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bdg2\Box\Griffen's Work\Publications\In Review or Revision\Crab external gut markings\"/>
    </mc:Choice>
  </mc:AlternateContent>
  <xr:revisionPtr revIDLastSave="0" documentId="8_{DA75F20C-ED3A-478F-8682-1AE851548421}" xr6:coauthVersionLast="47" xr6:coauthVersionMax="47" xr10:uidLastSave="{00000000-0000-0000-0000-000000000000}"/>
  <bookViews>
    <workbookView xWindow="-120" yWindow="-120" windowWidth="29040" windowHeight="15840" xr2:uid="{00000000-000D-0000-FFFF-FFFF00000000}"/>
  </bookViews>
  <sheets>
    <sheet name="Data" sheetId="1" r:id="rId1"/>
    <sheet name="Problem groups" sheetId="2" r:id="rId2"/>
    <sheet name="Not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9" i="1" l="1"/>
  <c r="I198" i="1"/>
  <c r="I197" i="1"/>
  <c r="K196" i="1"/>
  <c r="K197" i="1" s="1"/>
  <c r="K198" i="1" s="1"/>
  <c r="K199" i="1" s="1"/>
  <c r="I196" i="1"/>
  <c r="I195" i="1"/>
  <c r="I47" i="1"/>
  <c r="I46" i="1"/>
  <c r="K46" i="1"/>
  <c r="K47" i="1" s="1"/>
  <c r="I45" i="1"/>
  <c r="I168" i="1"/>
  <c r="I167" i="1"/>
  <c r="I166" i="1"/>
  <c r="K165" i="1"/>
  <c r="K166" i="1" s="1"/>
  <c r="K167" i="1" s="1"/>
  <c r="K168" i="1" s="1"/>
  <c r="I165" i="1"/>
  <c r="I164" i="1"/>
  <c r="I173" i="1" l="1"/>
  <c r="I172" i="1"/>
  <c r="I171" i="1"/>
  <c r="I170" i="1"/>
  <c r="I169" i="1"/>
  <c r="I163" i="1"/>
  <c r="I162" i="1"/>
  <c r="I161" i="1"/>
  <c r="I160" i="1"/>
  <c r="K161" i="1"/>
  <c r="K162" i="1" s="1"/>
  <c r="K163" i="1" s="1"/>
  <c r="K169" i="1" s="1"/>
  <c r="I121" i="1"/>
  <c r="I120" i="1"/>
  <c r="I119" i="1"/>
  <c r="K118" i="1"/>
  <c r="K119" i="1" s="1"/>
  <c r="K120" i="1" s="1"/>
  <c r="K121" i="1" s="1"/>
  <c r="I118" i="1"/>
  <c r="I117" i="1"/>
  <c r="I125" i="1"/>
  <c r="I124" i="1"/>
  <c r="K123" i="1"/>
  <c r="K124" i="1" s="1"/>
  <c r="K125" i="1" s="1"/>
  <c r="I123" i="1"/>
  <c r="I122" i="1"/>
  <c r="I228" i="1"/>
  <c r="I227" i="1"/>
  <c r="I226" i="1"/>
  <c r="I225" i="1"/>
  <c r="K225" i="1"/>
  <c r="K226" i="1" s="1"/>
  <c r="K227" i="1" s="1"/>
  <c r="K228" i="1" s="1"/>
  <c r="I224" i="1"/>
  <c r="E126" i="1"/>
  <c r="E102" i="1"/>
  <c r="K170" i="1" l="1"/>
  <c r="K171" i="1" s="1"/>
  <c r="K172" i="1" s="1"/>
  <c r="K173" i="1" s="1"/>
  <c r="I96" i="1"/>
  <c r="I95" i="1"/>
  <c r="I94" i="1"/>
  <c r="I93" i="1"/>
  <c r="K93" i="1"/>
  <c r="K94" i="1" s="1"/>
  <c r="K95" i="1" s="1"/>
  <c r="K96" i="1" s="1"/>
  <c r="I92" i="1"/>
  <c r="E92" i="1"/>
  <c r="I222" i="1" l="1"/>
  <c r="I221" i="1"/>
  <c r="I219" i="1"/>
  <c r="I218" i="1"/>
  <c r="I217" i="1"/>
  <c r="I216" i="1"/>
  <c r="I214" i="1"/>
  <c r="I213" i="1"/>
  <c r="I212" i="1"/>
  <c r="I211" i="1"/>
  <c r="I209" i="1"/>
  <c r="I208" i="1"/>
  <c r="I207" i="1"/>
  <c r="I206" i="1"/>
  <c r="I194" i="1"/>
  <c r="I193" i="1"/>
  <c r="I192" i="1"/>
  <c r="I191" i="1"/>
  <c r="I184" i="1"/>
  <c r="I183" i="1"/>
  <c r="I182" i="1"/>
  <c r="I189" i="1"/>
  <c r="I188" i="1"/>
  <c r="I187" i="1"/>
  <c r="I186" i="1"/>
  <c r="I180" i="1"/>
  <c r="I179" i="1"/>
  <c r="I178" i="1"/>
  <c r="I177" i="1"/>
  <c r="I175" i="1"/>
  <c r="I159" i="1"/>
  <c r="I158" i="1"/>
  <c r="I157" i="1"/>
  <c r="I156" i="1"/>
  <c r="I154" i="1"/>
  <c r="I153" i="1"/>
  <c r="I152" i="1"/>
  <c r="I150" i="1"/>
  <c r="I149" i="1"/>
  <c r="I148" i="1"/>
  <c r="I147" i="1"/>
  <c r="I145" i="1"/>
  <c r="I144" i="1"/>
  <c r="I143" i="1"/>
  <c r="I142" i="1"/>
  <c r="I140" i="1"/>
  <c r="I139" i="1"/>
  <c r="I138" i="1"/>
  <c r="I137" i="1"/>
  <c r="I135" i="1"/>
  <c r="I134" i="1"/>
  <c r="I133" i="1"/>
  <c r="I132" i="1"/>
  <c r="I130" i="1"/>
  <c r="I129" i="1"/>
  <c r="I128" i="1"/>
  <c r="I127" i="1"/>
  <c r="K113" i="1"/>
  <c r="K114" i="1" s="1"/>
  <c r="K115" i="1" s="1"/>
  <c r="K116" i="1" s="1"/>
  <c r="K126" i="1" s="1"/>
  <c r="K127" i="1" s="1"/>
  <c r="K128" i="1" s="1"/>
  <c r="K129" i="1" s="1"/>
  <c r="K130" i="1" s="1"/>
  <c r="K131" i="1" s="1"/>
  <c r="K132" i="1" s="1"/>
  <c r="K133" i="1" s="1"/>
  <c r="K134" i="1" s="1"/>
  <c r="K135" i="1" s="1"/>
  <c r="K136" i="1" s="1"/>
  <c r="K137" i="1" s="1"/>
  <c r="K138" i="1" s="1"/>
  <c r="K139" i="1" s="1"/>
  <c r="K140" i="1" s="1"/>
  <c r="K141" i="1" s="1"/>
  <c r="K142" i="1" s="1"/>
  <c r="K143" i="1" s="1"/>
  <c r="K144" i="1" s="1"/>
  <c r="K145" i="1" s="1"/>
  <c r="K146" i="1" s="1"/>
  <c r="K147" i="1" s="1"/>
  <c r="K148" i="1" s="1"/>
  <c r="K149" i="1" s="1"/>
  <c r="K150" i="1" s="1"/>
  <c r="K151" i="1" s="1"/>
  <c r="K152" i="1" s="1"/>
  <c r="K153" i="1" s="1"/>
  <c r="K154" i="1" s="1"/>
  <c r="K155" i="1" s="1"/>
  <c r="K156" i="1" s="1"/>
  <c r="K157" i="1" s="1"/>
  <c r="K158" i="1" s="1"/>
  <c r="K159" i="1" s="1"/>
  <c r="K174" i="1" s="1"/>
  <c r="K175" i="1" s="1"/>
  <c r="K176" i="1" s="1"/>
  <c r="K177" i="1" s="1"/>
  <c r="K178" i="1" s="1"/>
  <c r="K179" i="1" s="1"/>
  <c r="K180" i="1" s="1"/>
  <c r="K181" i="1" s="1"/>
  <c r="K182" i="1" s="1"/>
  <c r="K183" i="1" s="1"/>
  <c r="K184" i="1" s="1"/>
  <c r="K185" i="1" s="1"/>
  <c r="I116" i="1"/>
  <c r="I115" i="1"/>
  <c r="I114" i="1"/>
  <c r="I113" i="1"/>
  <c r="I111" i="1"/>
  <c r="I110" i="1"/>
  <c r="I109" i="1"/>
  <c r="I108" i="1"/>
  <c r="I106" i="1"/>
  <c r="I105" i="1"/>
  <c r="I104" i="1"/>
  <c r="I103" i="1"/>
  <c r="I101" i="1"/>
  <c r="I100" i="1"/>
  <c r="I99" i="1"/>
  <c r="I98" i="1"/>
  <c r="K201" i="1"/>
  <c r="K202" i="1" s="1"/>
  <c r="K203" i="1" s="1"/>
  <c r="K204" i="1" s="1"/>
  <c r="K205" i="1" s="1"/>
  <c r="K206" i="1" s="1"/>
  <c r="K207" i="1" s="1"/>
  <c r="K208" i="1" s="1"/>
  <c r="K209" i="1" s="1"/>
  <c r="K210" i="1" s="1"/>
  <c r="K211" i="1" s="1"/>
  <c r="K212" i="1" s="1"/>
  <c r="K213" i="1" s="1"/>
  <c r="K214" i="1" s="1"/>
  <c r="K215" i="1" s="1"/>
  <c r="K216" i="1" s="1"/>
  <c r="K217" i="1" s="1"/>
  <c r="K218" i="1" s="1"/>
  <c r="K219" i="1" s="1"/>
  <c r="K83" i="1"/>
  <c r="K84" i="1" s="1"/>
  <c r="K85" i="1" s="1"/>
  <c r="K86" i="1" s="1"/>
  <c r="K87" i="1" s="1"/>
  <c r="K88" i="1" s="1"/>
  <c r="K89" i="1" s="1"/>
  <c r="K90" i="1" s="1"/>
  <c r="K91" i="1" s="1"/>
  <c r="K97" i="1" s="1"/>
  <c r="K98" i="1" s="1"/>
  <c r="K99" i="1" s="1"/>
  <c r="K100" i="1" s="1"/>
  <c r="K101" i="1" s="1"/>
  <c r="K102" i="1" s="1"/>
  <c r="K103" i="1" s="1"/>
  <c r="K104" i="1" s="1"/>
  <c r="K105" i="1" s="1"/>
  <c r="K106" i="1" s="1"/>
  <c r="K107" i="1" s="1"/>
  <c r="K108" i="1" s="1"/>
  <c r="K109" i="1" s="1"/>
  <c r="K110" i="1" s="1"/>
  <c r="K111" i="1" s="1"/>
  <c r="I91" i="1"/>
  <c r="I90" i="1"/>
  <c r="I89" i="1"/>
  <c r="I88" i="1"/>
  <c r="I204" i="1"/>
  <c r="I203" i="1"/>
  <c r="I202" i="1"/>
  <c r="I201" i="1"/>
  <c r="I200" i="1"/>
  <c r="I86" i="1"/>
  <c r="I85" i="1"/>
  <c r="I84" i="1"/>
  <c r="I83" i="1"/>
  <c r="I76" i="1"/>
  <c r="I75" i="1"/>
  <c r="I74" i="1"/>
  <c r="I81" i="1"/>
  <c r="I79" i="1"/>
  <c r="I80" i="1"/>
  <c r="I78" i="1"/>
  <c r="I72" i="1"/>
  <c r="I71" i="1"/>
  <c r="I70" i="1"/>
  <c r="I68" i="1"/>
  <c r="I67" i="1"/>
  <c r="I66" i="1"/>
  <c r="I65" i="1"/>
  <c r="I56" i="1"/>
  <c r="I63" i="1"/>
  <c r="I62" i="1"/>
  <c r="I61" i="1"/>
  <c r="I60" i="1"/>
  <c r="I58" i="1"/>
  <c r="I55" i="1"/>
  <c r="I54" i="1"/>
  <c r="I52" i="1"/>
  <c r="I51" i="1"/>
  <c r="I50" i="1"/>
  <c r="I49" i="1"/>
  <c r="I44" i="1"/>
  <c r="I43" i="1"/>
  <c r="I41" i="1"/>
  <c r="I40" i="1"/>
  <c r="I39" i="1"/>
  <c r="I38" i="1"/>
  <c r="I36" i="1"/>
  <c r="I35" i="1"/>
  <c r="I34" i="1"/>
  <c r="I33" i="1"/>
  <c r="I31" i="1"/>
  <c r="I30" i="1"/>
  <c r="I29" i="1"/>
  <c r="I28" i="1"/>
  <c r="I26" i="1"/>
  <c r="I25" i="1"/>
  <c r="I24" i="1"/>
  <c r="I23" i="1"/>
  <c r="I21" i="1"/>
  <c r="I20" i="1"/>
  <c r="I19" i="1"/>
  <c r="I18" i="1"/>
  <c r="I16" i="1"/>
  <c r="I15" i="1"/>
  <c r="I14" i="1"/>
  <c r="I13" i="1"/>
  <c r="I11" i="1"/>
  <c r="I10" i="1"/>
  <c r="I9" i="1"/>
  <c r="K3" i="1"/>
  <c r="K4" i="1" s="1"/>
  <c r="K5" i="1" s="1"/>
  <c r="K6" i="1" s="1"/>
  <c r="K7" i="1" s="1"/>
  <c r="K8" i="1" s="1"/>
  <c r="K9" i="1" s="1"/>
  <c r="K10" i="1" s="1"/>
  <c r="K11" i="1" s="1"/>
  <c r="K12" i="1" s="1"/>
  <c r="K13" i="1" s="1"/>
  <c r="K14" i="1" s="1"/>
  <c r="K15" i="1" s="1"/>
  <c r="K16" i="1" s="1"/>
  <c r="K17" i="1" s="1"/>
  <c r="K18" i="1" s="1"/>
  <c r="K19" i="1" s="1"/>
  <c r="K20" i="1" s="1"/>
  <c r="K21" i="1" s="1"/>
  <c r="K22" i="1" s="1"/>
  <c r="K23" i="1" s="1"/>
  <c r="K24" i="1" s="1"/>
  <c r="K25" i="1" s="1"/>
  <c r="K26" i="1" s="1"/>
  <c r="K27" i="1" s="1"/>
  <c r="K28" i="1" s="1"/>
  <c r="K29" i="1" s="1"/>
  <c r="K30" i="1" s="1"/>
  <c r="K31" i="1" s="1"/>
  <c r="K32" i="1" s="1"/>
  <c r="K33" i="1" s="1"/>
  <c r="K34" i="1" s="1"/>
  <c r="K35" i="1" s="1"/>
  <c r="K36" i="1" s="1"/>
  <c r="K37" i="1" s="1"/>
  <c r="K38" i="1" s="1"/>
  <c r="K39" i="1" s="1"/>
  <c r="K40" i="1" s="1"/>
  <c r="K41" i="1" s="1"/>
  <c r="K42" i="1" s="1"/>
  <c r="K43" i="1" s="1"/>
  <c r="K44" i="1" s="1"/>
  <c r="K48" i="1" s="1"/>
  <c r="K49" i="1" s="1"/>
  <c r="K50" i="1" s="1"/>
  <c r="K51" i="1" s="1"/>
  <c r="K52" i="1" s="1"/>
  <c r="K53" i="1" s="1"/>
  <c r="K54" i="1" s="1"/>
  <c r="K55" i="1" s="1"/>
  <c r="K56" i="1" s="1"/>
  <c r="K57" i="1" s="1"/>
  <c r="K58" i="1" s="1"/>
  <c r="K59" i="1" s="1"/>
  <c r="K60" i="1" s="1"/>
  <c r="K61" i="1" s="1"/>
  <c r="K62" i="1" s="1"/>
  <c r="K63" i="1" s="1"/>
  <c r="K64" i="1" s="1"/>
  <c r="K65" i="1" s="1"/>
  <c r="K66" i="1" s="1"/>
  <c r="K67" i="1" s="1"/>
  <c r="K68" i="1" s="1"/>
  <c r="K69" i="1" s="1"/>
  <c r="K70" i="1" s="1"/>
  <c r="K71" i="1" s="1"/>
  <c r="K72" i="1" s="1"/>
  <c r="K73" i="1" s="1"/>
  <c r="K74" i="1" s="1"/>
  <c r="K75" i="1" s="1"/>
  <c r="K76" i="1" s="1"/>
  <c r="K77" i="1" s="1"/>
  <c r="K78" i="1" s="1"/>
  <c r="K79" i="1" s="1"/>
  <c r="K80" i="1" s="1"/>
  <c r="K81" i="1" s="1"/>
  <c r="I8" i="1"/>
  <c r="I3" i="1"/>
  <c r="I4" i="1"/>
  <c r="I5" i="1"/>
  <c r="I6" i="1"/>
  <c r="I190" i="1"/>
  <c r="E190" i="1"/>
  <c r="I223" i="1"/>
  <c r="I220" i="1"/>
  <c r="I210" i="1"/>
  <c r="I136" i="1"/>
  <c r="I131" i="1"/>
  <c r="I215" i="1"/>
  <c r="I205" i="1"/>
  <c r="I174" i="1"/>
  <c r="I155" i="1"/>
  <c r="I48" i="1"/>
  <c r="I112" i="1"/>
  <c r="I126" i="1"/>
  <c r="I151" i="1"/>
  <c r="I42" i="1"/>
  <c r="I2" i="1"/>
  <c r="I107" i="1"/>
  <c r="I32" i="1"/>
  <c r="E37" i="1"/>
  <c r="I97" i="1"/>
  <c r="I17" i="1"/>
  <c r="I181" i="1"/>
  <c r="I185" i="1"/>
  <c r="I77" i="1"/>
  <c r="I22" i="1"/>
  <c r="I27" i="1"/>
  <c r="I102" i="1"/>
  <c r="I12" i="1"/>
  <c r="I7" i="1"/>
  <c r="I87" i="1"/>
  <c r="I73" i="1"/>
  <c r="I69" i="1"/>
  <c r="I82" i="1"/>
  <c r="I64" i="1"/>
  <c r="I59" i="1"/>
  <c r="I57" i="1"/>
  <c r="I176" i="1"/>
  <c r="I53" i="1"/>
  <c r="I146" i="1"/>
  <c r="I141" i="1"/>
  <c r="I37" i="1"/>
  <c r="K186" i="1" l="1"/>
  <c r="K187" i="1" s="1"/>
  <c r="K188" i="1" s="1"/>
  <c r="K189" i="1" s="1"/>
  <c r="K190" i="1" s="1"/>
  <c r="K191" i="1" s="1"/>
  <c r="K192" i="1" s="1"/>
  <c r="K193" i="1" s="1"/>
  <c r="K19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tc={52AF5DEB-9A49-44FB-839A-52EFE6E5CF16}</author>
    <author>tc={BCD34455-F587-40E9-9660-02B339DEDE29}</author>
    <author>tc={C64CE1D5-70D4-4644-AE64-90FD47BB6D4C}</author>
    <author>tc={85DA15C9-927C-45D2-870E-59281E298513}</author>
    <author>Blaine Griffen</author>
    <author>tc={40D98ECB-AF5C-423E-A6D3-C0E8AA78B038}</author>
    <author>tc={CA0D20FC-EC95-49C2-9968-7797D1D8D4BB}</author>
    <author>tc={A21B899C-1C31-46B8-8493-A8FC583F7EAD}</author>
    <author>tc={C5E6FE23-CFAB-4E56-87B2-772F804FC9CB}</author>
    <author>tc={5A1DDCD5-48F4-4543-AE76-E579D53B669C}</author>
    <author>tc={C56546E8-1797-4960-901B-578BCD70A92F}</author>
    <author>tc={E132B868-C9D0-4275-B9F6-02ED23C1464C}</author>
    <author>tc={0EADEBB0-60AC-4160-A60E-FEAB1F016A71}</author>
    <author>tc={BC28ADB3-3304-4694-AF60-FCFCA026DC43}</author>
    <author>tc={D9DE967B-2E72-48B1-9050-BE4CF0496C45}</author>
  </authors>
  <commentList>
    <comment ref="F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Reference for diet information</t>
      </text>
    </comment>
    <comment ref="G1"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no units - just measured on imageJ using same scale as CW</t>
      </text>
    </comment>
    <comment ref="H1" authorId="2" shapeId="0" xr:uid="{00000000-0006-0000-0000-000003000000}">
      <text>
        <t>[Threaded comment]
Your version of Excel allows you to read this threaded comment; however, any edits to it will get removed if the file is opened in a newer version of Excel. Learn more: https://go.microsoft.com/fwlink/?linkid=870924
Comment:
    No units. Just measured in imageJ on same scale as GW</t>
      </text>
    </comment>
    <comment ref="J1" authorId="3"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Pictures chosen to show good orientation and contrast for measuring</t>
      </text>
    </comment>
    <comment ref="O1" authorId="4" shapeId="0" xr:uid="{D6BA3699-9BB1-48D1-BF6C-4098B7905E5F}">
      <text>
        <r>
          <rPr>
            <b/>
            <sz val="9"/>
            <color indexed="81"/>
            <rFont val="Tahoma"/>
            <charset val="1"/>
          </rPr>
          <t>Blaine Griffen:</t>
        </r>
        <r>
          <rPr>
            <sz val="9"/>
            <color indexed="81"/>
            <rFont val="Tahoma"/>
            <charset val="1"/>
          </rPr>
          <t xml:space="preserve">
'angled' means that the photo was slightly angled, while 'too angled' means it was too angled to analyze and so was not used for determining area.</t>
        </r>
      </text>
    </comment>
    <comment ref="E22" authorId="5" shapeId="0" xr:uid="{00000000-0006-0000-0000-000005000000}">
      <text>
        <t>[Threaded comment]
Your version of Excel allows you to read this threaded comment; however, any edits to it will get removed if the file is opened in a newer version of Excel. Learn more: https://go.microsoft.com/fwlink/?linkid=870924
Comment:
    No data provided in ref, so guessed percentage based on description</t>
      </text>
    </comment>
    <comment ref="E27" authorId="6" shapeId="0" xr:uid="{00000000-0006-0000-0000-000006000000}">
      <text>
        <t>[Threaded comment]
Your version of Excel allows you to read this threaded comment; however, any edits to it will get removed if the file is opened in a newer version of Excel. Learn more: https://go.microsoft.com/fwlink/?linkid=870924
Comment:
    No data provided in ref, so guessed percentage based on description</t>
      </text>
    </comment>
    <comment ref="E32" authorId="7" shapeId="0" xr:uid="{00000000-0006-0000-0000-000007000000}">
      <text>
        <t>[Threaded comment]
Your version of Excel allows you to read this threaded comment; however, any edits to it will get removed if the file is opened in a newer version of Excel. Learn more: https://go.microsoft.com/fwlink/?linkid=870924
Comment:
    No data provided in ref, so guessed percentage based on description</t>
      </text>
    </comment>
    <comment ref="E37" authorId="8" shapeId="0" xr:uid="{00000000-0006-0000-0000-000008000000}">
      <text>
        <t>[Threaded comment]
Your version of Excel allows you to read this threaded comment; however, any edits to it will get removed if the file is opened in a newer version of Excel. Learn more: https://go.microsoft.com/fwlink/?linkid=870924
Comment:
    varied from 47.2 to 68.7, depending on the collection site</t>
      </text>
    </comment>
    <comment ref="E42" authorId="9" shapeId="0" xr:uid="{00000000-0006-0000-0000-000009000000}">
      <text>
        <t>[Threaded comment]
Your version of Excel allows you to read this threaded comment; however, any edits to it will get removed if the file is opened in a newer version of Excel. Learn more: https://go.microsoft.com/fwlink/?linkid=870924
Comment:
    estimated from percent occurrence data in the gut, so is best estimate, but may not be accurtae</t>
      </text>
    </comment>
    <comment ref="E45" authorId="4" shapeId="0" xr:uid="{00000000-0006-0000-0000-00000A000000}">
      <text>
        <r>
          <rPr>
            <b/>
            <sz val="9"/>
            <color indexed="81"/>
            <rFont val="Tahoma"/>
            <family val="2"/>
          </rPr>
          <t>Blaine Griffen:</t>
        </r>
        <r>
          <rPr>
            <sz val="9"/>
            <color indexed="81"/>
            <rFont val="Tahoma"/>
            <family val="2"/>
          </rPr>
          <t xml:space="preserve">
Pretty rough estimate from Fig. 3</t>
        </r>
      </text>
    </comment>
    <comment ref="E53" authorId="10" shapeId="0" xr:uid="{00000000-0006-0000-0000-00000B000000}">
      <text>
        <t>[Threaded comment]
Your version of Excel allows you to read this threaded comment; however, any edits to it will get removed if the file is opened in a newer version of Excel. Learn more: https://go.microsoft.com/fwlink/?linkid=870924
Comment:
    Estimated from Griffin et al. 2015 and references therein. Griffen and Mosblack 2011 reported it as being more highly herbivorous, but this is inconsistent with known predatory behavior.</t>
      </text>
    </comment>
    <comment ref="E77" authorId="11" shapeId="0" xr:uid="{00000000-0006-0000-0000-00000C000000}">
      <text>
        <t>[Threaded comment]
Your version of Excel allows you to read this threaded comment; however, any edits to it will get removed if the file is opened in a newer version of Excel. Learn more: https://go.microsoft.com/fwlink/?linkid=870924
Comment:
    No data provided in ref, so guessed percentage based on description</t>
      </text>
    </comment>
    <comment ref="E92" authorId="4" shapeId="0" xr:uid="{00000000-0006-0000-0000-00000D000000}">
      <text>
        <r>
          <rPr>
            <b/>
            <sz val="9"/>
            <color indexed="81"/>
            <rFont val="Tahoma"/>
            <charset val="1"/>
          </rPr>
          <t>Blaine Griffen:</t>
        </r>
        <r>
          <rPr>
            <sz val="9"/>
            <color indexed="81"/>
            <rFont val="Tahoma"/>
            <charset val="1"/>
          </rPr>
          <t xml:space="preserve">
average of 5 sites from Table 2</t>
        </r>
      </text>
    </comment>
    <comment ref="E102" authorId="4" shapeId="0" xr:uid="{00000000-0006-0000-0000-00000E000000}">
      <text>
        <r>
          <rPr>
            <b/>
            <sz val="9"/>
            <color indexed="81"/>
            <rFont val="Tahoma"/>
            <charset val="1"/>
          </rPr>
          <t>Blaine Griffen:</t>
        </r>
        <r>
          <rPr>
            <sz val="9"/>
            <color indexed="81"/>
            <rFont val="Tahoma"/>
            <charset val="1"/>
          </rPr>
          <t xml:space="preserve">
From Table 2 percent frequency data. Other studies show this species to be less herbivorous. Depends on the site and age.</t>
        </r>
      </text>
    </comment>
    <comment ref="B112" authorId="12" shapeId="0" xr:uid="{00000000-0006-0000-0000-00000F000000}">
      <text>
        <t>[Threaded comment]
Your version of Excel allows you to read this threaded comment; however, any edits to it will get removed if the file is opened in a newer version of Excel. Learn more: https://go.microsoft.com/fwlink/?linkid=870924
Comment:
    Same as Liocarcinus and a few others</t>
      </text>
    </comment>
    <comment ref="E126" authorId="4" shapeId="0" xr:uid="{00000000-0006-0000-0000-000010000000}">
      <text>
        <r>
          <rPr>
            <b/>
            <sz val="9"/>
            <color indexed="81"/>
            <rFont val="Tahoma"/>
            <family val="2"/>
          </rPr>
          <t>Blaine Griffen:</t>
        </r>
        <r>
          <rPr>
            <sz val="9"/>
            <color indexed="81"/>
            <rFont val="Tahoma"/>
            <family val="2"/>
          </rPr>
          <t xml:space="preserve">
From Table 6. Other studies show less herbivory in other areas.</t>
        </r>
      </text>
    </comment>
    <comment ref="E181" authorId="13" shapeId="0" xr:uid="{00000000-0006-0000-0000-000011000000}">
      <text>
        <t>[Threaded comment]
Your version of Excel allows you to read this threaded comment; however, any edits to it will get removed if the file is opened in a newer version of Excel. Learn more: https://go.microsoft.com/fwlink/?linkid=870924
Comment:
    No data provided in ref, so guessed percentage based on description</t>
      </text>
    </comment>
    <comment ref="E185" authorId="14" shapeId="0" xr:uid="{00000000-0006-0000-0000-000012000000}">
      <text>
        <t>[Threaded comment]
Your version of Excel allows you to read this threaded comment; however, any edits to it will get removed if the file is opened in a newer version of Excel. Learn more: https://go.microsoft.com/fwlink/?linkid=870924
Comment:
    No data provided in ref, so guessed percentage based on description</t>
      </text>
    </comment>
  </commentList>
</comments>
</file>

<file path=xl/sharedStrings.xml><?xml version="1.0" encoding="utf-8"?>
<sst xmlns="http://schemas.openxmlformats.org/spreadsheetml/2006/main" count="556" uniqueCount="391">
  <si>
    <t>Family</t>
  </si>
  <si>
    <t>Genus</t>
  </si>
  <si>
    <t>Species</t>
  </si>
  <si>
    <t>Location</t>
  </si>
  <si>
    <t>%herbivory</t>
  </si>
  <si>
    <t>CW</t>
  </si>
  <si>
    <t>GW</t>
  </si>
  <si>
    <t>URL</t>
  </si>
  <si>
    <t>Reference</t>
  </si>
  <si>
    <t>Pachygrapsus</t>
  </si>
  <si>
    <t>marmoratus</t>
  </si>
  <si>
    <t>Meditteranean</t>
  </si>
  <si>
    <t>Grapsidae</t>
  </si>
  <si>
    <t>GW:CW</t>
  </si>
  <si>
    <t>https://www.marlin.ac.uk/species/detail/1978</t>
  </si>
  <si>
    <t>Armases</t>
  </si>
  <si>
    <t>cinereum</t>
  </si>
  <si>
    <t>Sesarma</t>
  </si>
  <si>
    <t>reticulatum</t>
  </si>
  <si>
    <t>Panopeus</t>
  </si>
  <si>
    <t>obesus</t>
  </si>
  <si>
    <t>sanguineus</t>
  </si>
  <si>
    <t xml:space="preserve">Hemigrapsus </t>
  </si>
  <si>
    <t>Eurypanopeus</t>
  </si>
  <si>
    <t>depressus</t>
  </si>
  <si>
    <t>herbstii</t>
  </si>
  <si>
    <t>Dyspanopeus</t>
  </si>
  <si>
    <t>sayii</t>
  </si>
  <si>
    <t>Carcinus</t>
  </si>
  <si>
    <t>maenas</t>
  </si>
  <si>
    <t>Rhithropanopeus</t>
  </si>
  <si>
    <t>harrisii</t>
  </si>
  <si>
    <t>limosum</t>
  </si>
  <si>
    <t>Callinectes</t>
  </si>
  <si>
    <t>sapidus</t>
  </si>
  <si>
    <t>Cancer</t>
  </si>
  <si>
    <t>irroratus</t>
  </si>
  <si>
    <t>borealis</t>
  </si>
  <si>
    <t>productus</t>
  </si>
  <si>
    <t>Griffen and Mosblack (2011) and references cited therein</t>
  </si>
  <si>
    <t>https://www.inaturalist.org/guide_taxa/255173</t>
  </si>
  <si>
    <t>https://txmarspecies.tamug.edu/invertdetails.cfm?scinameID=Panopeus%20obesus</t>
  </si>
  <si>
    <t>https://www.aphotomarine.com/crab_hemigrapsus_sanguineus.html</t>
  </si>
  <si>
    <t>https://en.wikipedia.org/wiki/Sesarma_reticulatum</t>
  </si>
  <si>
    <t>https://txmarspecies.tamug.edu/invertdetails.cfm?scinameID=Eurypanopeus%20depressus</t>
  </si>
  <si>
    <t>https://www.inaturalist.org/taxa/260419-Panopeus-herbstii/browse_photos</t>
  </si>
  <si>
    <t>https://inpn.mnhn.fr/espece/cd_nom/350570/tab/fiche?lg=en</t>
  </si>
  <si>
    <t>https://mainelobstermen.org/event/gree-crab-summit/greencrab/</t>
  </si>
  <si>
    <t>https://ukrbin.com/show_image.php?imageid=100012</t>
  </si>
  <si>
    <t>https://www.crabdatabase.info/en/crabs/brachyura/eubrachyura/heterotremata/xanthoidea/panopeidae/eurytium/eurytium-limosum-2783</t>
  </si>
  <si>
    <t>Notes</t>
  </si>
  <si>
    <t>https://www.crabdatabase.info/en/crabs/brachyura/eubrachyura/heterotremata/portunoidea/portunidae/callinectes/callinectes-sapidus-3288</t>
  </si>
  <si>
    <t>http://www.marinespecies.org/photogallery.php?album=717&amp;pic=29818</t>
  </si>
  <si>
    <t>South Carolina</t>
  </si>
  <si>
    <t>Massachussetts</t>
  </si>
  <si>
    <t>New Hampshire</t>
  </si>
  <si>
    <t>Ovalipes</t>
  </si>
  <si>
    <t>ocellatus</t>
  </si>
  <si>
    <t>New York</t>
  </si>
  <si>
    <r>
      <t>Stehlik, L. L. (1993). Diets of the brachyuran crabs Cancer irroratus, C. borealis, and Ovalipes ocellatus in the New York Bight. </t>
    </r>
    <r>
      <rPr>
        <i/>
        <sz val="10"/>
        <color rgb="FF222222"/>
        <rFont val="Arial"/>
        <family val="2"/>
      </rPr>
      <t>Journal of Crustacean Biology</t>
    </r>
    <r>
      <rPr>
        <sz val="10"/>
        <color rgb="FF222222"/>
        <rFont val="Arial"/>
        <family val="2"/>
      </rPr>
      <t>, </t>
    </r>
    <r>
      <rPr>
        <i/>
        <sz val="10"/>
        <color rgb="FF222222"/>
        <rFont val="Arial"/>
        <family val="2"/>
      </rPr>
      <t>13</t>
    </r>
    <r>
      <rPr>
        <sz val="10"/>
        <color rgb="FF222222"/>
        <rFont val="Arial"/>
        <family val="2"/>
      </rPr>
      <t>(4), 723-735.</t>
    </r>
  </si>
  <si>
    <t>https://gulfofme.com/all-sea-life/jonah-crab-cancer</t>
  </si>
  <si>
    <t>https://en.wikipedia.org/wiki/Ovalipes_ocellatus</t>
  </si>
  <si>
    <t>magister</t>
  </si>
  <si>
    <t>Hemigrapsus</t>
  </si>
  <si>
    <t>nudus</t>
  </si>
  <si>
    <t>oregonensis</t>
  </si>
  <si>
    <t>Lophopanopeus</t>
  </si>
  <si>
    <t>bellus</t>
  </si>
  <si>
    <t>Menippe</t>
  </si>
  <si>
    <t>Liocarcinus</t>
  </si>
  <si>
    <t>depurator</t>
  </si>
  <si>
    <t>https://www.aphotomarine.com/crab_liocarcinus_depurator.html</t>
  </si>
  <si>
    <t>Aegean Sea</t>
  </si>
  <si>
    <t>Portumnus</t>
  </si>
  <si>
    <r>
      <t>Cannicci, S., Gomei, M., Boddi, B., &amp; Vannini, M. (2002). Feeding habits and natural diet of the intertidal crab Pachygrapsus marmoratus: opportunistic browser or selective feeder?. </t>
    </r>
    <r>
      <rPr>
        <i/>
        <sz val="10"/>
        <color rgb="FF222222"/>
        <rFont val="Arial"/>
        <family val="2"/>
      </rPr>
      <t>Estuarine, Coastal and Shelf Science</t>
    </r>
    <r>
      <rPr>
        <sz val="10"/>
        <color rgb="FF222222"/>
        <rFont val="Arial"/>
        <family val="2"/>
      </rPr>
      <t>, </t>
    </r>
    <r>
      <rPr>
        <i/>
        <sz val="10"/>
        <color rgb="FF222222"/>
        <rFont val="Arial"/>
        <family val="2"/>
      </rPr>
      <t>54</t>
    </r>
    <r>
      <rPr>
        <sz val="10"/>
        <color rgb="FF222222"/>
        <rFont val="Arial"/>
        <family val="2"/>
      </rPr>
      <t>(6), 983-1001.;  Chartosia, N., Kitsos, M. S., Tzomos, T. H., Mavromati, E., &amp; Koukouras, A. (2010). Diet composition of five species of crabs (Decapoda, Brachyura) that show a gradual transition from marine to terrestrial life. Crustaceana, 1181-1197.</t>
    </r>
  </si>
  <si>
    <t>ocypode</t>
  </si>
  <si>
    <t>uca</t>
  </si>
  <si>
    <t>Groups that don't work well because the carapace is too smooth - can't see external markings, at least on online photos</t>
  </si>
  <si>
    <t>Knudson JW (1964) Observations of the reproductive cycles and ecology of the common Brachyura and crablike Anomura of Puget Sound, Washington. Pac Sci 18:3–33</t>
  </si>
  <si>
    <t>https://inverts.wallawalla.edu/Arthropoda/Crustacea/Malacostraca/Eumalacostraca/Eucarida/Decapoda/Brachyura/Family_Grapsidae/Hemigrapsus_oregonensis.html</t>
  </si>
  <si>
    <t>Puget Sound</t>
  </si>
  <si>
    <t>Knudson JW (1964) Observations of the reproductive cycles and ecology of the common Brachyura and crablike Anomura of Puget Sound, Washington. Pac Sci 18:3–34</t>
  </si>
  <si>
    <t>Knudson JW (1964) Observations of the reproductive cycles and ecology of the common Brachyura and crablike Anomura of Puget Sound, Washington. Pac Sci 18:3–35</t>
  </si>
  <si>
    <t>Knudson JW (1964) Observations of the reproductive cycles and ecology of the common Brachyura and crablike Anomura of Puget Sound, Washington. Pac Sci 18:3–36</t>
  </si>
  <si>
    <t>gracilis</t>
  </si>
  <si>
    <t>Knudson JW (1964) Observations of the reproductive cycles and ecology of the common Brachyura and crablike Anomura of Puget Sound, Washington. Pac Sci 18:3–37</t>
  </si>
  <si>
    <t>https://www.invertebase.org/portal/taxa/index.php?tid=68347</t>
  </si>
  <si>
    <t>https://inverts.wallawalla.edu/Arthropoda/Crustacea/Malacostraca/Eumalacostraca/Eucarida/Decapoda/Brachyura/Family_Xanthidae/Lophopanopeus_bellus_bellus.html</t>
  </si>
  <si>
    <t>https://inverts.wallawalla.edu/Arthropoda/Crustacea/Malacostraca/Eumalacostraca/Eucarida/Decapoda/Brachyura/Family_Cancridae/Cancer_oregonensis1sDLC2005.jpg</t>
  </si>
  <si>
    <t>https://soundwaterstewards.org/ezidweb/animals/Cancerproductus.htm</t>
  </si>
  <si>
    <t>https://uk.inaturalist.org/taxa/116721-Metacarcinus-gracilis</t>
  </si>
  <si>
    <t>For some species there is a clear line on the external carapace, for others it is a raised part that is difficult to demarcate the two sides. So this is not strictly accurate, but does give a ballpark estimate of diet.</t>
  </si>
  <si>
    <t>Scylla</t>
  </si>
  <si>
    <t>serrata</t>
  </si>
  <si>
    <r>
      <t>Sara, L., Aguilar, R. O., Laureta, L. V., Baldevarona, R. B., &amp; Ingles, J. A. (2007). The natural diet of the mud crab (Scylla serrata) in Lawele Bay, southeast Sulawesi, Indonesia. </t>
    </r>
    <r>
      <rPr>
        <i/>
        <sz val="10"/>
        <color rgb="FF222222"/>
        <rFont val="Arial"/>
        <family val="2"/>
      </rPr>
      <t>Philippine Agricultural Scientist</t>
    </r>
    <r>
      <rPr>
        <sz val="10"/>
        <color rgb="FF222222"/>
        <rFont val="Arial"/>
        <family val="2"/>
      </rPr>
      <t>, </t>
    </r>
    <r>
      <rPr>
        <i/>
        <sz val="10"/>
        <color rgb="FF222222"/>
        <rFont val="Arial"/>
        <family val="2"/>
      </rPr>
      <t>90</t>
    </r>
    <r>
      <rPr>
        <sz val="10"/>
        <color rgb="FF222222"/>
        <rFont val="Arial"/>
        <family val="2"/>
      </rPr>
      <t>(1), 6.</t>
    </r>
  </si>
  <si>
    <t>https://www.crabdatabase.info/en/crabs/brachyura/eubrachyura/heterotremata/portunoidea/portunidae/scylla/scylla-serrata-3180</t>
  </si>
  <si>
    <t>Indonesia</t>
  </si>
  <si>
    <t>Hepatus</t>
  </si>
  <si>
    <t>pudibundus</t>
  </si>
  <si>
    <t>Brazil</t>
  </si>
  <si>
    <r>
      <t>Medina Mantelatto, F. L., &amp; Petracco, M. (1997). Natural diet of the crab Hepatus pudibundus (Brachyura: Calappidae) in Fortaleza bay, Ubatuba (SP), Brazil. </t>
    </r>
    <r>
      <rPr>
        <i/>
        <sz val="10"/>
        <color rgb="FF222222"/>
        <rFont val="Arial"/>
        <family val="2"/>
      </rPr>
      <t>Journal of Crustacean Biology</t>
    </r>
    <r>
      <rPr>
        <sz val="10"/>
        <color rgb="FF222222"/>
        <rFont val="Arial"/>
        <family val="2"/>
      </rPr>
      <t>, </t>
    </r>
    <r>
      <rPr>
        <i/>
        <sz val="10"/>
        <color rgb="FF222222"/>
        <rFont val="Arial"/>
        <family val="2"/>
      </rPr>
      <t>17</t>
    </r>
    <r>
      <rPr>
        <sz val="10"/>
        <color rgb="FF222222"/>
        <rFont val="Arial"/>
        <family val="2"/>
      </rPr>
      <t>(3), 440-446.</t>
    </r>
  </si>
  <si>
    <t>https://www.crabdatabase.info/en/crabs/brachyura/eubrachyura/heterotremata/aethroidea/aethridae/hepatus/hepatus-pudibundus-6868</t>
  </si>
  <si>
    <t>Goniopsis</t>
  </si>
  <si>
    <r>
      <t>de Lima-Gomes, R. C., Cobo, V. J., &amp; Fransozo, A. (2011). Feeding behaviour and ecosystem role of the red mangrove crab Goniopsis cruentata (Latreille, 1803)(Decapoda, Grapsoidea) in a subtropical estuary on the Brazilian coast. </t>
    </r>
    <r>
      <rPr>
        <i/>
        <sz val="10"/>
        <color rgb="FF222222"/>
        <rFont val="Arial"/>
        <family val="2"/>
      </rPr>
      <t>Crustaceana</t>
    </r>
    <r>
      <rPr>
        <sz val="10"/>
        <color rgb="FF222222"/>
        <rFont val="Arial"/>
        <family val="2"/>
      </rPr>
      <t>, 735-747.</t>
    </r>
  </si>
  <si>
    <t>https://www.crabdatabase.info/en/crabs/brachyura/eubrachyura/thoracotremata/grapsoidea/grapsidae/goniopsis/goniopsis-cruentata-1821</t>
  </si>
  <si>
    <t>versicolor</t>
  </si>
  <si>
    <t>Thailand</t>
  </si>
  <si>
    <r>
      <t>Kristensen, D. K., Kristensen, E., &amp; Mangion, P. (2010). Food partitioning of leaf-eating mangrove crabs (Sesarminae): Experimental and stable isotope (13C and 15N) evidence. </t>
    </r>
    <r>
      <rPr>
        <i/>
        <sz val="10"/>
        <color rgb="FF222222"/>
        <rFont val="Arial"/>
        <family val="2"/>
      </rPr>
      <t>Estuarine, Coastal and Shelf Science</t>
    </r>
    <r>
      <rPr>
        <sz val="10"/>
        <color rgb="FF222222"/>
        <rFont val="Arial"/>
        <family val="2"/>
      </rPr>
      <t>, </t>
    </r>
    <r>
      <rPr>
        <i/>
        <sz val="10"/>
        <color rgb="FF222222"/>
        <rFont val="Arial"/>
        <family val="2"/>
      </rPr>
      <t>87</t>
    </r>
    <r>
      <rPr>
        <sz val="10"/>
        <color rgb="FF222222"/>
        <rFont val="Arial"/>
        <family val="2"/>
      </rPr>
      <t>(4), 583-590.</t>
    </r>
  </si>
  <si>
    <t>https://www.crabdatabase.info/en/crabs/brachyura/eubrachyura/thoracotremata/grapsoidea/sesarmidae/episesarma/episesarma-versicolor-1699</t>
  </si>
  <si>
    <t>puber</t>
  </si>
  <si>
    <t>holsatus</t>
  </si>
  <si>
    <t>Wales</t>
  </si>
  <si>
    <r>
      <t>Choy, S. C. (1986). Natural diet and feeding habits of the crabs Liocarcinus puber and L. holsatus (Decapoda, Brachyura, Portunidae). </t>
    </r>
    <r>
      <rPr>
        <i/>
        <sz val="10"/>
        <color rgb="FF222222"/>
        <rFont val="Arial"/>
        <family val="2"/>
      </rPr>
      <t>Marine Ecology Progress Series</t>
    </r>
    <r>
      <rPr>
        <sz val="10"/>
        <color rgb="FF222222"/>
        <rFont val="Arial"/>
        <family val="2"/>
      </rPr>
      <t>, </t>
    </r>
    <r>
      <rPr>
        <i/>
        <sz val="10"/>
        <color rgb="FF222222"/>
        <rFont val="Arial"/>
        <family val="2"/>
      </rPr>
      <t>31</t>
    </r>
    <r>
      <rPr>
        <sz val="10"/>
        <color rgb="FF222222"/>
        <rFont val="Arial"/>
        <family val="2"/>
      </rPr>
      <t>(6), 87-99.</t>
    </r>
  </si>
  <si>
    <t>https://en.wikipedia.org/wiki/Velvet_crab</t>
  </si>
  <si>
    <t>Washington</t>
  </si>
  <si>
    <r>
      <t>Stevens, B. G., Armstrong, D. A., &amp; Cusimano, R. (1982). Feeding habits of the Dungeness crab Cancer magister as determined by the index of relative importance. </t>
    </r>
    <r>
      <rPr>
        <i/>
        <sz val="10"/>
        <color rgb="FF222222"/>
        <rFont val="Arial"/>
        <family val="2"/>
      </rPr>
      <t>Marine Biology</t>
    </r>
    <r>
      <rPr>
        <sz val="10"/>
        <color rgb="FF222222"/>
        <rFont val="Arial"/>
        <family val="2"/>
      </rPr>
      <t>, </t>
    </r>
    <r>
      <rPr>
        <i/>
        <sz val="10"/>
        <color rgb="FF222222"/>
        <rFont val="Arial"/>
        <family val="2"/>
      </rPr>
      <t>72</t>
    </r>
    <r>
      <rPr>
        <sz val="10"/>
        <color rgb="FF222222"/>
        <rFont val="Arial"/>
        <family val="2"/>
      </rPr>
      <t>(2), 135-145.</t>
    </r>
  </si>
  <si>
    <t>https://inverts.wallawalla.edu/Arthropoda/Crustacea/Malacostraca/Eumalacostraca/Eucarida/Decapoda/Brachyura/Family_Cancridae/Cancer_magister.html</t>
  </si>
  <si>
    <t>Sesarmidae</t>
  </si>
  <si>
    <t>Panopeidae</t>
  </si>
  <si>
    <t>Varunidae</t>
  </si>
  <si>
    <t>Portunidae</t>
  </si>
  <si>
    <t>Eurytium</t>
  </si>
  <si>
    <t>Aethridae</t>
  </si>
  <si>
    <t>Cancridae</t>
  </si>
  <si>
    <t>cruentata</t>
  </si>
  <si>
    <t>there are a few species who's gut width suggests that they are not as herbivorous as the literature indicates (Eurytium, and some others). Could do a study where sample these and use stable isotopes to assess diet using delta N15</t>
  </si>
  <si>
    <t>Alternatively, maybe there is just an upper limit to gut size based on the space inside the carapace that is needed for other things, and this is what leads to limits in crab size (lack of nitrogen for growth)?</t>
  </si>
  <si>
    <t>Metopograpsus</t>
  </si>
  <si>
    <t>thukuhar</t>
  </si>
  <si>
    <t>Kenya</t>
  </si>
  <si>
    <r>
      <t>Fratini, S., Cannicci, S., Abincha, L. M., &amp; Vannini, M. (2000). Feeding, temporal, and spatial preferences of Metopograpsus thukuhar (Decapoda; Grapsidae): An opportunistic mangrove dweller. </t>
    </r>
    <r>
      <rPr>
        <i/>
        <sz val="10"/>
        <color rgb="FF222222"/>
        <rFont val="Arial"/>
        <family val="2"/>
      </rPr>
      <t>Journal of Crustacean Biology</t>
    </r>
    <r>
      <rPr>
        <sz val="10"/>
        <color rgb="FF222222"/>
        <rFont val="Arial"/>
        <family val="2"/>
      </rPr>
      <t>, </t>
    </r>
    <r>
      <rPr>
        <i/>
        <sz val="10"/>
        <color rgb="FF222222"/>
        <rFont val="Arial"/>
        <family val="2"/>
      </rPr>
      <t>20</t>
    </r>
    <r>
      <rPr>
        <sz val="10"/>
        <color rgb="FF222222"/>
        <rFont val="Arial"/>
        <family val="2"/>
      </rPr>
      <t>(2), 326-333.</t>
    </r>
  </si>
  <si>
    <t>https://www.crabdatabase.info/en/crabs/brachyura/eubrachyura/thoracotremata/grapsoidea/grapsidae/metopograpsus/metopograpsus-thukuhar-1797</t>
  </si>
  <si>
    <t>meinerti</t>
  </si>
  <si>
    <t>South Africa</t>
  </si>
  <si>
    <r>
      <t>Steinke, T. D., Rajh, A., &amp; Holland, A. J. (1993). The feeding behaviour of the red mangrove crab Sesarma meinerti De Man, 1887 (Crustacea: Decapoda: Grapsidae) and its effect on the degradation of mangrove leaf litter. </t>
    </r>
    <r>
      <rPr>
        <i/>
        <sz val="10"/>
        <color rgb="FF222222"/>
        <rFont val="Arial"/>
        <family val="2"/>
      </rPr>
      <t>South African Journal of Marine Science</t>
    </r>
    <r>
      <rPr>
        <sz val="10"/>
        <color rgb="FF222222"/>
        <rFont val="Arial"/>
        <family val="2"/>
      </rPr>
      <t>, </t>
    </r>
    <r>
      <rPr>
        <i/>
        <sz val="10"/>
        <color rgb="FF222222"/>
        <rFont val="Arial"/>
        <family val="2"/>
      </rPr>
      <t>13</t>
    </r>
    <r>
      <rPr>
        <sz val="10"/>
        <color rgb="FF222222"/>
        <rFont val="Arial"/>
        <family val="2"/>
      </rPr>
      <t>(1), 151-160.</t>
    </r>
  </si>
  <si>
    <t>https://www.researchgate.net/figure/Neosarmatium-meinerti-Mayotte-KUW-2009-fieldwork-St-13-Malamani-mangrove-A_fig12_274667449</t>
  </si>
  <si>
    <t>Selatium</t>
  </si>
  <si>
    <t>elongatum</t>
  </si>
  <si>
    <r>
      <t>Cannicci, S., Fratini, S., &amp; Vannini, M. (1999). Use of time, space and food resources in the mangrove climbing crab Selatium elongatum (Grapsidae: Sesarminae). </t>
    </r>
    <r>
      <rPr>
        <i/>
        <sz val="10"/>
        <color rgb="FF222222"/>
        <rFont val="Arial"/>
        <family val="2"/>
      </rPr>
      <t>Marine Biology</t>
    </r>
    <r>
      <rPr>
        <sz val="10"/>
        <color rgb="FF222222"/>
        <rFont val="Arial"/>
        <family val="2"/>
      </rPr>
      <t>, </t>
    </r>
    <r>
      <rPr>
        <i/>
        <sz val="10"/>
        <color rgb="FF222222"/>
        <rFont val="Arial"/>
        <family val="2"/>
      </rPr>
      <t>135</t>
    </r>
    <r>
      <rPr>
        <sz val="10"/>
        <color rgb="FF222222"/>
        <rFont val="Arial"/>
        <family val="2"/>
      </rPr>
      <t>(2), 335-339.</t>
    </r>
  </si>
  <si>
    <t>https://www.crabdatabase.info/en/crabs/brachyura/eubrachyura/thoracotremata/grapsoidea/sesarmidae/selatium-1493</t>
  </si>
  <si>
    <t>Eriphidae</t>
  </si>
  <si>
    <t>Eriphia</t>
  </si>
  <si>
    <t>verrucosa</t>
  </si>
  <si>
    <r>
      <t>Fouda, M. M., El-Sayed, A. A., El-Damhougy, K. A., &amp; Salama, A. F. (2015). Partitioning of food resources at the intertidal zones between the marble rocky crab, Pachygrapsus maromratus (Grapsidae) and warty crab, Eriphia verrucosa (Eriphiidae) along the Mediterranean Sea coasts, Alexandria, Egypt. </t>
    </r>
    <r>
      <rPr>
        <i/>
        <sz val="10"/>
        <color rgb="FF222222"/>
        <rFont val="Arial"/>
        <family val="2"/>
      </rPr>
      <t>Egyptian Academic Journal of Biological Sciences, B. Zoology</t>
    </r>
    <r>
      <rPr>
        <sz val="10"/>
        <color rgb="FF222222"/>
        <rFont val="Arial"/>
        <family val="2"/>
      </rPr>
      <t>, </t>
    </r>
    <r>
      <rPr>
        <i/>
        <sz val="10"/>
        <color rgb="FF222222"/>
        <rFont val="Arial"/>
        <family val="2"/>
      </rPr>
      <t>7</t>
    </r>
    <r>
      <rPr>
        <sz val="10"/>
        <color rgb="FF222222"/>
        <rFont val="Arial"/>
        <family val="2"/>
      </rPr>
      <t>(1), 23-36.</t>
    </r>
  </si>
  <si>
    <t>Egypt</t>
  </si>
  <si>
    <t>https://www.crabdatabase.info/en/crabs/brachyura/eubrachyura/heterotremata/eriphioidea/eriphiidae/eriphia/eriphia-verrucosa-6476</t>
  </si>
  <si>
    <t>Menippidae</t>
  </si>
  <si>
    <t>nodifrons</t>
  </si>
  <si>
    <t>Madambashi, A. M., Christofoletti, R. A., &amp; Pinheiro, M. A. A. Natural diet of the crab Menippe nodifrons Stimpson, 1859.</t>
  </si>
  <si>
    <t>https://reefguide.org/menippenodifrons.html</t>
  </si>
  <si>
    <t>Charybdis</t>
  </si>
  <si>
    <t>hellerii</t>
  </si>
  <si>
    <r>
      <t>Sant'Anna, B. S., Branco, J. O., Oliveira, M. M. D., Boos, H., &amp; Turra, A. (2015). Diet and population biology of the invasive crab Charybdis hellerii in southwestern Atlantic waters. </t>
    </r>
    <r>
      <rPr>
        <i/>
        <sz val="10"/>
        <color rgb="FF222222"/>
        <rFont val="Arial"/>
        <family val="2"/>
      </rPr>
      <t>Marine Biology Research</t>
    </r>
    <r>
      <rPr>
        <sz val="10"/>
        <color rgb="FF222222"/>
        <rFont val="Arial"/>
        <family val="2"/>
      </rPr>
      <t>, </t>
    </r>
    <r>
      <rPr>
        <i/>
        <sz val="10"/>
        <color rgb="FF222222"/>
        <rFont val="Arial"/>
        <family val="2"/>
      </rPr>
      <t>11</t>
    </r>
    <r>
      <rPr>
        <sz val="10"/>
        <color rgb="FF222222"/>
        <rFont val="Arial"/>
        <family val="2"/>
      </rPr>
      <t>(8), 814-823.</t>
    </r>
  </si>
  <si>
    <t>https://invasions.si.edu/nemesis/species_summary/-79</t>
  </si>
  <si>
    <t>Thalamita</t>
  </si>
  <si>
    <t>crenata</t>
  </si>
  <si>
    <r>
      <t>Cannicci, S., Dahdouh-Guebas, F., Dyane, A., &amp; Vannini, M. (1996). Natural diet and feeding habits of Thalamita crenata (Decapoda: Portunidae). </t>
    </r>
    <r>
      <rPr>
        <i/>
        <sz val="10"/>
        <color rgb="FF222222"/>
        <rFont val="Arial"/>
        <family val="2"/>
      </rPr>
      <t>Journal of Crustacean Biology</t>
    </r>
    <r>
      <rPr>
        <sz val="10"/>
        <color rgb="FF222222"/>
        <rFont val="Arial"/>
        <family val="2"/>
      </rPr>
      <t>, </t>
    </r>
    <r>
      <rPr>
        <i/>
        <sz val="10"/>
        <color rgb="FF222222"/>
        <rFont val="Arial"/>
        <family val="2"/>
      </rPr>
      <t>16</t>
    </r>
    <r>
      <rPr>
        <sz val="10"/>
        <color rgb="FF222222"/>
        <rFont val="Arial"/>
        <family val="2"/>
      </rPr>
      <t>(4), 678-683.</t>
    </r>
  </si>
  <si>
    <t>https://www.inaturalist.org/taxa/349463-Thalamita-crenata/browse_photos?layout=grid</t>
  </si>
  <si>
    <t>gonagra</t>
  </si>
  <si>
    <r>
      <t>Rodrigues, L. R., Góes, J. M. D., Silva, T. E. D., Teixeira, G. M., Andrade, L. S. D., &amp; Fransozo, A. (2020). Evaluation of the stomach contents of Eriphia gonagra from a rocky shore in the southeastern Brazilian coast. </t>
    </r>
    <r>
      <rPr>
        <i/>
        <sz val="10"/>
        <color rgb="FF222222"/>
        <rFont val="Arial"/>
        <family val="2"/>
      </rPr>
      <t>Iheringia. Série Zoologia</t>
    </r>
    <r>
      <rPr>
        <sz val="10"/>
        <color rgb="FF222222"/>
        <rFont val="Arial"/>
        <family val="2"/>
      </rPr>
      <t>, </t>
    </r>
    <r>
      <rPr>
        <i/>
        <sz val="10"/>
        <color rgb="FF222222"/>
        <rFont val="Arial"/>
        <family val="2"/>
      </rPr>
      <t>110</t>
    </r>
    <r>
      <rPr>
        <sz val="10"/>
        <color rgb="FF222222"/>
        <rFont val="Arial"/>
        <family val="2"/>
      </rPr>
      <t>.</t>
    </r>
  </si>
  <si>
    <t>https://commons.wikimedia.org/wiki/File:Eriphia_gonagra_(YPM_IZ_052920).jpeg</t>
  </si>
  <si>
    <t>Plagusiidae</t>
  </si>
  <si>
    <t>Plagusia</t>
  </si>
  <si>
    <t>depressa</t>
  </si>
  <si>
    <r>
      <t>deLemos Santana J., Carneiro VAR, dos Santos WJ, dos S. Calado, TC (2019). STOMACH CONTENTS AND FEEDING HABIT OF Plagusia depressa (Fabricius, 1775)(CRUSTACEA: DECAPODA: PLAGUSIIDAE) IN SANDSTONE REEFS OF NORTHEAST BRAZIL. </t>
    </r>
    <r>
      <rPr>
        <i/>
        <sz val="10"/>
        <color rgb="FF222222"/>
        <rFont val="Arial"/>
        <family val="2"/>
      </rPr>
      <t>Revista Nordestina de Zoologia</t>
    </r>
    <r>
      <rPr>
        <sz val="10"/>
        <color rgb="FF222222"/>
        <rFont val="Arial"/>
        <family val="2"/>
      </rPr>
      <t>, </t>
    </r>
    <r>
      <rPr>
        <i/>
        <sz val="10"/>
        <color rgb="FF222222"/>
        <rFont val="Arial"/>
        <family val="2"/>
      </rPr>
      <t>12</t>
    </r>
    <r>
      <rPr>
        <sz val="10"/>
        <color rgb="FF222222"/>
        <rFont val="Arial"/>
        <family val="2"/>
      </rPr>
      <t>(1), 147-164.</t>
    </r>
  </si>
  <si>
    <t>https://stricollections.org/portal/taxa/index.php?taxauthid=1&amp;taxon=53220&amp;clid=43</t>
  </si>
  <si>
    <t>dentipes</t>
  </si>
  <si>
    <t>Japan</t>
  </si>
  <si>
    <r>
      <t>Samson, S. A., Yokota, M., Strüssmann, C. A., &amp; Watanabe, S. (2007). Natural diet of grapsoid crab Plagusia dentipes de Haan (Decapoda: Brachyura: Plagusiidae) in Tateyama Bay, Japan. </t>
    </r>
    <r>
      <rPr>
        <i/>
        <sz val="10"/>
        <color rgb="FF222222"/>
        <rFont val="Arial"/>
        <family val="2"/>
      </rPr>
      <t>Fisheries Science</t>
    </r>
    <r>
      <rPr>
        <sz val="10"/>
        <color rgb="FF222222"/>
        <rFont val="Arial"/>
        <family val="2"/>
      </rPr>
      <t>, </t>
    </r>
    <r>
      <rPr>
        <i/>
        <sz val="10"/>
        <color rgb="FF222222"/>
        <rFont val="Arial"/>
        <family val="2"/>
      </rPr>
      <t>73</t>
    </r>
    <r>
      <rPr>
        <sz val="10"/>
        <color rgb="FF222222"/>
        <rFont val="Arial"/>
        <family val="2"/>
      </rPr>
      <t>(1), 171-177.</t>
    </r>
  </si>
  <si>
    <t>https://commons.wikimedia.org/wiki/File:Specimen_of_Plagusia_dentipes.JPG</t>
  </si>
  <si>
    <t>Eriocheir</t>
  </si>
  <si>
    <t>sinensis</t>
  </si>
  <si>
    <t>Portugal</t>
  </si>
  <si>
    <r>
      <t>Wójcik-Fudalewska, D. J., Normant-Saremba, M., Kolasa, A., &amp; Anastácio, P. M. (2019). Diet and feeding ecology of Eriocheir sinensis on the Polish coast of the Baltic Sea and in the Tagus Estuary, Portugal. </t>
    </r>
    <r>
      <rPr>
        <i/>
        <sz val="10"/>
        <color rgb="FF222222"/>
        <rFont val="Arial"/>
        <family val="2"/>
      </rPr>
      <t>Oceanological and Hydrobiological Studies</t>
    </r>
    <r>
      <rPr>
        <sz val="10"/>
        <color rgb="FF222222"/>
        <rFont val="Arial"/>
        <family val="2"/>
      </rPr>
      <t>, </t>
    </r>
    <r>
      <rPr>
        <i/>
        <sz val="10"/>
        <color rgb="FF222222"/>
        <rFont val="Arial"/>
        <family val="2"/>
      </rPr>
      <t>48</t>
    </r>
    <r>
      <rPr>
        <sz val="10"/>
        <color rgb="FF222222"/>
        <rFont val="Arial"/>
        <family val="2"/>
      </rPr>
      <t>(3), 236-246.</t>
    </r>
  </si>
  <si>
    <t>https://nas.er.usgs.gov/queries/FactSheet.aspx?speciesID=182</t>
  </si>
  <si>
    <t>https://www.researchgate.net/publication/330425876_Influence_of_environmental_factors_on_the_bathymetric_distribution_of_the_flecked_box_crab_Hepatus_pudibundus_Herbst_1785_Crustacea_Aethroidea_in_the_Southeastern_Brazilian_coast/figures?lo=1</t>
  </si>
  <si>
    <t>https://www.flickr.com/photos/franciscomarval/8168127563</t>
  </si>
  <si>
    <t>https://www.inaturalist.org/taxa/260571-Hepatus-pudibundus</t>
  </si>
  <si>
    <t>http://www.nlnature.com/Felt-Lichen-Coyote-Caribou/atlantic-rock-crab-cancer-irroratus--412.aspx</t>
  </si>
  <si>
    <t>Date accessed</t>
  </si>
  <si>
    <t>https://www.marylandbiodiversity.com/view/3457</t>
  </si>
  <si>
    <t>http://www.marinespecies.org/photogallery.php?album=717&amp;pic=40638</t>
  </si>
  <si>
    <t>https://www.jungledragon.com/specie/24583/rock-crab.html</t>
  </si>
  <si>
    <t>https://uk.inaturalist.org/taxa/62393-Cancer-borealis</t>
  </si>
  <si>
    <t>https://www.inlandseafood.com/seapedia/crab-jonah</t>
  </si>
  <si>
    <t>https://www.dfo-mpo.gc.ca/species-especes/profiles-profils/jonah-crab-crabe-nordique-eng.html</t>
  </si>
  <si>
    <t>https://bugguide.net/node/view/2042729</t>
  </si>
  <si>
    <t>http://bioweb.uwlax.edu/bio203/s2009/luchterh_wesl/reproduction.htm</t>
  </si>
  <si>
    <t>https://www.fao.org/fishery/species/3461/en</t>
  </si>
  <si>
    <t>http://bioweb.uwlax.edu/bio203/s2009/luchterh_wesl/classification.htm</t>
  </si>
  <si>
    <t>https://www.dfw.state.or.us/mrp/shellfish/other/Crab_oddities.asp</t>
  </si>
  <si>
    <t>https://www.sitkanature.org/photojournal/2014/08/14/pygmy-rock-crab-glebocarcinus-oregonensis/</t>
  </si>
  <si>
    <t>https://archives.evergreen.edu/webpages/curricular/2007-2008/ize/web/file_cancer_oregonensis-top.html</t>
  </si>
  <si>
    <t>https://en.wikipedia.org/wiki/Glebocarcinus_oregonensis#/media/File:Glebocarcinus_oregonensis.jpg</t>
  </si>
  <si>
    <t>https://micksmarinebiology.blogspot.com/2013/10/</t>
  </si>
  <si>
    <t>https://inverts.wallawalla.edu/Arthropoda/Crustacea/Malacostraca/Eumalacostraca/Eucarida/Decapoda/Brachyura/Family_Cancridae/Cancer_productus1DLC2005.jpg</t>
  </si>
  <si>
    <t>https://www.crabdatabase.info/en/crabs/brachyura/eubrachyura/heterotremata/cancroidea/cancridae/cancer/cancer-productus-6674</t>
  </si>
  <si>
    <t>https://www.seacoreseafood.com/product/Rock_Crab</t>
  </si>
  <si>
    <t>https://wdfw.wa.gov/species-habitats/species/cancer-productus</t>
  </si>
  <si>
    <t>https://en.wikipedia.org/wiki/Metacarcinus_gracilis#/media/File:Cancergracilis.jpg</t>
  </si>
  <si>
    <t>https://www.mindenpictures.com/search/preview/graceful-rock-crab-cancer-gracilis-adult-among-sand-flats-southern-california/0_00135156.html</t>
  </si>
  <si>
    <t>https://bugguide.net/node/view/354854/bgpage</t>
  </si>
  <si>
    <t>https://www.crabdatabase.info/en/crabs/brachyura/eubrachyura/heterotremata/cancroidea/cancridae/metacarcinus/metacarcinus-gracilis-6667</t>
  </si>
  <si>
    <t>https://ukrbin.com/show_image.php?imageid=100009</t>
  </si>
  <si>
    <t>https://en.wikipedia.org/wiki/Pachygrapsus_marmoratus#/media/File:Pachygrapsus_marmoratus_2009_G4.jpg</t>
  </si>
  <si>
    <t>https://www.beachexplorer.org/en/species/pachygrapsus-marmoratus/description</t>
  </si>
  <si>
    <t>http://www.crabs.ru/russia/fam_grapsidae_pachygrapsus_marmoratus.htm</t>
  </si>
  <si>
    <t>https://eol.org/pages/46511252</t>
  </si>
  <si>
    <t>https://www.projectnoah.org/spottings/365456022</t>
  </si>
  <si>
    <t>https://inpn.mnhn.fr/espece/cd_nom/595651/tab/fiche?lg=en</t>
  </si>
  <si>
    <t>https://calphotos.berkeley.edu/cgi/img_query?enlarge=4444+4444+0907+0162</t>
  </si>
  <si>
    <t>https://calphotos.berkeley.edu/cgi/img_query?enlarge=4444+4444+1009+0920</t>
  </si>
  <si>
    <t>http://decapoda.free.fr/illustration.php?n=13&amp;sp=476</t>
  </si>
  <si>
    <t>https://www.invertebase.org/stri/taxa/index.php?tid=77239&amp;taxauthid=1&amp;clid=0</t>
  </si>
  <si>
    <t>https://en.wikipedia.org/wiki/Eurypanopeus_depressus</t>
  </si>
  <si>
    <t>https://en.wikipedia.org/wiki/Panopeus_herbstii</t>
  </si>
  <si>
    <t>https://www.dnr.sc.gov/swap/supplemental/marine/atlanticmudcrab2015.pdf</t>
  </si>
  <si>
    <t>https://www.dnr.sc.gov/marine/sertc/gallery.htm</t>
  </si>
  <si>
    <t>https://www.researchgate.net/publication/339913948_First_record_of_Dyspanopeus_sayi_Smith_1869_Decapoda_Brachyura_Panopeidae_in_a_Sardinian_coastal_lagoon_western_Mediterranean_Italy/figures?lo=1</t>
  </si>
  <si>
    <t>https://inaturalist.ca/taxa/194084-Dyspanopeus-sayi</t>
  </si>
  <si>
    <t>https://www.marylandbiodiversity.com/view/3462</t>
  </si>
  <si>
    <t>https://www.researchgate.net/publication/231877301_First_record_of_Say%27s_mud_crab_Dyspanopeus_sayi_Brachyura_Xanthoidea_Panopeidae_from_the_Black_Sea</t>
  </si>
  <si>
    <t>https://invasions.si.edu/nemesis/species_summary/98790</t>
  </si>
  <si>
    <t>https://inaturalist.ca/taxa/81612-Rhithropanopeus-harrisii</t>
  </si>
  <si>
    <t>https://www.marinepests.gov.au/pests/identify/harris-mud-crab</t>
  </si>
  <si>
    <t>https://calphotos.berkeley.edu/cgi/img_query?enlarge=0000+0000+0211+0013</t>
  </si>
  <si>
    <t>https://www.istockphoto.com/photo/black-clawed-crab-lophopanopeus-bellus-gm484073674-71043599</t>
  </si>
  <si>
    <t>https://calphotos.berkeley.edu/cgi/img_query?enlarge=0000+0000+0115+3705</t>
  </si>
  <si>
    <t>https://bugguide.net/node/view/1726194</t>
  </si>
  <si>
    <t>https://www.inaturalist.org/guide_taxa/255145</t>
  </si>
  <si>
    <t>https://gce-lter.marsci.uga.edu/public/app/species_details.asp?id=Eurytium%20limosum</t>
  </si>
  <si>
    <t>http://www.iucngisd.org/gisd/species.php?sc=114</t>
  </si>
  <si>
    <t>https://www.researchgate.net/publication/332768059_Annotated_catalogue_and_bibliography_of_marine_and_estuarine_shrimps_lobsters_crabs_and_their_allies_Crustacea_Decapoda_of_Argentina_and_Uruguay_Southwestern_Atlantic_Ocean/figures?lo=1</t>
  </si>
  <si>
    <t>https://www.pbase.com/crocodile/image/74261997/original</t>
  </si>
  <si>
    <t>https://app.emaze.com/@AOOZWLFLT#2</t>
  </si>
  <si>
    <t xml:space="preserve">Neohelice </t>
  </si>
  <si>
    <t>granulata</t>
  </si>
  <si>
    <r>
      <t>Barutot, R. A., D'Incao, F., &amp; Fonseca, D. B. (2011). Natural diet of Neohelice granulata (Dana, 1851)(Crustacea, Varunidae) in two salt marshes of the estuarine region of the Lagoa dos Patos lagoon. </t>
    </r>
    <r>
      <rPr>
        <i/>
        <sz val="10"/>
        <color rgb="FF222222"/>
        <rFont val="Arial"/>
        <family val="2"/>
      </rPr>
      <t>Brazilian Archives of Biology and Technology</t>
    </r>
    <r>
      <rPr>
        <sz val="10"/>
        <color rgb="FF222222"/>
        <rFont val="Arial"/>
        <family val="2"/>
      </rPr>
      <t>, </t>
    </r>
    <r>
      <rPr>
        <i/>
        <sz val="10"/>
        <color rgb="FF222222"/>
        <rFont val="Arial"/>
        <family val="2"/>
      </rPr>
      <t>54</t>
    </r>
    <r>
      <rPr>
        <sz val="10"/>
        <color rgb="FF222222"/>
        <rFont val="Arial"/>
        <family val="2"/>
      </rPr>
      <t>, 91-98.</t>
    </r>
  </si>
  <si>
    <t>https://www.flickriver.com/photos/gabouruguay-collection/30897526016/</t>
  </si>
  <si>
    <t>https://eol.org/pages/46511701/media?resource_id=53</t>
  </si>
  <si>
    <t>https://www.crabdatabase.info/en/crabs/brachyura/eubrachyura/thoracotremata/grapsoidea/varunidae/neohelice/neohelice-granulata-1397</t>
  </si>
  <si>
    <t>https://en.wikipedia.org/wiki/Callinectes_sapidus#/media/File:The_Childrens_Museum_of_Indianapolis_-_Atlantic_blue_crab.jpg</t>
  </si>
  <si>
    <t>https://www.researchgate.net/publication/261020027_New_records_of_the_invasive_crabs_Callinectes_sapidus_Rathbun_1896_and_Percnon_gibbesi_H_Milne_Edwards_1853_along_the_Italian_coasts/figures?lo=1</t>
  </si>
  <si>
    <t>https://www.sealifebase.ca/photos/PicturesSummary.php?ID=26794&amp;what=species</t>
  </si>
  <si>
    <t>https://www.researchgate.net/publication/334772740_Recent_and_Consecutive_Records_of_the_Atlantic_Blue_Crab_Callinectes_sapidus_Rathbun_1896_Rapid_Westward_Expansion_and_Confirmed_Establishment_along_the_Southern_Coast_of_Portugal/figures?lo=1</t>
  </si>
  <si>
    <t>https://www.barnegatbaypartnership.org/wp-content/uploads/2017/08/Ovalipes-ocellatus-Charley-Eiseman-bugguide.jpg</t>
  </si>
  <si>
    <t>https://www.inaturalist.org/guide_taxa/255160</t>
  </si>
  <si>
    <t>https://www.sealifebase.ca/photos/PicturesSummary.php?ID=26808&amp;what=species</t>
  </si>
  <si>
    <t>https://inaturalist.ca/taxa/52521-Ovalipes-ocellatus</t>
  </si>
  <si>
    <t>https://en.wikipedia.org/wiki/Liocarcinus_depurator</t>
  </si>
  <si>
    <t>http://www.marinespecies.org/photogallery.php?album=717&amp;pic=1842</t>
  </si>
  <si>
    <t>https://alchetron.com/Liocarcinus-depurator</t>
  </si>
  <si>
    <t>https://commons.wikimedia.org/wiki/File:Liocarcinus_depurator_(Macropipus_depurator)_-_Museo_Civico_di_Storia_Naturale_Giacomo_Doria_-_Genoa,_Italy_-_DSC03228.JPG</t>
  </si>
  <si>
    <t>https://www.researchgate.net/publication/261066328_DNA_sequence_information_resolves_taxonomic_ambiguity_of_the_common_mud_crab_species_Genus_Scylla_in_Indian_waters/figures?lo=1</t>
  </si>
  <si>
    <t>https://www.sealifebase.ca/photos/PicturesSummary.php?StartRow=1&amp;ID=21355&amp;what=species&amp;TotRec=6</t>
  </si>
  <si>
    <t>https://alchetron.com/Scylla-serrata</t>
  </si>
  <si>
    <t>Necora</t>
  </si>
  <si>
    <t>https://www.inaturalist.org/guide_taxa/20144</t>
  </si>
  <si>
    <t>https://www.britannica.com/animal/velvet-crab</t>
  </si>
  <si>
    <t>https://www.sealifebase.ca/photos/ThumbnailsSummary.php?Genus=Necora&amp;Species=puber</t>
  </si>
  <si>
    <t>https://www.discoverlife.org/mp/20p?see=I_MWS104260&amp;res=640</t>
  </si>
  <si>
    <t>https://www.marlin.ac.uk/species/detail/1177</t>
  </si>
  <si>
    <t>http://www.marinespecies.org/photogallery.php?album=717&amp;pic=1846</t>
  </si>
  <si>
    <t>https://www.aphotomarine.com/crab_liocarcinus_holsatus.html</t>
  </si>
  <si>
    <t>https://ukrbin.com/show_image.php?imageid=100014</t>
  </si>
  <si>
    <t>https://en.wikipedia.org/wiki/Charybdis_hellerii#/media/File:Indo_Pacific_swimming_crab.jpg</t>
  </si>
  <si>
    <t>https://www.crabdatabase.info/en/crabs/brachyura/eubrachyura/heterotremata/portunoidea/portunidae/charybdis/charybdis-hellerii-3159</t>
  </si>
  <si>
    <t>https://nas.er.usgs.gov/queries/FactSheet.aspx?SpeciesID=191</t>
  </si>
  <si>
    <t>https://inaturalist.ca/taxa/349463-Thalamita-crenata</t>
  </si>
  <si>
    <t>https://www.floridamuseum.ufl.edu/iz/resources/guam-reefs/portunidae/</t>
  </si>
  <si>
    <t>https://www.researchgate.net/publication/340301143_Short_communication_The_crustaceans_fauna_from_Natuna_Islands_Indonesia_using_three_different_sampling_methods/figures?lo=1</t>
  </si>
  <si>
    <t>https://en.wikipedia.org/wiki/Armases_cinereum</t>
  </si>
  <si>
    <t>https://roar.photos/photo/11581</t>
  </si>
  <si>
    <t>https://www.marylandbiodiversity.com/view/3475</t>
  </si>
  <si>
    <t>https://gce-lter.marsci.uga.edu/public/app/species_details.asp?id=Armases%20cinereum</t>
  </si>
  <si>
    <t>https://www.marylandbiodiversity.com/view/3476</t>
  </si>
  <si>
    <t>https://www.nantucketconservation.org/salt-marsh-dieback-and-the-purple-marsh-crab-on-nantucket/</t>
  </si>
  <si>
    <t>https://uk.inaturalist.org/taxa/260461-Sesarma-reticulatum</t>
  </si>
  <si>
    <t>https://www.alamy.com/bulletin-united-states-national-museum-science-sesarma-sesarma-reticulatum-page-290-for-explanation-of-plate-see-page-435-please-note-that-these-images-are-extracted-from-scanned-page-images-that-may-have-been-digitally-enhanced-for-readability-coloration-and-appearance-of-these-illustrations-may-not-perfectly-resemble-the-original-work-united-states-national-museum-smithsonian-institution-united-states-dept-of-the-interior-washington-smithsonian-institution-press-etc-for-sale-by-the-supt-of-docs-u-s-govt-print-off-image233743472.html</t>
  </si>
  <si>
    <t>Episesarma</t>
  </si>
  <si>
    <t>http://www.keralamarinelife.in/view.aspx?searchid=1069</t>
  </si>
  <si>
    <t>https://singapore.biodiversity.online/species/A-Arth-Crus-Decapoda-000494?imageId=0</t>
  </si>
  <si>
    <t>https://onlinejbs.com/index.php/jbs/article/view/5447</t>
  </si>
  <si>
    <t>Neosarmatium</t>
  </si>
  <si>
    <t>http://crustiesfroverseas.free.fr/illustration.php?n=7&amp;irenavID=1499</t>
  </si>
  <si>
    <t>https://www.flickr.com/photos/12639178@N07/15199039973/in/photostream/</t>
  </si>
  <si>
    <t>https://commons.wikimedia.org/wiki/File:Iz_-_Neosarmatium_meinerti_-_1.jpg</t>
  </si>
  <si>
    <t>https://minerva.union.edu/gillikid/mangrove_14May2020/s_elongatum.htm</t>
  </si>
  <si>
    <t>https://www.mba.ac.uk/files/hemigrapsussanguineuswiderjpg-0</t>
  </si>
  <si>
    <t>https://www.maine.gov/dmr/science-research/species/invasives/asian-shore-crab.html</t>
  </si>
  <si>
    <t>http://naturcymru.blogspot.com/2014/05/asian-shore-crab-hemigrapsus-sanguineus.html</t>
  </si>
  <si>
    <t>https://sites.google.com/a/unity.edu/phillippiuc/hemigrapsus-sanguineus-distribution</t>
  </si>
  <si>
    <t>https://wsg.washington.edu/hemigrapsus-oregonensis-jaws/</t>
  </si>
  <si>
    <t>https://www.researchgate.net/publication/281627757_A_whiter_shade_of_male_Color_background_matching_as_a_function_of_size_and_sex_in_the_yellow_shore_crab_Hemigrapsus_oregonensis_Dana_1851/figures?lo=1</t>
  </si>
  <si>
    <t>https://www.dfw.state.or.us/mrp/shellfish/crab/images/Hemigrapsus_oregonensis_ID_ODFW_800.jpg</t>
  </si>
  <si>
    <t>https://marinelifepics.com/Purple_Shore_Crab_Pictures.htm</t>
  </si>
  <si>
    <t>https://inverts.wallawalla.edu/Arthropoda/Crustacea/Malacostraca/Eumalacostraca/Eucarida/Decapoda/Brachyura/Family_Grapsidae/Hemigrapsus_nudus.html</t>
  </si>
  <si>
    <t>https://bugguide.net/node/view/354868</t>
  </si>
  <si>
    <t>https://en.wikipedia.org/wiki/Chinese_mitten_crab</t>
  </si>
  <si>
    <t>https://www.researchgate.net/publication/319251565_Genetic_admixture_of_mitten_crabs_in_the_Northeast_Asia_hybrid_zones/figures?lo=1</t>
  </si>
  <si>
    <t>https://www.chesapeakebay.net/S=0/fieldguide/critter/chinese_mitten_crab</t>
  </si>
  <si>
    <t>https://invasions.si.edu/nemesis/species_summary/-360</t>
  </si>
  <si>
    <t>http://www.crabs.ru/russia/fam_eriphiidae_eriphia_verrucosa.htm</t>
  </si>
  <si>
    <t>https://ukrbin.com/show_image.php?imageid=144603</t>
  </si>
  <si>
    <t>https://eunis.eea.europa.eu/species/Eriphia%20verrucosa</t>
  </si>
  <si>
    <t>https://commons.wikimedia.org/wiki/File:Eriphia_verrucosa_male_2009_G1.jpg</t>
  </si>
  <si>
    <t>https://www.jaxshells.org/dsc0018.htm</t>
  </si>
  <si>
    <t>https://commons.wikimedia.org/wiki/File:Eriphia_gonagra_(YPM_IZ_045724).jpeg</t>
  </si>
  <si>
    <t>http://crustiesfroverseas.free.fr/illustration.php?n=4&amp;irenavID=6401</t>
  </si>
  <si>
    <t>https://roar.photos/photo/16615</t>
  </si>
  <si>
    <t>https://reefguide.org/pixhtml/menippenodifrons1.html</t>
  </si>
  <si>
    <t>https://inaturalist.ca/taxa/260410-Menippe-nodifrons</t>
  </si>
  <si>
    <t>https://www.invertebase.org/portal/taxa/index.php?tid=77259</t>
  </si>
  <si>
    <t>https://www.researchgate.net/publication/329374859_First_record_of_the_cliff_crab_Plagusia_depressa_Fabricius_1775_Decapoda_Plagusiidae_from_the_coast_of_Sergipe_Brazil/figures?lo=1</t>
  </si>
  <si>
    <t>catharus</t>
  </si>
  <si>
    <t>New Zealand</t>
  </si>
  <si>
    <r>
      <t>Wear, R. G., &amp; Haddon, M. (1987). Natural diet of the crab Ovalipes catharus (Crustacea, Portunidae) around central and northern New Zealand. </t>
    </r>
    <r>
      <rPr>
        <i/>
        <sz val="11"/>
        <color rgb="FF222222"/>
        <rFont val="Calibri"/>
        <family val="2"/>
        <scheme val="minor"/>
      </rPr>
      <t>Marine Ecology Progress Series</t>
    </r>
    <r>
      <rPr>
        <sz val="11"/>
        <color rgb="FF222222"/>
        <rFont val="Calibri"/>
        <family val="2"/>
        <scheme val="minor"/>
      </rPr>
      <t>, 35:39-49.</t>
    </r>
  </si>
  <si>
    <t>https://en.wikipedia.org/wiki/Ovalipes_catharus</t>
  </si>
  <si>
    <t>https://www.biodiversity4all.org/taxa/144096-Ovalipes-catharus</t>
  </si>
  <si>
    <t>http://www.marinelife.ac.nz/species/949</t>
  </si>
  <si>
    <t>https://portphillipmarinelife.net.au/species/5500</t>
  </si>
  <si>
    <t>https://fishingmag.co.nz/baits-buying-storing-catching-fish-bait/swimming-crab-ovalipes-catharus-paddle-crabs-top-bait-rig-moki</t>
  </si>
  <si>
    <r>
      <t>Hall, S. J., Raffaelli, D., Robertson, M. R., &amp; Basford, D. J. (1990). The role of the predatory crab, Liocarcinus depurator, in a marine food web. </t>
    </r>
    <r>
      <rPr>
        <i/>
        <sz val="11"/>
        <color rgb="FF222222"/>
        <rFont val="Calibri"/>
        <family val="2"/>
        <scheme val="minor"/>
      </rPr>
      <t>The Journal of Animal Ecology</t>
    </r>
    <r>
      <rPr>
        <sz val="11"/>
        <color rgb="FF222222"/>
        <rFont val="Calibri"/>
        <family val="2"/>
        <scheme val="minor"/>
      </rPr>
      <t>, 421-438.</t>
    </r>
  </si>
  <si>
    <r>
      <t>Ansell, A. D., Comely, C. A., &amp; Robb, L. (1999). Distribution, movements and diet of macrocrustaceans on a Scottish sandy beach with particular reference to predation on juvenile fishes. </t>
    </r>
    <r>
      <rPr>
        <i/>
        <sz val="11"/>
        <color rgb="FF222222"/>
        <rFont val="Calibri"/>
        <family val="2"/>
        <scheme val="minor"/>
      </rPr>
      <t>Marine Ecology Progress Series</t>
    </r>
    <r>
      <rPr>
        <sz val="11"/>
        <color rgb="FF222222"/>
        <rFont val="Calibri"/>
        <family val="2"/>
        <scheme val="minor"/>
      </rPr>
      <t>, </t>
    </r>
    <r>
      <rPr>
        <i/>
        <sz val="11"/>
        <color rgb="FF222222"/>
        <rFont val="Calibri"/>
        <family val="2"/>
        <scheme val="minor"/>
      </rPr>
      <t>176</t>
    </r>
    <r>
      <rPr>
        <sz val="11"/>
        <color rgb="FF222222"/>
        <rFont val="Calibri"/>
        <family val="2"/>
        <scheme val="minor"/>
      </rPr>
      <t>, 115-130.</t>
    </r>
  </si>
  <si>
    <t>Ucididae</t>
  </si>
  <si>
    <t>cordatus</t>
  </si>
  <si>
    <t>Ucides</t>
  </si>
  <si>
    <r>
      <t>Nordhaus, I. (2004). </t>
    </r>
    <r>
      <rPr>
        <i/>
        <sz val="9.75"/>
        <color rgb="FF222222"/>
        <rFont val="Arial"/>
        <family val="2"/>
      </rPr>
      <t>Feeding ecology of the semi-terrestrial crab Ucides cordatus cordatus (Decapoda: Brachyura) in a mangrove forest in northern Brazil</t>
    </r>
    <r>
      <rPr>
        <sz val="11"/>
        <color theme="1"/>
        <rFont val="Calibri"/>
        <family val="2"/>
        <scheme val="minor"/>
      </rPr>
      <t> (Doctoral dissertation, Universität Bremen).</t>
    </r>
  </si>
  <si>
    <t>https://www.crabdatabase.info/en/crabs/brachyura/eubrachyura/thoracotremata/ocypodoidea/ucididae/ucides/ucides-cordatus-883</t>
  </si>
  <si>
    <t>https://inpn.mnhn.fr/espece/cd_nom/649470/tab/taxo?lg=en</t>
  </si>
  <si>
    <t>https://www.flickr.com/photos/artour_a/6153177730</t>
  </si>
  <si>
    <t>https://www.semanticscholar.org/paper/THE-INFLUENCE-OF-HEAVY-METALS-ON-GENETIC-DIVERSITY-Banci-Pinheiro/3e1af13b3321ecce71ed8e7521c976d2fe8ba452</t>
  </si>
  <si>
    <t>https://www.blogger.com/blogin.g?blogspotURL=https://biodiversiteantilles.blogspot.com/2018/01/ucicor.html&amp;type=blog</t>
  </si>
  <si>
    <t>tranquebarica</t>
  </si>
  <si>
    <t>India</t>
  </si>
  <si>
    <t>Nesakumari, C., &amp; Thirunavukkarasu, N. (2014). Food and feeding behaviour of mud crab Scylla tranquebarica (Fabricius, 1798). Ind. J. Vet. &amp; Anim. Sci. Res., 43 (3) 229 - 235</t>
  </si>
  <si>
    <t>https://www.researchgate.net/publication/332369306_Mud_crab_aquaculture_A_practical_manual/figures?lo=1</t>
  </si>
  <si>
    <t>https://www.crabdatabase.info/en/crabs/brachyura/eubrachyura/heterotremata/portunoidea/portunidae/scylla/scylla-tranquebarica-3179</t>
  </si>
  <si>
    <t>https://www.researchgate.net/publication/317155653_Metabolomic_analysis_of_marine_and_mud_crabs_based_on_antibacterial_activity/figures?lo=1</t>
  </si>
  <si>
    <t>https://www.semanticscholar.org/paper/Taxonomic-account-of-genus-Scylla-(de-Haan%2C-1833)-Trivedi-Vachhrajani/6b9e07c1066c9e8ae0464a6c1666642fef724e56/figure/2</t>
  </si>
  <si>
    <t>segnis</t>
  </si>
  <si>
    <t>Portunus</t>
  </si>
  <si>
    <r>
      <t>Hamida, O. B. A. B. H., Hamida, N. B. H., Ammar, R., Chaouch, H., &amp; Missaoui, H. (2019). Feeding habits of the swimming blue crab Portunus segnis (Forskål, 1775)(Brachyura: Portunidae) in the Mediterranean. </t>
    </r>
    <r>
      <rPr>
        <i/>
        <sz val="9.75"/>
        <color rgb="FF222222"/>
        <rFont val="Arial"/>
        <family val="2"/>
      </rPr>
      <t>Journal of the Marine Biological Association of the United Kingdom</t>
    </r>
    <r>
      <rPr>
        <sz val="11"/>
        <color theme="1"/>
        <rFont val="Calibri"/>
        <family val="2"/>
        <scheme val="minor"/>
      </rPr>
      <t>, </t>
    </r>
    <r>
      <rPr>
        <i/>
        <sz val="9.75"/>
        <color rgb="FF222222"/>
        <rFont val="Arial"/>
        <family val="2"/>
      </rPr>
      <t>99</t>
    </r>
    <r>
      <rPr>
        <sz val="11"/>
        <color theme="1"/>
        <rFont val="Calibri"/>
        <family val="2"/>
        <scheme val="minor"/>
      </rPr>
      <t>(6), 1343-1351.</t>
    </r>
  </si>
  <si>
    <t>https://www.researchgate.net/publication/283368996_Growth_parameters_and_mortality_rates_of_the_blue_swimming_crab_Portunus_segnis_Forskal_1775_in_coastal_waters_of_Persian_Gulf_and_Gulf_of_Oman_Iran/figures?lo=1</t>
  </si>
  <si>
    <t>https://www.researchgate.net/publication/228663959_A_revision_of_the_Portunus_pelagicus_Linnaeus_1758_species_complex_Crustacea_Brachyura_Portunidae_with_the_recognition_of_four_species/figures?lo=1</t>
  </si>
  <si>
    <t>https://eol.org/pages/12018945</t>
  </si>
  <si>
    <t>https://www.researchgate.net/publication/321152289_First_records_of_seven_marine_organisms_of_different_origins_from_Libya_Mediterranean_Sea/figures?lo=1</t>
  </si>
  <si>
    <t>https://www.knq.trade/product/wholesale-blue-swimming-crab/</t>
  </si>
  <si>
    <t>Perisesarma</t>
  </si>
  <si>
    <t>indiarum</t>
  </si>
  <si>
    <t>eumolpe</t>
  </si>
  <si>
    <t>Singapore</t>
  </si>
  <si>
    <r>
      <t>Ya, B. P., Yeo, D. C., &amp; Todd, P. A. (2008). Feeding ecology of two species of Perisesarma (Crustacea: Decapoda: Brachyura: Sesarmidae) in Mandai mangroves, Singapore. </t>
    </r>
    <r>
      <rPr>
        <i/>
        <sz val="9.75"/>
        <color rgb="FF222222"/>
        <rFont val="Arial"/>
        <family val="2"/>
      </rPr>
      <t>Journal of Crustacean Biology</t>
    </r>
    <r>
      <rPr>
        <sz val="11"/>
        <color theme="1"/>
        <rFont val="Calibri"/>
        <family val="2"/>
        <scheme val="minor"/>
      </rPr>
      <t>, </t>
    </r>
    <r>
      <rPr>
        <i/>
        <sz val="9.75"/>
        <color rgb="FF222222"/>
        <rFont val="Arial"/>
        <family val="2"/>
      </rPr>
      <t>28</t>
    </r>
    <r>
      <rPr>
        <sz val="11"/>
        <color theme="1"/>
        <rFont val="Calibri"/>
        <family val="2"/>
        <scheme val="minor"/>
      </rPr>
      <t>(3), 480-484.</t>
    </r>
  </si>
  <si>
    <t>http://www.wildsingapore.com/wildfacts/crustacea/crab/sesarmidae/perisesarma.htm</t>
  </si>
  <si>
    <t>https://www.jungledragon.com/tag/31464/perisesarma_indiarum/slideshow/popular/0</t>
  </si>
  <si>
    <t>https://www.researchgate.net/publication/225485503_Inter-_and_intra-specific_variation_in_the_facial_colours_of_Perisesarma_eumolpe_and_Perisesarma_indiarum_Crustacea_Brachyura_Sesarmidae/figures?lo=1</t>
  </si>
  <si>
    <t>https://www.flickr.com/photos/wildsingapore/4447494001</t>
  </si>
  <si>
    <t>https://singapore.biodiversity.online/taxo4254/mainSpace/Perisesarma%20eumolpe.html</t>
  </si>
  <si>
    <t>https://www.crabdatabase.info/en/crabs/brachyura/eubrachyura/thoracotremata/grapsoidea/sesarmidae/parasesarma/parasesarma-eumolpe-12497</t>
  </si>
  <si>
    <t>https://www.flickr.com/photos/simonjoscha/7320193966/</t>
  </si>
  <si>
    <t>https://www.semanticscholar.org/paper/EVIDENCE-FOR-CAROTENOID-PIGMENTS-IN-THE-FACIAL-OF-Wang-Todd/35d8c1837cca37c291179fcd95782086bd2317c6</t>
  </si>
  <si>
    <t>Aratus</t>
  </si>
  <si>
    <t>pisonii</t>
  </si>
  <si>
    <t>Venezuela</t>
  </si>
  <si>
    <r>
      <t>López, B., &amp; Conde, J. E. (2013). Dietary variation in the crab Aratus pisonii (H. Milne Edwards, 1837)(Decapoda, Sesarmidae) in a mangrove gradient in northwestern Venezuela. </t>
    </r>
    <r>
      <rPr>
        <i/>
        <sz val="11"/>
        <color rgb="FF222222"/>
        <rFont val="Calibri"/>
        <family val="2"/>
        <scheme val="minor"/>
      </rPr>
      <t>Crustaceana</t>
    </r>
    <r>
      <rPr>
        <sz val="11"/>
        <color rgb="FF222222"/>
        <rFont val="Calibri"/>
        <family val="2"/>
        <scheme val="minor"/>
      </rPr>
      <t>, </t>
    </r>
    <r>
      <rPr>
        <i/>
        <sz val="11"/>
        <color rgb="FF222222"/>
        <rFont val="Calibri"/>
        <family val="2"/>
        <scheme val="minor"/>
      </rPr>
      <t>86</t>
    </r>
    <r>
      <rPr>
        <sz val="11"/>
        <color rgb="FF222222"/>
        <rFont val="Calibri"/>
        <family val="2"/>
        <scheme val="minor"/>
      </rPr>
      <t>(9), 1051-1069.</t>
    </r>
  </si>
  <si>
    <t>https://bugguide.net/node/view/637736/bgpage</t>
  </si>
  <si>
    <t>https://inaturalist.ca/taxa/84965-Aratus-pisonii</t>
  </si>
  <si>
    <t>https://commons.wikimedia.org/wiki/File:Aratus_pisonii_(mangrove_tree_crab)_(Sanibel_Island,_Florida,_USA)_13_-_Flickr_-_James_St._John.jpg</t>
  </si>
  <si>
    <t>https://inpn.mnhn.fr/espece/cd_nom/649455/tab/habitats?lg=en</t>
  </si>
  <si>
    <t>https://www.invertebase.org/portal/taxa/index.php?tid=77423</t>
  </si>
  <si>
    <t>frontalis</t>
  </si>
  <si>
    <t>Hong Kong</t>
  </si>
  <si>
    <r>
      <t>Poon, D. Y., Chan, B. K., &amp; Williams, G. A. (2010). Spatial and temporal variation in diets of the crabs Metopograpsus frontalis (Grapsidae) and Perisesarma bidens (Sesarmidae): implications for mangrove food webs. </t>
    </r>
    <r>
      <rPr>
        <i/>
        <sz val="11"/>
        <color rgb="FF222222"/>
        <rFont val="Calibri"/>
        <family val="2"/>
        <scheme val="minor"/>
      </rPr>
      <t>Hydrobiologia</t>
    </r>
    <r>
      <rPr>
        <sz val="11"/>
        <color rgb="FF222222"/>
        <rFont val="Calibri"/>
        <family val="2"/>
        <scheme val="minor"/>
      </rPr>
      <t>, </t>
    </r>
    <r>
      <rPr>
        <i/>
        <sz val="11"/>
        <color rgb="FF222222"/>
        <rFont val="Calibri"/>
        <family val="2"/>
        <scheme val="minor"/>
      </rPr>
      <t>638</t>
    </r>
    <r>
      <rPr>
        <sz val="11"/>
        <color rgb="FF222222"/>
        <rFont val="Calibri"/>
        <family val="2"/>
        <scheme val="minor"/>
      </rPr>
      <t>(1), 29-40.</t>
    </r>
  </si>
  <si>
    <t>https://www.crabdatabase.info/en/crabs/brachyura/eubrachyura/thoracotremata/grapsoidea/grapsidae/metopograpsus/metopograpsus-frontalis-1802</t>
  </si>
  <si>
    <t>http://www.roboastra.com/Crustacea6/brde534.htm</t>
  </si>
  <si>
    <t>https://alchetron.com/Metopograpsus</t>
  </si>
  <si>
    <t>japonica</t>
  </si>
  <si>
    <r>
      <t>Kobayashi, S. (2009). Dietary preferences of the Japanese mitten crab Eriocheir japonica in a river and adjacent seacoast in north Kyushu, Japan. </t>
    </r>
    <r>
      <rPr>
        <i/>
        <sz val="11"/>
        <color rgb="FF222222"/>
        <rFont val="Calibri"/>
        <family val="2"/>
        <scheme val="minor"/>
      </rPr>
      <t>Plankton and Benthos Research</t>
    </r>
    <r>
      <rPr>
        <sz val="11"/>
        <color rgb="FF222222"/>
        <rFont val="Calibri"/>
        <family val="2"/>
        <scheme val="minor"/>
      </rPr>
      <t>, </t>
    </r>
    <r>
      <rPr>
        <i/>
        <sz val="11"/>
        <color rgb="FF222222"/>
        <rFont val="Calibri"/>
        <family val="2"/>
        <scheme val="minor"/>
      </rPr>
      <t>4</t>
    </r>
    <r>
      <rPr>
        <sz val="11"/>
        <color rgb="FF222222"/>
        <rFont val="Calibri"/>
        <family val="2"/>
        <scheme val="minor"/>
      </rPr>
      <t>(2), 77-87.</t>
    </r>
  </si>
  <si>
    <t>https://commons.wikimedia.org/wiki/File:Eriocheir_japonica_-_National_Museum_of_Nature_and_Science,_Tokyo_-_DSC07544.jpg</t>
  </si>
  <si>
    <t>https://www.crabdatabase.info/en/crabs/brachyura/eubrachyura/thoracotremata/grapsoidea/varunidae/eriocheir/eriocheir-japonica-1356</t>
  </si>
  <si>
    <t>https://ffish.asia/?page=file&amp;pid=80251&amp;lang=e</t>
  </si>
  <si>
    <t>http://www.crabs.ru/russia/fam_varunidae_eriocheir_japonica.htm</t>
  </si>
  <si>
    <t>ObsArea</t>
  </si>
  <si>
    <t>angled</t>
  </si>
  <si>
    <t>CL</t>
  </si>
  <si>
    <t>to angled</t>
  </si>
  <si>
    <t>anlged</t>
  </si>
  <si>
    <t>too angled</t>
  </si>
  <si>
    <t>cut off</t>
  </si>
  <si>
    <t>angled, not included</t>
  </si>
  <si>
    <t>Width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</si>
</sst>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rgb="FF222222"/>
      <name val="Arial"/>
      <family val="2"/>
    </font>
    <font>
      <i/>
      <sz val="10"/>
      <color rgb="FF222222"/>
      <name val="Arial"/>
      <family val="2"/>
    </font>
    <font>
      <u/>
      <sz val="11"/>
      <color theme="10"/>
      <name val="Calibri"/>
      <family val="2"/>
      <scheme val="minor"/>
    </font>
    <font>
      <b/>
      <sz val="11"/>
      <color theme="1"/>
      <name val="Calibri"/>
      <family val="2"/>
      <scheme val="minor"/>
    </font>
    <font>
      <sz val="8"/>
      <name val="Calibri"/>
      <family val="2"/>
      <scheme val="minor"/>
    </font>
    <font>
      <sz val="11"/>
      <color rgb="FF333333"/>
      <name val="Roboto"/>
    </font>
    <font>
      <sz val="9"/>
      <color indexed="81"/>
      <name val="Tahoma"/>
      <charset val="1"/>
    </font>
    <font>
      <b/>
      <sz val="9"/>
      <color indexed="81"/>
      <name val="Tahoma"/>
      <charset val="1"/>
    </font>
    <font>
      <sz val="11"/>
      <color rgb="FF222222"/>
      <name val="Calibri"/>
      <family val="2"/>
      <scheme val="minor"/>
    </font>
    <font>
      <i/>
      <sz val="11"/>
      <color rgb="FF222222"/>
      <name val="Calibri"/>
      <family val="2"/>
      <scheme val="minor"/>
    </font>
    <font>
      <sz val="9"/>
      <color indexed="81"/>
      <name val="Tahoma"/>
      <family val="2"/>
    </font>
    <font>
      <b/>
      <sz val="9"/>
      <color indexed="81"/>
      <name val="Tahoma"/>
      <family val="2"/>
    </font>
    <font>
      <i/>
      <sz val="9.75"/>
      <color rgb="FF222222"/>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xf numFmtId="0" fontId="3" fillId="0" borderId="0" xfId="1"/>
    <xf numFmtId="0" fontId="4" fillId="0" borderId="0" xfId="0" applyFont="1"/>
    <xf numFmtId="14" fontId="0" fillId="0" borderId="0" xfId="0" applyNumberFormat="1"/>
    <xf numFmtId="0" fontId="6" fillId="0" borderId="0" xfId="0" applyFont="1"/>
    <xf numFmtId="0" fontId="9" fillId="0" borderId="0" xfId="0" applyFont="1"/>
    <xf numFmtId="0" fontId="0" fillId="0" borderId="0" xfId="0" applyAlignment="1">
      <alignment horizontal="left" vertical="center" indent="3"/>
    </xf>
    <xf numFmtId="0" fontId="13" fillId="0" borderId="0" xfId="0" applyFont="1"/>
    <xf numFmtId="1" fontId="0" fillId="0" borderId="0" xfId="0"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Blaine Griffen" id="{C27C5417-8B5C-4367-9049-A62E622AAC2D}" userId="S::bdg2@byu.edu::37a54fbc-9184-4dd2-8dd2-59267c719b1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 dT="2021-11-15T23:21:53.18" personId="{C27C5417-8B5C-4367-9049-A62E622AAC2D}" id="{52AF5DEB-9A49-44FB-839A-52EFE6E5CF16}">
    <text>Reference for diet information</text>
  </threadedComment>
  <threadedComment ref="G1" dT="2021-11-15T23:03:39.03" personId="{C27C5417-8B5C-4367-9049-A62E622AAC2D}" id="{BCD34455-F587-40E9-9660-02B339DEDE29}">
    <text>no units - just measured on imageJ using same scale as CW</text>
  </threadedComment>
  <threadedComment ref="H1" dT="2021-11-15T23:03:56.80" personId="{C27C5417-8B5C-4367-9049-A62E622AAC2D}" id="{C64CE1D5-70D4-4644-AE64-90FD47BB6D4C}">
    <text>No units. Just measured in imageJ on same scale as GW</text>
  </threadedComment>
  <threadedComment ref="J1" dT="2021-11-15T23:21:39.38" personId="{C27C5417-8B5C-4367-9049-A62E622AAC2D}" id="{85DA15C9-927C-45D2-870E-59281E298513}">
    <text>Pictures chosen to show good orientation and contrast for measuring</text>
  </threadedComment>
  <threadedComment ref="E22" dT="2021-11-16T16:16:34.40" personId="{C27C5417-8B5C-4367-9049-A62E622AAC2D}" id="{40D98ECB-AF5C-423E-A6D3-C0E8AA78B038}">
    <text>No data provided in ref, so guessed percentage based on description</text>
  </threadedComment>
  <threadedComment ref="E27" dT="2021-11-16T16:17:19.55" personId="{C27C5417-8B5C-4367-9049-A62E622AAC2D}" id="{CA0D20FC-EC95-49C2-9968-7797D1D8D4BB}">
    <text>No data provided in ref, so guessed percentage based on description</text>
  </threadedComment>
  <threadedComment ref="E32" dT="2021-11-16T16:18:09.16" personId="{C27C5417-8B5C-4367-9049-A62E622AAC2D}" id="{A21B899C-1C31-46B8-8493-A8FC583F7EAD}">
    <text>No data provided in ref, so guessed percentage based on description</text>
  </threadedComment>
  <threadedComment ref="E37" dT="2021-11-15T22:10:29.35" personId="{C27C5417-8B5C-4367-9049-A62E622AAC2D}" id="{C5E6FE23-CFAB-4E56-87B2-772F804FC9CB}">
    <text>varied from 47.2 to 68.7, depending on the collection site</text>
  </threadedComment>
  <threadedComment ref="E42" dT="2021-11-17T15:00:16.95" personId="{C27C5417-8B5C-4367-9049-A62E622AAC2D}" id="{5A1DDCD5-48F4-4543-AE76-E579D53B669C}">
    <text>estimated from percent occurrence data in the gut, so is best estimate, but may not be accurtae</text>
  </threadedComment>
  <threadedComment ref="E53" dT="2021-11-23T18:36:18.26" personId="{C27C5417-8B5C-4367-9049-A62E622AAC2D}" id="{C56546E8-1797-4960-901B-578BCD70A92F}">
    <text>Estimated from Griffin et al. 2015 and references therein. Griffen and Mosblack 2011 reported it as being more highly herbivorous, but this is inconsistent with known predatory behavior.</text>
  </threadedComment>
  <threadedComment ref="E77" dT="2021-11-16T16:14:49.11" personId="{C27C5417-8B5C-4367-9049-A62E622AAC2D}" id="{E132B868-C9D0-4275-B9F6-02ED23C1464C}">
    <text>No data provided in ref, so guessed percentage based on description</text>
  </threadedComment>
  <threadedComment ref="B112" dT="2021-11-17T15:23:59.82" personId="{C27C5417-8B5C-4367-9049-A62E622AAC2D}" id="{0EADEBB0-60AC-4160-A60E-FEAB1F016A71}">
    <text>Same as Liocarcinus and a few others</text>
  </threadedComment>
  <threadedComment ref="E181" dT="2021-11-16T16:11:24.22" personId="{C27C5417-8B5C-4367-9049-A62E622AAC2D}" id="{BC28ADB3-3304-4694-AF60-FCFCA026DC43}">
    <text>No data provided in ref, so guessed percentage based on description</text>
  </threadedComment>
  <threadedComment ref="E185" dT="2021-11-16T16:14:24.32" personId="{C27C5417-8B5C-4367-9049-A62E622AAC2D}" id="{D9DE967B-2E72-48B1-9050-BE4CF0496C45}">
    <text>No data provided in ref, so guessed percentage based on description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crabdatabase.info/en/crabs/brachyura/eubrachyura/thoracotremata/grapsoidea/sesarmidae/episesarma/episesarma-versicolor-1699" TargetMode="External"/><Relationship Id="rId7" Type="http://schemas.microsoft.com/office/2017/10/relationships/threadedComment" Target="../threadedComments/threadedComment1.xml"/><Relationship Id="rId2" Type="http://schemas.openxmlformats.org/officeDocument/2006/relationships/hyperlink" Target="https://www.inaturalist.org/guide_taxa/255160" TargetMode="External"/><Relationship Id="rId1" Type="http://schemas.openxmlformats.org/officeDocument/2006/relationships/hyperlink" Target="https://en.wikipedia.org/wiki/Sesarma_reticulatu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29"/>
  <sheetViews>
    <sheetView tabSelected="1" workbookViewId="0">
      <pane ySplit="1" topLeftCell="A2" activePane="bottomLeft" state="frozen"/>
      <selection pane="bottomLeft" activeCell="S10" sqref="S10"/>
    </sheetView>
  </sheetViews>
  <sheetFormatPr defaultRowHeight="15" x14ac:dyDescent="0.25"/>
  <cols>
    <col min="2" max="2" width="12.85546875" bestFit="1" customWidth="1"/>
    <col min="3" max="3" width="11.7109375" bestFit="1" customWidth="1"/>
    <col min="11" max="11" width="10.7109375" bestFit="1" customWidth="1"/>
  </cols>
  <sheetData>
    <row r="1" spans="1:15" s="3" customFormat="1" x14ac:dyDescent="0.25">
      <c r="A1" s="3" t="s">
        <v>0</v>
      </c>
      <c r="B1" s="3" t="s">
        <v>1</v>
      </c>
      <c r="C1" s="3" t="s">
        <v>2</v>
      </c>
      <c r="D1" s="3" t="s">
        <v>3</v>
      </c>
      <c r="E1" s="3" t="s">
        <v>4</v>
      </c>
      <c r="F1" s="3" t="s">
        <v>8</v>
      </c>
      <c r="G1" s="3" t="s">
        <v>6</v>
      </c>
      <c r="H1" s="3" t="s">
        <v>5</v>
      </c>
      <c r="I1" s="3" t="s">
        <v>13</v>
      </c>
      <c r="J1" s="3" t="s">
        <v>7</v>
      </c>
      <c r="K1" s="3" t="s">
        <v>179</v>
      </c>
      <c r="L1" s="3" t="s">
        <v>382</v>
      </c>
      <c r="M1" s="3" t="s">
        <v>390</v>
      </c>
      <c r="N1" s="3" t="s">
        <v>384</v>
      </c>
      <c r="O1" s="3" t="s">
        <v>50</v>
      </c>
    </row>
    <row r="2" spans="1:15" x14ac:dyDescent="0.25">
      <c r="A2" t="s">
        <v>122</v>
      </c>
      <c r="B2" t="s">
        <v>97</v>
      </c>
      <c r="C2" t="s">
        <v>98</v>
      </c>
      <c r="D2" t="s">
        <v>99</v>
      </c>
      <c r="E2">
        <v>1</v>
      </c>
      <c r="F2" s="1" t="s">
        <v>100</v>
      </c>
      <c r="G2">
        <v>176.1</v>
      </c>
      <c r="H2">
        <v>744.2</v>
      </c>
      <c r="I2">
        <f t="shared" ref="I2:I228" si="0">G2/H2</f>
        <v>0.23662993818865893</v>
      </c>
      <c r="J2" t="s">
        <v>101</v>
      </c>
      <c r="K2" s="4">
        <v>44518</v>
      </c>
      <c r="L2">
        <v>273396</v>
      </c>
      <c r="M2">
        <v>738.3</v>
      </c>
      <c r="N2">
        <v>518</v>
      </c>
    </row>
    <row r="3" spans="1:15" x14ac:dyDescent="0.25">
      <c r="F3" s="1"/>
      <c r="G3">
        <v>121</v>
      </c>
      <c r="H3">
        <v>439</v>
      </c>
      <c r="I3">
        <f t="shared" si="0"/>
        <v>0.27562642369020501</v>
      </c>
      <c r="J3" t="s">
        <v>175</v>
      </c>
      <c r="K3" s="4">
        <f>K2</f>
        <v>44518</v>
      </c>
      <c r="L3">
        <v>92830</v>
      </c>
      <c r="M3">
        <v>439</v>
      </c>
      <c r="N3">
        <v>301</v>
      </c>
    </row>
    <row r="4" spans="1:15" x14ac:dyDescent="0.25">
      <c r="F4" s="1"/>
      <c r="G4">
        <v>256.5</v>
      </c>
      <c r="H4">
        <v>745</v>
      </c>
      <c r="I4">
        <f t="shared" si="0"/>
        <v>0.34429530201342284</v>
      </c>
      <c r="J4" t="s">
        <v>101</v>
      </c>
      <c r="K4" s="4">
        <f t="shared" ref="K4:K70" si="1">K3</f>
        <v>44518</v>
      </c>
      <c r="L4">
        <v>286938</v>
      </c>
      <c r="M4">
        <v>731</v>
      </c>
      <c r="N4">
        <v>512.5</v>
      </c>
    </row>
    <row r="5" spans="1:15" x14ac:dyDescent="0.25">
      <c r="F5" s="1"/>
      <c r="G5">
        <v>135</v>
      </c>
      <c r="H5">
        <v>531.20000000000005</v>
      </c>
      <c r="I5">
        <f t="shared" si="0"/>
        <v>0.25414156626506024</v>
      </c>
      <c r="J5" t="s">
        <v>176</v>
      </c>
      <c r="K5" s="4">
        <f t="shared" si="1"/>
        <v>44518</v>
      </c>
      <c r="L5">
        <v>138653</v>
      </c>
      <c r="M5">
        <v>529.29999999999995</v>
      </c>
      <c r="N5">
        <v>382.2</v>
      </c>
    </row>
    <row r="6" spans="1:15" x14ac:dyDescent="0.25">
      <c r="F6" s="1"/>
      <c r="G6">
        <v>113</v>
      </c>
      <c r="H6">
        <v>346.1</v>
      </c>
      <c r="I6">
        <f t="shared" si="0"/>
        <v>0.32649523259173646</v>
      </c>
      <c r="J6" t="s">
        <v>177</v>
      </c>
      <c r="K6" s="4">
        <f t="shared" si="1"/>
        <v>44518</v>
      </c>
      <c r="L6">
        <v>62302</v>
      </c>
      <c r="M6">
        <v>338.1</v>
      </c>
      <c r="N6">
        <v>235</v>
      </c>
    </row>
    <row r="7" spans="1:15" x14ac:dyDescent="0.25">
      <c r="A7" t="s">
        <v>123</v>
      </c>
      <c r="B7" t="s">
        <v>35</v>
      </c>
      <c r="C7" t="s">
        <v>36</v>
      </c>
      <c r="D7" t="s">
        <v>55</v>
      </c>
      <c r="E7">
        <v>5</v>
      </c>
      <c r="F7" t="s">
        <v>39</v>
      </c>
      <c r="G7">
        <v>141.30000000000001</v>
      </c>
      <c r="H7">
        <v>551.79999999999995</v>
      </c>
      <c r="I7">
        <f t="shared" si="0"/>
        <v>0.25607104023196814</v>
      </c>
      <c r="J7" t="s">
        <v>52</v>
      </c>
      <c r="K7" s="4">
        <f t="shared" si="1"/>
        <v>44518</v>
      </c>
      <c r="L7">
        <v>129149</v>
      </c>
      <c r="M7">
        <v>554.70000000000005</v>
      </c>
      <c r="N7">
        <v>347.4</v>
      </c>
    </row>
    <row r="8" spans="1:15" x14ac:dyDescent="0.25">
      <c r="G8">
        <v>59</v>
      </c>
      <c r="H8">
        <v>236</v>
      </c>
      <c r="I8">
        <f t="shared" si="0"/>
        <v>0.25</v>
      </c>
      <c r="J8" t="s">
        <v>178</v>
      </c>
      <c r="K8" s="4">
        <f t="shared" si="1"/>
        <v>44518</v>
      </c>
      <c r="L8">
        <v>23244</v>
      </c>
      <c r="M8">
        <v>232</v>
      </c>
      <c r="N8">
        <v>140.19999999999999</v>
      </c>
    </row>
    <row r="9" spans="1:15" x14ac:dyDescent="0.25">
      <c r="G9">
        <v>143.30000000000001</v>
      </c>
      <c r="H9">
        <v>647.4</v>
      </c>
      <c r="I9">
        <f t="shared" si="0"/>
        <v>0.2213469261662033</v>
      </c>
      <c r="J9" t="s">
        <v>180</v>
      </c>
      <c r="K9" s="4">
        <f t="shared" si="1"/>
        <v>44518</v>
      </c>
      <c r="L9">
        <v>193881</v>
      </c>
      <c r="M9">
        <v>645.5</v>
      </c>
      <c r="N9">
        <v>437.6</v>
      </c>
    </row>
    <row r="10" spans="1:15" x14ac:dyDescent="0.25">
      <c r="G10">
        <v>80</v>
      </c>
      <c r="H10">
        <v>326</v>
      </c>
      <c r="I10">
        <f t="shared" si="0"/>
        <v>0.24539877300613497</v>
      </c>
      <c r="J10" t="s">
        <v>181</v>
      </c>
      <c r="K10" s="4">
        <f t="shared" si="1"/>
        <v>44518</v>
      </c>
      <c r="L10">
        <v>46416</v>
      </c>
      <c r="M10">
        <v>325</v>
      </c>
      <c r="N10">
        <v>206</v>
      </c>
    </row>
    <row r="11" spans="1:15" x14ac:dyDescent="0.25">
      <c r="G11">
        <v>114.3</v>
      </c>
      <c r="H11">
        <v>425.2</v>
      </c>
      <c r="I11">
        <f t="shared" si="0"/>
        <v>0.26881467544684856</v>
      </c>
      <c r="J11" t="s">
        <v>182</v>
      </c>
      <c r="K11" s="4">
        <f t="shared" si="1"/>
        <v>44518</v>
      </c>
      <c r="L11">
        <v>84640</v>
      </c>
      <c r="M11">
        <v>422.2</v>
      </c>
      <c r="N11">
        <v>285.8</v>
      </c>
    </row>
    <row r="12" spans="1:15" x14ac:dyDescent="0.25">
      <c r="A12" t="s">
        <v>123</v>
      </c>
      <c r="B12" t="s">
        <v>35</v>
      </c>
      <c r="C12" t="s">
        <v>37</v>
      </c>
      <c r="D12" t="s">
        <v>58</v>
      </c>
      <c r="E12">
        <v>5.7</v>
      </c>
      <c r="F12" s="1" t="s">
        <v>59</v>
      </c>
      <c r="G12">
        <v>128.4</v>
      </c>
      <c r="H12">
        <v>487.7</v>
      </c>
      <c r="I12">
        <f t="shared" si="0"/>
        <v>0.26327660446996104</v>
      </c>
      <c r="J12" t="s">
        <v>60</v>
      </c>
      <c r="K12" s="4">
        <f t="shared" si="1"/>
        <v>44518</v>
      </c>
      <c r="L12">
        <v>100658</v>
      </c>
      <c r="M12">
        <v>488.7</v>
      </c>
      <c r="N12">
        <v>282</v>
      </c>
    </row>
    <row r="13" spans="1:15" x14ac:dyDescent="0.25">
      <c r="F13" s="1"/>
      <c r="G13">
        <v>183.3</v>
      </c>
      <c r="H13">
        <v>711.8</v>
      </c>
      <c r="I13">
        <f t="shared" si="0"/>
        <v>0.25751615622365837</v>
      </c>
      <c r="J13" t="s">
        <v>183</v>
      </c>
      <c r="K13" s="4">
        <f t="shared" si="1"/>
        <v>44518</v>
      </c>
      <c r="L13">
        <v>189350</v>
      </c>
      <c r="M13">
        <v>711.6</v>
      </c>
      <c r="N13">
        <v>327</v>
      </c>
      <c r="O13" t="s">
        <v>383</v>
      </c>
    </row>
    <row r="14" spans="1:15" x14ac:dyDescent="0.25">
      <c r="F14" s="1"/>
      <c r="G14">
        <v>87</v>
      </c>
      <c r="H14">
        <v>327</v>
      </c>
      <c r="I14">
        <f t="shared" si="0"/>
        <v>0.26605504587155965</v>
      </c>
      <c r="J14" t="s">
        <v>184</v>
      </c>
      <c r="K14" s="4">
        <f t="shared" si="1"/>
        <v>44518</v>
      </c>
      <c r="L14">
        <v>43286</v>
      </c>
      <c r="M14">
        <v>323</v>
      </c>
      <c r="N14">
        <v>185</v>
      </c>
    </row>
    <row r="15" spans="1:15" x14ac:dyDescent="0.25">
      <c r="F15" s="1"/>
      <c r="G15">
        <v>110.1</v>
      </c>
      <c r="H15">
        <v>387.1</v>
      </c>
      <c r="I15">
        <f t="shared" si="0"/>
        <v>0.28442262981141819</v>
      </c>
      <c r="J15" t="s">
        <v>185</v>
      </c>
      <c r="K15" s="4">
        <f t="shared" si="1"/>
        <v>44518</v>
      </c>
      <c r="L15">
        <v>66754</v>
      </c>
      <c r="M15">
        <v>384.1</v>
      </c>
      <c r="N15">
        <v>234</v>
      </c>
    </row>
    <row r="16" spans="1:15" x14ac:dyDescent="0.25">
      <c r="F16" s="1"/>
      <c r="G16">
        <v>119.2</v>
      </c>
      <c r="H16">
        <v>402.1</v>
      </c>
      <c r="I16">
        <f t="shared" si="0"/>
        <v>0.29644367072867445</v>
      </c>
      <c r="J16" t="s">
        <v>186</v>
      </c>
      <c r="K16" s="4">
        <f t="shared" si="1"/>
        <v>44518</v>
      </c>
      <c r="L16">
        <v>78935</v>
      </c>
      <c r="M16">
        <v>401</v>
      </c>
      <c r="N16">
        <v>258</v>
      </c>
    </row>
    <row r="17" spans="1:15" x14ac:dyDescent="0.25">
      <c r="A17" t="s">
        <v>123</v>
      </c>
      <c r="B17" t="s">
        <v>35</v>
      </c>
      <c r="C17" t="s">
        <v>62</v>
      </c>
      <c r="D17" t="s">
        <v>114</v>
      </c>
      <c r="E17">
        <v>1</v>
      </c>
      <c r="F17" s="1" t="s">
        <v>115</v>
      </c>
      <c r="G17">
        <v>157</v>
      </c>
      <c r="H17">
        <v>509</v>
      </c>
      <c r="I17">
        <f t="shared" si="0"/>
        <v>0.30844793713163066</v>
      </c>
      <c r="J17" t="s">
        <v>116</v>
      </c>
      <c r="K17" s="4">
        <f t="shared" si="1"/>
        <v>44518</v>
      </c>
      <c r="L17">
        <v>97307</v>
      </c>
      <c r="M17">
        <v>506</v>
      </c>
      <c r="N17">
        <v>254</v>
      </c>
      <c r="O17" t="s">
        <v>383</v>
      </c>
    </row>
    <row r="18" spans="1:15" x14ac:dyDescent="0.25">
      <c r="F18" s="1"/>
      <c r="G18">
        <v>63</v>
      </c>
      <c r="H18">
        <v>222</v>
      </c>
      <c r="I18">
        <f t="shared" si="0"/>
        <v>0.28378378378378377</v>
      </c>
      <c r="J18" t="s">
        <v>187</v>
      </c>
      <c r="K18" s="4">
        <f t="shared" si="1"/>
        <v>44518</v>
      </c>
      <c r="L18">
        <v>20755</v>
      </c>
      <c r="M18">
        <v>221</v>
      </c>
      <c r="N18">
        <v>139.19999999999999</v>
      </c>
    </row>
    <row r="19" spans="1:15" x14ac:dyDescent="0.25">
      <c r="F19" s="1"/>
      <c r="G19">
        <v>60</v>
      </c>
      <c r="H19">
        <v>213</v>
      </c>
      <c r="I19">
        <f t="shared" si="0"/>
        <v>0.28169014084507044</v>
      </c>
      <c r="J19" t="s">
        <v>188</v>
      </c>
      <c r="K19" s="4">
        <f t="shared" si="1"/>
        <v>44518</v>
      </c>
      <c r="L19">
        <v>16176</v>
      </c>
      <c r="M19">
        <v>210</v>
      </c>
      <c r="N19">
        <v>103</v>
      </c>
      <c r="O19" t="s">
        <v>383</v>
      </c>
    </row>
    <row r="20" spans="1:15" x14ac:dyDescent="0.25">
      <c r="F20" s="1"/>
      <c r="G20">
        <v>107</v>
      </c>
      <c r="H20">
        <v>329.1</v>
      </c>
      <c r="I20">
        <f t="shared" si="0"/>
        <v>0.32512914007900334</v>
      </c>
      <c r="J20" t="s">
        <v>189</v>
      </c>
      <c r="K20" s="4">
        <f t="shared" si="1"/>
        <v>44518</v>
      </c>
      <c r="L20">
        <v>40347</v>
      </c>
      <c r="M20">
        <v>324.10000000000002</v>
      </c>
      <c r="N20">
        <v>163.30000000000001</v>
      </c>
      <c r="O20" t="s">
        <v>383</v>
      </c>
    </row>
    <row r="21" spans="1:15" x14ac:dyDescent="0.25">
      <c r="F21" s="1"/>
      <c r="G21">
        <v>92</v>
      </c>
      <c r="H21">
        <v>309</v>
      </c>
      <c r="I21">
        <f t="shared" si="0"/>
        <v>0.29773462783171523</v>
      </c>
      <c r="J21" t="s">
        <v>190</v>
      </c>
      <c r="K21" s="4">
        <f t="shared" si="1"/>
        <v>44518</v>
      </c>
      <c r="L21">
        <v>44680</v>
      </c>
      <c r="M21">
        <v>309</v>
      </c>
      <c r="N21">
        <v>197</v>
      </c>
    </row>
    <row r="22" spans="1:15" x14ac:dyDescent="0.25">
      <c r="A22" t="s">
        <v>123</v>
      </c>
      <c r="B22" t="s">
        <v>35</v>
      </c>
      <c r="C22" t="s">
        <v>65</v>
      </c>
      <c r="D22" t="s">
        <v>80</v>
      </c>
      <c r="E22">
        <v>2</v>
      </c>
      <c r="F22" t="s">
        <v>82</v>
      </c>
      <c r="G22">
        <v>179</v>
      </c>
      <c r="H22">
        <v>432</v>
      </c>
      <c r="I22">
        <f t="shared" si="0"/>
        <v>0.41435185185185186</v>
      </c>
      <c r="J22" t="s">
        <v>88</v>
      </c>
      <c r="K22" s="4">
        <f t="shared" si="1"/>
        <v>44518</v>
      </c>
      <c r="L22">
        <v>111878</v>
      </c>
      <c r="M22">
        <v>433</v>
      </c>
      <c r="N22">
        <v>323.10000000000002</v>
      </c>
    </row>
    <row r="23" spans="1:15" x14ac:dyDescent="0.25">
      <c r="G23">
        <v>107</v>
      </c>
      <c r="H23">
        <v>289</v>
      </c>
      <c r="I23">
        <f t="shared" si="0"/>
        <v>0.37024221453287198</v>
      </c>
      <c r="J23" t="s">
        <v>191</v>
      </c>
      <c r="K23" s="4">
        <f t="shared" si="1"/>
        <v>44518</v>
      </c>
      <c r="L23">
        <v>47388</v>
      </c>
      <c r="M23">
        <v>293</v>
      </c>
      <c r="N23">
        <v>218</v>
      </c>
    </row>
    <row r="24" spans="1:15" x14ac:dyDescent="0.25">
      <c r="G24">
        <v>154</v>
      </c>
      <c r="H24">
        <v>389</v>
      </c>
      <c r="I24">
        <f t="shared" si="0"/>
        <v>0.39588688946015427</v>
      </c>
      <c r="J24" t="s">
        <v>192</v>
      </c>
      <c r="K24" s="4">
        <f t="shared" si="1"/>
        <v>44518</v>
      </c>
      <c r="L24">
        <v>86991</v>
      </c>
      <c r="M24">
        <v>388</v>
      </c>
      <c r="N24">
        <v>288</v>
      </c>
      <c r="O24" t="s">
        <v>386</v>
      </c>
    </row>
    <row r="25" spans="1:15" x14ac:dyDescent="0.25">
      <c r="G25">
        <v>183.4</v>
      </c>
      <c r="H25">
        <v>451.6</v>
      </c>
      <c r="I25">
        <f t="shared" si="0"/>
        <v>0.40611160318866252</v>
      </c>
      <c r="J25" t="s">
        <v>193</v>
      </c>
      <c r="K25" s="4">
        <f t="shared" si="1"/>
        <v>44518</v>
      </c>
      <c r="O25" t="s">
        <v>385</v>
      </c>
    </row>
    <row r="26" spans="1:15" x14ac:dyDescent="0.25">
      <c r="G26">
        <v>184.3</v>
      </c>
      <c r="H26">
        <v>466.7</v>
      </c>
      <c r="I26">
        <f t="shared" si="0"/>
        <v>0.39490036425969577</v>
      </c>
      <c r="J26" t="s">
        <v>194</v>
      </c>
      <c r="K26" s="4">
        <f t="shared" si="1"/>
        <v>44518</v>
      </c>
      <c r="O26" t="s">
        <v>385</v>
      </c>
    </row>
    <row r="27" spans="1:15" x14ac:dyDescent="0.25">
      <c r="A27" t="s">
        <v>123</v>
      </c>
      <c r="B27" t="s">
        <v>35</v>
      </c>
      <c r="C27" t="s">
        <v>38</v>
      </c>
      <c r="D27" t="s">
        <v>80</v>
      </c>
      <c r="E27">
        <v>0</v>
      </c>
      <c r="F27" t="s">
        <v>83</v>
      </c>
      <c r="G27">
        <v>58</v>
      </c>
      <c r="H27">
        <v>226.1</v>
      </c>
      <c r="I27">
        <f t="shared" si="0"/>
        <v>0.25652366209641753</v>
      </c>
      <c r="J27" t="s">
        <v>89</v>
      </c>
      <c r="K27" s="4">
        <f t="shared" si="1"/>
        <v>44518</v>
      </c>
      <c r="L27">
        <v>17575</v>
      </c>
      <c r="M27">
        <v>226.1</v>
      </c>
      <c r="N27">
        <v>121</v>
      </c>
    </row>
    <row r="28" spans="1:15" x14ac:dyDescent="0.25">
      <c r="G28">
        <v>156.19999999999999</v>
      </c>
      <c r="H28">
        <v>534</v>
      </c>
      <c r="I28">
        <f t="shared" si="0"/>
        <v>0.29250936329588012</v>
      </c>
      <c r="J28" t="s">
        <v>195</v>
      </c>
      <c r="K28" s="4">
        <f t="shared" si="1"/>
        <v>44518</v>
      </c>
      <c r="L28">
        <v>99777</v>
      </c>
      <c r="M28">
        <v>533.70000000000005</v>
      </c>
      <c r="N28">
        <v>254</v>
      </c>
      <c r="O28" t="s">
        <v>383</v>
      </c>
    </row>
    <row r="29" spans="1:15" x14ac:dyDescent="0.25">
      <c r="G29">
        <v>330</v>
      </c>
      <c r="H29">
        <v>1037.2</v>
      </c>
      <c r="I29">
        <f t="shared" si="0"/>
        <v>0.31816428846895489</v>
      </c>
      <c r="J29" t="s">
        <v>196</v>
      </c>
      <c r="K29" s="4">
        <f t="shared" si="1"/>
        <v>44518</v>
      </c>
      <c r="O29" t="s">
        <v>385</v>
      </c>
    </row>
    <row r="30" spans="1:15" x14ac:dyDescent="0.25">
      <c r="G30">
        <v>52</v>
      </c>
      <c r="H30">
        <v>193</v>
      </c>
      <c r="I30">
        <f t="shared" si="0"/>
        <v>0.26943005181347152</v>
      </c>
      <c r="J30" t="s">
        <v>197</v>
      </c>
      <c r="K30" s="4">
        <f t="shared" si="1"/>
        <v>44518</v>
      </c>
      <c r="L30">
        <v>15273</v>
      </c>
      <c r="M30">
        <v>191</v>
      </c>
      <c r="N30">
        <v>114</v>
      </c>
    </row>
    <row r="31" spans="1:15" x14ac:dyDescent="0.25">
      <c r="G31">
        <v>55</v>
      </c>
      <c r="H31">
        <v>187.2</v>
      </c>
      <c r="I31">
        <f t="shared" si="0"/>
        <v>0.29380341880341881</v>
      </c>
      <c r="J31" t="s">
        <v>198</v>
      </c>
      <c r="K31" s="4">
        <f t="shared" si="1"/>
        <v>44518</v>
      </c>
      <c r="O31" t="s">
        <v>385</v>
      </c>
    </row>
    <row r="32" spans="1:15" x14ac:dyDescent="0.25">
      <c r="A32" t="s">
        <v>123</v>
      </c>
      <c r="B32" t="s">
        <v>35</v>
      </c>
      <c r="C32" t="s">
        <v>84</v>
      </c>
      <c r="D32" t="s">
        <v>80</v>
      </c>
      <c r="E32">
        <v>0</v>
      </c>
      <c r="F32" t="s">
        <v>85</v>
      </c>
      <c r="G32">
        <v>261.2</v>
      </c>
      <c r="H32">
        <v>757.2</v>
      </c>
      <c r="I32">
        <f t="shared" si="0"/>
        <v>0.34495509772847327</v>
      </c>
      <c r="J32" t="s">
        <v>90</v>
      </c>
      <c r="K32" s="4">
        <f t="shared" si="1"/>
        <v>44518</v>
      </c>
      <c r="L32">
        <v>275987</v>
      </c>
      <c r="M32">
        <v>759.8</v>
      </c>
      <c r="N32">
        <v>501.4</v>
      </c>
    </row>
    <row r="33" spans="1:15" x14ac:dyDescent="0.25">
      <c r="G33">
        <v>194</v>
      </c>
      <c r="H33">
        <v>595</v>
      </c>
      <c r="I33">
        <f t="shared" si="0"/>
        <v>0.32605042016806723</v>
      </c>
      <c r="J33" t="s">
        <v>199</v>
      </c>
      <c r="K33" s="4">
        <f t="shared" si="1"/>
        <v>44518</v>
      </c>
      <c r="O33" t="s">
        <v>385</v>
      </c>
    </row>
    <row r="34" spans="1:15" x14ac:dyDescent="0.25">
      <c r="G34">
        <v>137.19999999999999</v>
      </c>
      <c r="H34">
        <v>455.1</v>
      </c>
      <c r="I34">
        <f t="shared" si="0"/>
        <v>0.30147220391122825</v>
      </c>
      <c r="J34" t="s">
        <v>200</v>
      </c>
      <c r="K34" s="4">
        <f t="shared" si="1"/>
        <v>44518</v>
      </c>
      <c r="O34" t="s">
        <v>385</v>
      </c>
    </row>
    <row r="35" spans="1:15" x14ac:dyDescent="0.25">
      <c r="G35">
        <v>126.3</v>
      </c>
      <c r="H35">
        <v>390.1</v>
      </c>
      <c r="I35">
        <f t="shared" si="0"/>
        <v>0.32376313765701098</v>
      </c>
      <c r="J35" t="s">
        <v>201</v>
      </c>
      <c r="K35" s="4">
        <f t="shared" si="1"/>
        <v>44518</v>
      </c>
      <c r="O35" t="s">
        <v>385</v>
      </c>
    </row>
    <row r="36" spans="1:15" x14ac:dyDescent="0.25">
      <c r="G36">
        <v>210.8</v>
      </c>
      <c r="H36">
        <v>630.6</v>
      </c>
      <c r="I36">
        <f t="shared" si="0"/>
        <v>0.33428480811925149</v>
      </c>
      <c r="J36" t="s">
        <v>202</v>
      </c>
      <c r="K36" s="4">
        <f t="shared" si="1"/>
        <v>44518</v>
      </c>
      <c r="O36" t="s">
        <v>385</v>
      </c>
    </row>
    <row r="37" spans="1:15" x14ac:dyDescent="0.25">
      <c r="A37" t="s">
        <v>12</v>
      </c>
      <c r="B37" t="s">
        <v>9</v>
      </c>
      <c r="C37" t="s">
        <v>10</v>
      </c>
      <c r="D37" t="s">
        <v>11</v>
      </c>
      <c r="E37">
        <f>AVERAGE(54.8,41.3)</f>
        <v>48.05</v>
      </c>
      <c r="F37" s="1" t="s">
        <v>74</v>
      </c>
      <c r="G37">
        <v>191</v>
      </c>
      <c r="H37">
        <v>323</v>
      </c>
      <c r="I37">
        <f t="shared" si="0"/>
        <v>0.59133126934984526</v>
      </c>
      <c r="J37" t="s">
        <v>14</v>
      </c>
      <c r="K37" s="4">
        <f t="shared" si="1"/>
        <v>44518</v>
      </c>
      <c r="L37">
        <v>75206</v>
      </c>
      <c r="M37">
        <v>322</v>
      </c>
      <c r="N37">
        <v>276</v>
      </c>
    </row>
    <row r="38" spans="1:15" x14ac:dyDescent="0.25">
      <c r="F38" s="1"/>
      <c r="G38">
        <v>150</v>
      </c>
      <c r="H38">
        <v>272.10000000000002</v>
      </c>
      <c r="I38">
        <f t="shared" si="0"/>
        <v>0.55126791620727666</v>
      </c>
      <c r="J38" t="s">
        <v>203</v>
      </c>
      <c r="K38" s="4">
        <f t="shared" si="1"/>
        <v>44518</v>
      </c>
      <c r="L38">
        <v>51545</v>
      </c>
      <c r="M38">
        <v>271.10000000000002</v>
      </c>
      <c r="N38">
        <v>232.3</v>
      </c>
    </row>
    <row r="39" spans="1:15" x14ac:dyDescent="0.25">
      <c r="F39" s="1"/>
      <c r="G39">
        <v>203.5</v>
      </c>
      <c r="H39">
        <v>392.3</v>
      </c>
      <c r="I39">
        <f t="shared" si="0"/>
        <v>0.51873566148355854</v>
      </c>
      <c r="J39" t="s">
        <v>204</v>
      </c>
      <c r="K39" s="4">
        <f t="shared" si="1"/>
        <v>44518</v>
      </c>
      <c r="L39">
        <v>96069</v>
      </c>
      <c r="M39">
        <v>386.2</v>
      </c>
      <c r="N39">
        <v>306.8</v>
      </c>
    </row>
    <row r="40" spans="1:15" x14ac:dyDescent="0.25">
      <c r="F40" s="1"/>
      <c r="G40">
        <v>368.8</v>
      </c>
      <c r="H40">
        <v>631.79999999999995</v>
      </c>
      <c r="I40">
        <f t="shared" si="0"/>
        <v>0.58372902817347272</v>
      </c>
      <c r="J40" t="s">
        <v>205</v>
      </c>
      <c r="K40" s="4">
        <f t="shared" si="1"/>
        <v>44518</v>
      </c>
      <c r="L40">
        <v>293100</v>
      </c>
      <c r="M40">
        <v>616.6</v>
      </c>
      <c r="N40">
        <v>540.6</v>
      </c>
    </row>
    <row r="41" spans="1:15" x14ac:dyDescent="0.25">
      <c r="F41" s="1"/>
      <c r="G41">
        <v>97.4</v>
      </c>
      <c r="H41">
        <v>182.7</v>
      </c>
      <c r="I41">
        <f t="shared" si="0"/>
        <v>0.53311439518336079</v>
      </c>
      <c r="J41" t="s">
        <v>206</v>
      </c>
      <c r="K41" s="4">
        <f t="shared" si="1"/>
        <v>44518</v>
      </c>
      <c r="L41">
        <v>23061</v>
      </c>
      <c r="M41">
        <v>182.7</v>
      </c>
      <c r="N41">
        <v>157.30000000000001</v>
      </c>
    </row>
    <row r="42" spans="1:15" x14ac:dyDescent="0.25">
      <c r="A42" t="s">
        <v>12</v>
      </c>
      <c r="B42" t="s">
        <v>102</v>
      </c>
      <c r="C42" t="s">
        <v>124</v>
      </c>
      <c r="D42" t="s">
        <v>99</v>
      </c>
      <c r="E42">
        <v>42</v>
      </c>
      <c r="F42" s="1" t="s">
        <v>103</v>
      </c>
      <c r="G42">
        <v>207</v>
      </c>
      <c r="H42">
        <v>394</v>
      </c>
      <c r="I42">
        <f t="shared" si="0"/>
        <v>0.52538071065989844</v>
      </c>
      <c r="J42" t="s">
        <v>104</v>
      </c>
      <c r="K42" s="4">
        <f t="shared" si="1"/>
        <v>44518</v>
      </c>
      <c r="L42">
        <v>94986</v>
      </c>
      <c r="M42">
        <v>386</v>
      </c>
      <c r="N42">
        <v>309</v>
      </c>
    </row>
    <row r="43" spans="1:15" x14ac:dyDescent="0.25">
      <c r="F43" s="1"/>
      <c r="G43">
        <v>259.39999999999998</v>
      </c>
      <c r="H43">
        <v>464.3</v>
      </c>
      <c r="I43">
        <f t="shared" si="0"/>
        <v>0.55869050183071289</v>
      </c>
      <c r="J43" t="s">
        <v>207</v>
      </c>
      <c r="K43" s="4">
        <f t="shared" si="1"/>
        <v>44518</v>
      </c>
      <c r="L43">
        <v>170351</v>
      </c>
      <c r="M43">
        <v>457.7</v>
      </c>
      <c r="N43">
        <v>420.4</v>
      </c>
      <c r="O43" t="s">
        <v>383</v>
      </c>
    </row>
    <row r="44" spans="1:15" x14ac:dyDescent="0.25">
      <c r="F44" s="1"/>
      <c r="G44">
        <v>158.9</v>
      </c>
      <c r="H44">
        <v>292.39999999999998</v>
      </c>
      <c r="I44">
        <f t="shared" si="0"/>
        <v>0.5434336525307798</v>
      </c>
      <c r="J44" t="s">
        <v>208</v>
      </c>
      <c r="K44" s="4">
        <f t="shared" si="1"/>
        <v>44518</v>
      </c>
      <c r="O44" t="s">
        <v>387</v>
      </c>
    </row>
    <row r="45" spans="1:15" x14ac:dyDescent="0.25">
      <c r="A45" t="s">
        <v>12</v>
      </c>
      <c r="B45" t="s">
        <v>127</v>
      </c>
      <c r="C45" t="s">
        <v>370</v>
      </c>
      <c r="D45" t="s">
        <v>371</v>
      </c>
      <c r="E45">
        <v>40</v>
      </c>
      <c r="F45" s="6" t="s">
        <v>372</v>
      </c>
      <c r="G45">
        <v>285.10000000000002</v>
      </c>
      <c r="H45">
        <v>594</v>
      </c>
      <c r="I45">
        <f t="shared" si="0"/>
        <v>0.47996632996632999</v>
      </c>
      <c r="J45" t="s">
        <v>373</v>
      </c>
      <c r="K45" s="4">
        <v>44526</v>
      </c>
      <c r="L45">
        <v>210570</v>
      </c>
      <c r="M45">
        <v>578.1</v>
      </c>
      <c r="N45">
        <v>470</v>
      </c>
    </row>
    <row r="46" spans="1:15" x14ac:dyDescent="0.25">
      <c r="F46" s="6"/>
      <c r="G46">
        <v>135</v>
      </c>
      <c r="H46">
        <v>221</v>
      </c>
      <c r="I46">
        <f t="shared" si="0"/>
        <v>0.61085972850678738</v>
      </c>
      <c r="J46" t="s">
        <v>374</v>
      </c>
      <c r="K46" s="4">
        <f>K45</f>
        <v>44526</v>
      </c>
      <c r="L46">
        <v>28475</v>
      </c>
      <c r="M46">
        <v>223.1</v>
      </c>
      <c r="N46">
        <v>161</v>
      </c>
    </row>
    <row r="47" spans="1:15" x14ac:dyDescent="0.25">
      <c r="F47" s="6"/>
      <c r="G47">
        <v>94</v>
      </c>
      <c r="H47">
        <v>176</v>
      </c>
      <c r="I47">
        <f t="shared" si="0"/>
        <v>0.53409090909090906</v>
      </c>
      <c r="J47" t="s">
        <v>375</v>
      </c>
      <c r="K47" s="4">
        <f t="shared" ref="K47" si="2">K46</f>
        <v>44526</v>
      </c>
      <c r="L47">
        <v>21926</v>
      </c>
      <c r="M47">
        <v>179</v>
      </c>
      <c r="N47">
        <v>149</v>
      </c>
    </row>
    <row r="48" spans="1:15" x14ac:dyDescent="0.25">
      <c r="A48" t="s">
        <v>12</v>
      </c>
      <c r="B48" t="s">
        <v>127</v>
      </c>
      <c r="C48" t="s">
        <v>128</v>
      </c>
      <c r="D48" t="s">
        <v>129</v>
      </c>
      <c r="E48">
        <v>96</v>
      </c>
      <c r="F48" s="1" t="s">
        <v>130</v>
      </c>
      <c r="G48">
        <v>316</v>
      </c>
      <c r="H48">
        <v>546</v>
      </c>
      <c r="I48">
        <f t="shared" si="0"/>
        <v>0.57875457875457881</v>
      </c>
      <c r="J48" t="s">
        <v>131</v>
      </c>
      <c r="K48" s="4">
        <f>K44</f>
        <v>44518</v>
      </c>
      <c r="L48">
        <v>194585</v>
      </c>
      <c r="M48">
        <v>550</v>
      </c>
      <c r="N48">
        <v>430.1</v>
      </c>
    </row>
    <row r="49" spans="1:15" x14ac:dyDescent="0.25">
      <c r="F49" s="1"/>
      <c r="G49">
        <v>117.2</v>
      </c>
      <c r="H49">
        <v>244.1</v>
      </c>
      <c r="I49">
        <f t="shared" si="0"/>
        <v>0.4801310938140107</v>
      </c>
      <c r="J49" t="s">
        <v>209</v>
      </c>
      <c r="K49" s="4">
        <f t="shared" si="1"/>
        <v>44518</v>
      </c>
      <c r="L49">
        <v>33144</v>
      </c>
      <c r="M49">
        <v>241.3</v>
      </c>
      <c r="N49">
        <v>179</v>
      </c>
    </row>
    <row r="50" spans="1:15" x14ac:dyDescent="0.25">
      <c r="F50" s="1"/>
      <c r="G50">
        <v>122</v>
      </c>
      <c r="H50">
        <v>221</v>
      </c>
      <c r="I50">
        <f t="shared" si="0"/>
        <v>0.55203619909502266</v>
      </c>
      <c r="J50" t="s">
        <v>210</v>
      </c>
      <c r="K50" s="4">
        <f t="shared" si="1"/>
        <v>44518</v>
      </c>
      <c r="L50">
        <v>30728</v>
      </c>
      <c r="M50">
        <v>221.1</v>
      </c>
      <c r="N50">
        <v>171</v>
      </c>
    </row>
    <row r="51" spans="1:15" x14ac:dyDescent="0.25">
      <c r="F51" s="1"/>
      <c r="G51">
        <v>206.1</v>
      </c>
      <c r="H51">
        <v>350</v>
      </c>
      <c r="I51">
        <f t="shared" si="0"/>
        <v>0.58885714285714286</v>
      </c>
      <c r="J51" t="s">
        <v>211</v>
      </c>
      <c r="K51" s="4">
        <f t="shared" si="1"/>
        <v>44518</v>
      </c>
      <c r="L51">
        <v>73279</v>
      </c>
      <c r="M51">
        <v>351.1</v>
      </c>
      <c r="N51">
        <v>264</v>
      </c>
    </row>
    <row r="52" spans="1:15" x14ac:dyDescent="0.25">
      <c r="F52" s="1"/>
      <c r="G52">
        <v>104</v>
      </c>
      <c r="H52">
        <v>179</v>
      </c>
      <c r="I52">
        <f t="shared" si="0"/>
        <v>0.58100558659217882</v>
      </c>
      <c r="J52" t="s">
        <v>212</v>
      </c>
      <c r="K52" s="4">
        <f t="shared" si="1"/>
        <v>44518</v>
      </c>
      <c r="L52">
        <v>22524</v>
      </c>
      <c r="M52">
        <v>181.1</v>
      </c>
      <c r="N52">
        <v>147.1</v>
      </c>
    </row>
    <row r="53" spans="1:15" x14ac:dyDescent="0.25">
      <c r="A53" t="s">
        <v>118</v>
      </c>
      <c r="B53" t="s">
        <v>19</v>
      </c>
      <c r="C53" t="s">
        <v>20</v>
      </c>
      <c r="D53" t="s">
        <v>53</v>
      </c>
      <c r="E53">
        <v>40</v>
      </c>
      <c r="F53" t="s">
        <v>39</v>
      </c>
      <c r="G53">
        <v>176.3</v>
      </c>
      <c r="H53">
        <v>387.5</v>
      </c>
      <c r="I53">
        <f t="shared" si="0"/>
        <v>0.45496774193548389</v>
      </c>
      <c r="J53" t="s">
        <v>41</v>
      </c>
      <c r="K53" s="4">
        <f t="shared" si="1"/>
        <v>44518</v>
      </c>
      <c r="L53">
        <v>77383</v>
      </c>
      <c r="M53">
        <v>385.9</v>
      </c>
      <c r="N53">
        <v>258.5</v>
      </c>
    </row>
    <row r="54" spans="1:15" x14ac:dyDescent="0.25">
      <c r="G54">
        <v>86</v>
      </c>
      <c r="H54">
        <v>197.6</v>
      </c>
      <c r="I54">
        <f t="shared" si="0"/>
        <v>0.43522267206477733</v>
      </c>
      <c r="J54" t="s">
        <v>213</v>
      </c>
      <c r="K54" s="4">
        <f t="shared" si="1"/>
        <v>44518</v>
      </c>
      <c r="L54">
        <v>19630</v>
      </c>
      <c r="M54">
        <v>197</v>
      </c>
      <c r="N54">
        <v>124.1</v>
      </c>
    </row>
    <row r="55" spans="1:15" x14ac:dyDescent="0.25">
      <c r="G55">
        <v>129.5</v>
      </c>
      <c r="H55">
        <v>288.39999999999998</v>
      </c>
      <c r="I55">
        <f t="shared" si="0"/>
        <v>0.44902912621359226</v>
      </c>
      <c r="J55" t="s">
        <v>213</v>
      </c>
      <c r="K55" s="4">
        <f t="shared" si="1"/>
        <v>44518</v>
      </c>
      <c r="L55">
        <v>42681</v>
      </c>
      <c r="M55">
        <v>285</v>
      </c>
      <c r="N55">
        <v>193.2</v>
      </c>
    </row>
    <row r="56" spans="1:15" x14ac:dyDescent="0.25">
      <c r="G56">
        <v>131.1</v>
      </c>
      <c r="H56">
        <v>291</v>
      </c>
      <c r="I56">
        <f t="shared" si="0"/>
        <v>0.45051546391752573</v>
      </c>
      <c r="J56" t="s">
        <v>217</v>
      </c>
      <c r="K56" s="4">
        <f t="shared" si="1"/>
        <v>44518</v>
      </c>
      <c r="L56">
        <v>42513</v>
      </c>
      <c r="M56">
        <v>289.10000000000002</v>
      </c>
      <c r="N56">
        <v>192</v>
      </c>
    </row>
    <row r="57" spans="1:15" x14ac:dyDescent="0.25">
      <c r="A57" t="s">
        <v>118</v>
      </c>
      <c r="B57" t="s">
        <v>23</v>
      </c>
      <c r="C57" t="s">
        <v>24</v>
      </c>
      <c r="D57" t="s">
        <v>53</v>
      </c>
      <c r="E57">
        <v>51</v>
      </c>
      <c r="F57" t="s">
        <v>39</v>
      </c>
      <c r="G57">
        <v>166.9</v>
      </c>
      <c r="H57">
        <v>353.9</v>
      </c>
      <c r="I57">
        <f t="shared" si="0"/>
        <v>0.47160214749929363</v>
      </c>
      <c r="J57" t="s">
        <v>44</v>
      </c>
      <c r="K57" s="4">
        <f>K56</f>
        <v>44518</v>
      </c>
      <c r="L57">
        <v>62104</v>
      </c>
      <c r="M57">
        <v>347.8</v>
      </c>
      <c r="N57">
        <v>234.1</v>
      </c>
    </row>
    <row r="58" spans="1:15" x14ac:dyDescent="0.25">
      <c r="G58">
        <v>212</v>
      </c>
      <c r="H58">
        <v>464</v>
      </c>
      <c r="I58">
        <f t="shared" si="0"/>
        <v>0.45689655172413796</v>
      </c>
      <c r="J58" t="s">
        <v>214</v>
      </c>
      <c r="K58" s="4">
        <f t="shared" si="1"/>
        <v>44518</v>
      </c>
      <c r="L58">
        <v>118433</v>
      </c>
      <c r="M58">
        <v>463.1</v>
      </c>
      <c r="N58">
        <v>326.10000000000002</v>
      </c>
    </row>
    <row r="59" spans="1:15" x14ac:dyDescent="0.25">
      <c r="A59" t="s">
        <v>118</v>
      </c>
      <c r="B59" t="s">
        <v>19</v>
      </c>
      <c r="C59" t="s">
        <v>25</v>
      </c>
      <c r="D59" t="s">
        <v>53</v>
      </c>
      <c r="E59">
        <v>39</v>
      </c>
      <c r="F59" t="s">
        <v>39</v>
      </c>
      <c r="G59">
        <v>287.60000000000002</v>
      </c>
      <c r="H59">
        <v>638.79999999999995</v>
      </c>
      <c r="I59">
        <f t="shared" si="0"/>
        <v>0.45021916092673769</v>
      </c>
      <c r="J59" t="s">
        <v>45</v>
      </c>
      <c r="K59" s="4">
        <f t="shared" si="1"/>
        <v>44518</v>
      </c>
      <c r="L59">
        <v>229044</v>
      </c>
      <c r="M59">
        <v>650.70000000000005</v>
      </c>
      <c r="N59">
        <v>482.9</v>
      </c>
    </row>
    <row r="60" spans="1:15" x14ac:dyDescent="0.25">
      <c r="G60">
        <v>209</v>
      </c>
      <c r="H60">
        <v>458</v>
      </c>
      <c r="I60">
        <f t="shared" si="0"/>
        <v>0.45633187772925765</v>
      </c>
      <c r="J60" t="s">
        <v>215</v>
      </c>
      <c r="K60" s="4">
        <f t="shared" si="1"/>
        <v>44518</v>
      </c>
      <c r="L60">
        <v>112771</v>
      </c>
      <c r="M60">
        <v>454</v>
      </c>
      <c r="N60">
        <v>335.1</v>
      </c>
    </row>
    <row r="61" spans="1:15" x14ac:dyDescent="0.25">
      <c r="G61">
        <v>187.8</v>
      </c>
      <c r="H61">
        <v>435.5</v>
      </c>
      <c r="I61">
        <f t="shared" si="0"/>
        <v>0.43122847301951783</v>
      </c>
      <c r="J61" t="s">
        <v>45</v>
      </c>
      <c r="K61" s="4">
        <f t="shared" si="1"/>
        <v>44518</v>
      </c>
      <c r="O61" t="s">
        <v>387</v>
      </c>
    </row>
    <row r="62" spans="1:15" x14ac:dyDescent="0.25">
      <c r="G62">
        <v>81.400000000000006</v>
      </c>
      <c r="H62">
        <v>171.7</v>
      </c>
      <c r="I62">
        <f t="shared" si="0"/>
        <v>0.47408270238788591</v>
      </c>
      <c r="J62" t="s">
        <v>45</v>
      </c>
      <c r="K62" s="4">
        <f t="shared" si="1"/>
        <v>44518</v>
      </c>
      <c r="L62">
        <v>14944</v>
      </c>
      <c r="M62">
        <v>173.1</v>
      </c>
      <c r="N62">
        <v>116.3</v>
      </c>
    </row>
    <row r="63" spans="1:15" x14ac:dyDescent="0.25">
      <c r="G63">
        <v>93.6</v>
      </c>
      <c r="H63">
        <v>197.9</v>
      </c>
      <c r="I63">
        <f t="shared" si="0"/>
        <v>0.47296614451743302</v>
      </c>
      <c r="J63" t="s">
        <v>216</v>
      </c>
      <c r="K63" s="4">
        <f t="shared" si="1"/>
        <v>44518</v>
      </c>
      <c r="L63">
        <v>18897</v>
      </c>
      <c r="M63">
        <v>200.9</v>
      </c>
      <c r="N63">
        <v>129.80000000000001</v>
      </c>
    </row>
    <row r="64" spans="1:15" x14ac:dyDescent="0.25">
      <c r="A64" t="s">
        <v>118</v>
      </c>
      <c r="B64" t="s">
        <v>26</v>
      </c>
      <c r="C64" t="s">
        <v>27</v>
      </c>
      <c r="D64" t="s">
        <v>55</v>
      </c>
      <c r="E64">
        <v>31</v>
      </c>
      <c r="F64" t="s">
        <v>39</v>
      </c>
      <c r="G64">
        <v>152</v>
      </c>
      <c r="H64">
        <v>315</v>
      </c>
      <c r="I64">
        <f t="shared" si="0"/>
        <v>0.48253968253968255</v>
      </c>
      <c r="J64" t="s">
        <v>46</v>
      </c>
      <c r="K64" s="4">
        <f t="shared" si="1"/>
        <v>44518</v>
      </c>
      <c r="L64">
        <v>55792</v>
      </c>
      <c r="M64">
        <v>316.10000000000002</v>
      </c>
      <c r="N64">
        <v>239.1</v>
      </c>
    </row>
    <row r="65" spans="1:15" x14ac:dyDescent="0.25">
      <c r="G65">
        <v>63.1</v>
      </c>
      <c r="H65">
        <v>147.1</v>
      </c>
      <c r="I65">
        <f t="shared" si="0"/>
        <v>0.42895989123045553</v>
      </c>
      <c r="J65" t="s">
        <v>218</v>
      </c>
      <c r="K65" s="4">
        <f t="shared" si="1"/>
        <v>44518</v>
      </c>
      <c r="L65">
        <v>10896</v>
      </c>
      <c r="M65">
        <v>150.1</v>
      </c>
      <c r="N65">
        <v>101</v>
      </c>
    </row>
    <row r="66" spans="1:15" x14ac:dyDescent="0.25">
      <c r="G66">
        <v>166.2</v>
      </c>
      <c r="H66">
        <v>376</v>
      </c>
      <c r="I66">
        <f t="shared" si="0"/>
        <v>0.44202127659574464</v>
      </c>
      <c r="J66" t="s">
        <v>219</v>
      </c>
      <c r="K66" s="4">
        <f t="shared" si="1"/>
        <v>44518</v>
      </c>
      <c r="L66">
        <v>74166</v>
      </c>
      <c r="M66">
        <v>379</v>
      </c>
      <c r="N66">
        <v>253.2</v>
      </c>
    </row>
    <row r="67" spans="1:15" x14ac:dyDescent="0.25">
      <c r="G67">
        <v>213</v>
      </c>
      <c r="H67">
        <v>484.1</v>
      </c>
      <c r="I67">
        <f t="shared" si="0"/>
        <v>0.43999173724437096</v>
      </c>
      <c r="J67" t="s">
        <v>220</v>
      </c>
      <c r="K67" s="4">
        <f t="shared" si="1"/>
        <v>44518</v>
      </c>
      <c r="L67">
        <v>128585</v>
      </c>
      <c r="M67">
        <v>487.1</v>
      </c>
      <c r="N67">
        <v>360</v>
      </c>
    </row>
    <row r="68" spans="1:15" x14ac:dyDescent="0.25">
      <c r="G68">
        <v>90.3</v>
      </c>
      <c r="H68">
        <v>198.9</v>
      </c>
      <c r="I68">
        <f t="shared" si="0"/>
        <v>0.45399698340874811</v>
      </c>
      <c r="J68" t="s">
        <v>221</v>
      </c>
      <c r="K68" s="4">
        <f t="shared" si="1"/>
        <v>44518</v>
      </c>
      <c r="L68">
        <v>19903</v>
      </c>
      <c r="M68">
        <v>199.1</v>
      </c>
      <c r="N68">
        <v>133.69999999999999</v>
      </c>
    </row>
    <row r="69" spans="1:15" x14ac:dyDescent="0.25">
      <c r="A69" t="s">
        <v>118</v>
      </c>
      <c r="B69" t="s">
        <v>30</v>
      </c>
      <c r="C69" t="s">
        <v>31</v>
      </c>
      <c r="D69" t="s">
        <v>55</v>
      </c>
      <c r="E69">
        <v>24</v>
      </c>
      <c r="F69" t="s">
        <v>39</v>
      </c>
      <c r="G69">
        <v>129</v>
      </c>
      <c r="H69">
        <v>267</v>
      </c>
      <c r="I69">
        <f t="shared" si="0"/>
        <v>0.48314606741573035</v>
      </c>
      <c r="J69" t="s">
        <v>48</v>
      </c>
      <c r="K69" s="4">
        <f t="shared" si="1"/>
        <v>44518</v>
      </c>
      <c r="L69">
        <v>39306</v>
      </c>
      <c r="M69">
        <v>267</v>
      </c>
      <c r="N69">
        <v>188</v>
      </c>
    </row>
    <row r="70" spans="1:15" x14ac:dyDescent="0.25">
      <c r="G70">
        <v>139</v>
      </c>
      <c r="H70">
        <v>311.10000000000002</v>
      </c>
      <c r="I70">
        <f t="shared" si="0"/>
        <v>0.44680167148826738</v>
      </c>
      <c r="J70" t="s">
        <v>222</v>
      </c>
      <c r="K70" s="4">
        <f t="shared" si="1"/>
        <v>44518</v>
      </c>
      <c r="L70">
        <v>56204</v>
      </c>
      <c r="M70">
        <v>312.10000000000002</v>
      </c>
      <c r="N70">
        <v>233.1</v>
      </c>
    </row>
    <row r="71" spans="1:15" x14ac:dyDescent="0.25">
      <c r="G71">
        <v>176.1</v>
      </c>
      <c r="H71">
        <v>356.6</v>
      </c>
      <c r="I71">
        <f>G71/H71</f>
        <v>0.4938306225462703</v>
      </c>
      <c r="J71" t="s">
        <v>223</v>
      </c>
      <c r="K71" s="4">
        <f t="shared" ref="K71:K81" si="3">K70</f>
        <v>44518</v>
      </c>
      <c r="O71" t="s">
        <v>387</v>
      </c>
    </row>
    <row r="72" spans="1:15" x14ac:dyDescent="0.25">
      <c r="G72">
        <v>142</v>
      </c>
      <c r="H72">
        <v>300</v>
      </c>
      <c r="I72">
        <f>G72/H72</f>
        <v>0.47333333333333333</v>
      </c>
      <c r="J72" t="s">
        <v>224</v>
      </c>
      <c r="K72" s="4">
        <f t="shared" si="3"/>
        <v>44518</v>
      </c>
      <c r="L72">
        <v>49124</v>
      </c>
      <c r="M72">
        <v>303</v>
      </c>
      <c r="N72">
        <v>219.1</v>
      </c>
    </row>
    <row r="73" spans="1:15" x14ac:dyDescent="0.25">
      <c r="A73" t="s">
        <v>118</v>
      </c>
      <c r="B73" t="s">
        <v>121</v>
      </c>
      <c r="C73" t="s">
        <v>32</v>
      </c>
      <c r="D73" t="s">
        <v>53</v>
      </c>
      <c r="E73">
        <v>23</v>
      </c>
      <c r="F73" t="s">
        <v>39</v>
      </c>
      <c r="G73">
        <v>260</v>
      </c>
      <c r="H73">
        <v>598</v>
      </c>
      <c r="I73">
        <f t="shared" si="0"/>
        <v>0.43478260869565216</v>
      </c>
      <c r="J73" t="s">
        <v>49</v>
      </c>
      <c r="K73" s="4">
        <f t="shared" si="3"/>
        <v>44518</v>
      </c>
      <c r="L73">
        <v>161814</v>
      </c>
      <c r="M73">
        <v>604</v>
      </c>
      <c r="N73">
        <v>342</v>
      </c>
    </row>
    <row r="74" spans="1:15" x14ac:dyDescent="0.25">
      <c r="G74">
        <v>118.8</v>
      </c>
      <c r="H74">
        <v>263.2</v>
      </c>
      <c r="I74">
        <f t="shared" si="0"/>
        <v>0.45136778115501519</v>
      </c>
      <c r="J74" t="s">
        <v>229</v>
      </c>
      <c r="K74" s="4">
        <f t="shared" si="3"/>
        <v>44518</v>
      </c>
      <c r="L74">
        <v>35402</v>
      </c>
      <c r="M74">
        <v>260.8</v>
      </c>
      <c r="N74">
        <v>170.1</v>
      </c>
    </row>
    <row r="75" spans="1:15" x14ac:dyDescent="0.25">
      <c r="G75">
        <v>102.4</v>
      </c>
      <c r="H75">
        <v>236.6</v>
      </c>
      <c r="I75">
        <f t="shared" si="0"/>
        <v>0.43279797125950975</v>
      </c>
      <c r="J75" t="s">
        <v>230</v>
      </c>
      <c r="K75" s="4">
        <f t="shared" si="3"/>
        <v>44518</v>
      </c>
      <c r="O75" t="s">
        <v>387</v>
      </c>
    </row>
    <row r="76" spans="1:15" x14ac:dyDescent="0.25">
      <c r="G76">
        <v>141</v>
      </c>
      <c r="H76">
        <v>321</v>
      </c>
      <c r="I76">
        <f t="shared" si="0"/>
        <v>0.43925233644859812</v>
      </c>
      <c r="J76" t="s">
        <v>49</v>
      </c>
      <c r="K76" s="4">
        <f t="shared" si="3"/>
        <v>44518</v>
      </c>
      <c r="L76">
        <v>45799</v>
      </c>
      <c r="M76">
        <v>319</v>
      </c>
      <c r="N76">
        <v>184</v>
      </c>
    </row>
    <row r="77" spans="1:15" x14ac:dyDescent="0.25">
      <c r="A77" t="s">
        <v>118</v>
      </c>
      <c r="B77" t="s">
        <v>66</v>
      </c>
      <c r="C77" t="s">
        <v>67</v>
      </c>
      <c r="D77" t="s">
        <v>80</v>
      </c>
      <c r="E77">
        <v>50</v>
      </c>
      <c r="F77" t="s">
        <v>81</v>
      </c>
      <c r="G77">
        <v>154</v>
      </c>
      <c r="H77">
        <v>333</v>
      </c>
      <c r="I77">
        <f t="shared" si="0"/>
        <v>0.46246246246246248</v>
      </c>
      <c r="J77" t="s">
        <v>87</v>
      </c>
      <c r="K77" s="4">
        <f t="shared" si="3"/>
        <v>44518</v>
      </c>
      <c r="O77" t="s">
        <v>387</v>
      </c>
    </row>
    <row r="78" spans="1:15" x14ac:dyDescent="0.25">
      <c r="G78">
        <v>164</v>
      </c>
      <c r="H78">
        <v>394.6</v>
      </c>
      <c r="I78">
        <f>G78/H78</f>
        <v>0.41561074505828682</v>
      </c>
      <c r="J78" t="s">
        <v>225</v>
      </c>
      <c r="K78" s="4">
        <f t="shared" si="3"/>
        <v>44518</v>
      </c>
      <c r="O78" t="s">
        <v>387</v>
      </c>
    </row>
    <row r="79" spans="1:15" x14ac:dyDescent="0.25">
      <c r="G79">
        <v>140</v>
      </c>
      <c r="H79">
        <v>327</v>
      </c>
      <c r="I79">
        <f t="shared" ref="I79:I81" si="4">G79/H79</f>
        <v>0.42813455657492355</v>
      </c>
      <c r="J79" t="s">
        <v>226</v>
      </c>
      <c r="K79" s="4">
        <f t="shared" si="3"/>
        <v>44518</v>
      </c>
      <c r="O79" t="s">
        <v>387</v>
      </c>
    </row>
    <row r="80" spans="1:15" x14ac:dyDescent="0.25">
      <c r="G80">
        <v>103.4</v>
      </c>
      <c r="H80">
        <v>245.1</v>
      </c>
      <c r="I80">
        <f t="shared" si="4"/>
        <v>0.42186862505099965</v>
      </c>
      <c r="J80" t="s">
        <v>227</v>
      </c>
      <c r="K80" s="4">
        <f t="shared" si="3"/>
        <v>44518</v>
      </c>
      <c r="O80" t="s">
        <v>387</v>
      </c>
    </row>
    <row r="81" spans="1:14" x14ac:dyDescent="0.25">
      <c r="G81">
        <v>85.9</v>
      </c>
      <c r="H81">
        <v>207.6</v>
      </c>
      <c r="I81">
        <f t="shared" si="4"/>
        <v>0.41377649325626209</v>
      </c>
      <c r="J81" t="s">
        <v>228</v>
      </c>
      <c r="K81" s="4">
        <f t="shared" si="3"/>
        <v>44518</v>
      </c>
      <c r="L81">
        <v>21087</v>
      </c>
      <c r="M81">
        <v>210</v>
      </c>
      <c r="N81">
        <v>132.80000000000001</v>
      </c>
    </row>
    <row r="82" spans="1:14" x14ac:dyDescent="0.25">
      <c r="A82" t="s">
        <v>120</v>
      </c>
      <c r="B82" t="s">
        <v>28</v>
      </c>
      <c r="C82" t="s">
        <v>29</v>
      </c>
      <c r="D82" t="s">
        <v>55</v>
      </c>
      <c r="E82">
        <v>24</v>
      </c>
      <c r="F82" t="s">
        <v>39</v>
      </c>
      <c r="G82">
        <v>114</v>
      </c>
      <c r="H82">
        <v>253</v>
      </c>
      <c r="I82">
        <f t="shared" si="0"/>
        <v>0.45059288537549408</v>
      </c>
      <c r="J82" t="s">
        <v>47</v>
      </c>
      <c r="K82" s="4">
        <v>44522</v>
      </c>
      <c r="L82">
        <v>31351</v>
      </c>
      <c r="M82">
        <v>250</v>
      </c>
      <c r="N82">
        <v>181</v>
      </c>
    </row>
    <row r="83" spans="1:14" x14ac:dyDescent="0.25">
      <c r="G83">
        <v>152</v>
      </c>
      <c r="H83">
        <v>341.1</v>
      </c>
      <c r="I83">
        <f t="shared" si="0"/>
        <v>0.44561712107886248</v>
      </c>
      <c r="J83" t="s">
        <v>231</v>
      </c>
      <c r="K83" s="4">
        <f>K82</f>
        <v>44522</v>
      </c>
      <c r="L83">
        <v>57886</v>
      </c>
      <c r="M83">
        <v>335.1</v>
      </c>
      <c r="N83">
        <v>245</v>
      </c>
    </row>
    <row r="84" spans="1:14" x14ac:dyDescent="0.25">
      <c r="G84">
        <v>108</v>
      </c>
      <c r="H84">
        <v>264</v>
      </c>
      <c r="I84">
        <f t="shared" si="0"/>
        <v>0.40909090909090912</v>
      </c>
      <c r="J84" t="s">
        <v>232</v>
      </c>
      <c r="K84" s="4">
        <f t="shared" ref="K84:K111" si="5">K83</f>
        <v>44522</v>
      </c>
      <c r="L84">
        <v>36762</v>
      </c>
      <c r="M84">
        <v>259.10000000000002</v>
      </c>
      <c r="N84">
        <v>199</v>
      </c>
    </row>
    <row r="85" spans="1:14" x14ac:dyDescent="0.25">
      <c r="G85">
        <v>144</v>
      </c>
      <c r="H85">
        <v>344.2</v>
      </c>
      <c r="I85">
        <f t="shared" si="0"/>
        <v>0.41836141778036029</v>
      </c>
      <c r="J85" t="s">
        <v>233</v>
      </c>
      <c r="K85" s="4">
        <f t="shared" si="5"/>
        <v>44522</v>
      </c>
      <c r="L85">
        <v>62046</v>
      </c>
      <c r="M85">
        <v>339.2</v>
      </c>
      <c r="N85">
        <v>260.10000000000002</v>
      </c>
    </row>
    <row r="86" spans="1:14" x14ac:dyDescent="0.25">
      <c r="G86">
        <v>71</v>
      </c>
      <c r="H86">
        <v>169</v>
      </c>
      <c r="I86">
        <f t="shared" si="0"/>
        <v>0.42011834319526625</v>
      </c>
      <c r="J86" t="s">
        <v>234</v>
      </c>
      <c r="K86" s="4">
        <f t="shared" si="5"/>
        <v>44522</v>
      </c>
      <c r="L86">
        <v>14071</v>
      </c>
      <c r="M86">
        <v>169</v>
      </c>
      <c r="N86">
        <v>122.1</v>
      </c>
    </row>
    <row r="87" spans="1:14" x14ac:dyDescent="0.25">
      <c r="A87" t="s">
        <v>120</v>
      </c>
      <c r="B87" t="s">
        <v>33</v>
      </c>
      <c r="C87" t="s">
        <v>34</v>
      </c>
      <c r="D87" t="s">
        <v>53</v>
      </c>
      <c r="E87">
        <v>14</v>
      </c>
      <c r="F87" t="s">
        <v>39</v>
      </c>
      <c r="G87">
        <v>250</v>
      </c>
      <c r="H87">
        <v>796</v>
      </c>
      <c r="I87">
        <f t="shared" si="0"/>
        <v>0.314070351758794</v>
      </c>
      <c r="J87" t="s">
        <v>51</v>
      </c>
      <c r="K87" s="4">
        <f t="shared" si="5"/>
        <v>44522</v>
      </c>
      <c r="L87">
        <v>182601</v>
      </c>
      <c r="M87">
        <v>784</v>
      </c>
      <c r="N87">
        <v>404</v>
      </c>
    </row>
    <row r="88" spans="1:14" x14ac:dyDescent="0.25">
      <c r="G88">
        <v>139</v>
      </c>
      <c r="H88">
        <v>482</v>
      </c>
      <c r="I88">
        <f t="shared" si="0"/>
        <v>0.28838174273858919</v>
      </c>
      <c r="J88" t="s">
        <v>241</v>
      </c>
      <c r="K88" s="4">
        <f t="shared" si="5"/>
        <v>44522</v>
      </c>
      <c r="L88">
        <v>51237</v>
      </c>
      <c r="M88">
        <v>408</v>
      </c>
      <c r="N88">
        <v>195</v>
      </c>
    </row>
    <row r="89" spans="1:14" x14ac:dyDescent="0.25">
      <c r="G89">
        <v>112.8</v>
      </c>
      <c r="H89">
        <v>400.7</v>
      </c>
      <c r="I89">
        <f t="shared" si="0"/>
        <v>0.28150736211629646</v>
      </c>
      <c r="J89" t="s">
        <v>242</v>
      </c>
      <c r="K89" s="4">
        <f t="shared" si="5"/>
        <v>44522</v>
      </c>
      <c r="L89">
        <v>29366</v>
      </c>
      <c r="M89">
        <v>314.5</v>
      </c>
      <c r="N89">
        <v>145.4</v>
      </c>
    </row>
    <row r="90" spans="1:14" x14ac:dyDescent="0.25">
      <c r="G90">
        <v>147</v>
      </c>
      <c r="H90">
        <v>477</v>
      </c>
      <c r="I90">
        <f t="shared" si="0"/>
        <v>0.3081761006289308</v>
      </c>
      <c r="J90" t="s">
        <v>243</v>
      </c>
      <c r="K90" s="4">
        <f t="shared" si="5"/>
        <v>44522</v>
      </c>
      <c r="L90">
        <v>57288</v>
      </c>
      <c r="M90">
        <v>469</v>
      </c>
      <c r="N90">
        <v>197</v>
      </c>
    </row>
    <row r="91" spans="1:14" x14ac:dyDescent="0.25">
      <c r="G91">
        <v>80</v>
      </c>
      <c r="H91">
        <v>323.10000000000002</v>
      </c>
      <c r="I91">
        <f t="shared" si="0"/>
        <v>0.24760136180748993</v>
      </c>
      <c r="J91" t="s">
        <v>244</v>
      </c>
      <c r="K91" s="4">
        <f t="shared" si="5"/>
        <v>44522</v>
      </c>
      <c r="L91">
        <v>18601</v>
      </c>
      <c r="M91">
        <v>259</v>
      </c>
      <c r="N91">
        <v>120</v>
      </c>
    </row>
    <row r="92" spans="1:14" x14ac:dyDescent="0.25">
      <c r="A92" t="s">
        <v>120</v>
      </c>
      <c r="B92" t="s">
        <v>56</v>
      </c>
      <c r="C92" t="s">
        <v>314</v>
      </c>
      <c r="D92" t="s">
        <v>315</v>
      </c>
      <c r="E92">
        <f>SUM(14456, 42.6, 127.6, 445.6, 20.8)/SUM(92659, 1527.4, 1999.6, 2780.2, 2743.8)*100</f>
        <v>14.838855569757154</v>
      </c>
      <c r="F92" s="6" t="s">
        <v>316</v>
      </c>
      <c r="G92">
        <v>225</v>
      </c>
      <c r="H92">
        <v>552</v>
      </c>
      <c r="I92">
        <f t="shared" si="0"/>
        <v>0.40760869565217389</v>
      </c>
      <c r="J92" t="s">
        <v>317</v>
      </c>
      <c r="K92" s="4">
        <v>44525</v>
      </c>
      <c r="L92">
        <v>164227</v>
      </c>
      <c r="M92">
        <v>560</v>
      </c>
      <c r="N92">
        <v>398</v>
      </c>
    </row>
    <row r="93" spans="1:14" x14ac:dyDescent="0.25">
      <c r="F93" s="6"/>
      <c r="G93">
        <v>164</v>
      </c>
      <c r="H93">
        <v>509.6</v>
      </c>
      <c r="I93">
        <f t="shared" si="0"/>
        <v>0.32182103610675039</v>
      </c>
      <c r="J93" t="s">
        <v>318</v>
      </c>
      <c r="K93" s="4">
        <f>K92</f>
        <v>44525</v>
      </c>
      <c r="L93">
        <v>139235</v>
      </c>
      <c r="M93">
        <v>506.3</v>
      </c>
      <c r="N93">
        <v>374</v>
      </c>
    </row>
    <row r="94" spans="1:14" x14ac:dyDescent="0.25">
      <c r="F94" s="6"/>
      <c r="G94">
        <v>65.5</v>
      </c>
      <c r="H94">
        <v>160.6</v>
      </c>
      <c r="I94">
        <f t="shared" si="0"/>
        <v>0.40784557907845581</v>
      </c>
      <c r="J94" t="s">
        <v>319</v>
      </c>
      <c r="K94" s="4">
        <f t="shared" ref="K94:K96" si="6">K93</f>
        <v>44525</v>
      </c>
      <c r="L94">
        <v>16462</v>
      </c>
      <c r="M94">
        <v>160.69999999999999</v>
      </c>
      <c r="N94">
        <v>133.4</v>
      </c>
    </row>
    <row r="95" spans="1:14" x14ac:dyDescent="0.25">
      <c r="F95" s="6"/>
      <c r="G95">
        <v>126.7</v>
      </c>
      <c r="H95">
        <v>357.3</v>
      </c>
      <c r="I95">
        <f t="shared" si="0"/>
        <v>0.35460397425132939</v>
      </c>
      <c r="J95" t="s">
        <v>320</v>
      </c>
      <c r="K95" s="4">
        <f t="shared" si="6"/>
        <v>44525</v>
      </c>
      <c r="L95">
        <v>71176</v>
      </c>
      <c r="M95">
        <v>359</v>
      </c>
      <c r="N95">
        <v>266</v>
      </c>
    </row>
    <row r="96" spans="1:14" x14ac:dyDescent="0.25">
      <c r="F96" s="6"/>
      <c r="G96">
        <v>136</v>
      </c>
      <c r="H96">
        <v>414.7</v>
      </c>
      <c r="I96">
        <f t="shared" si="0"/>
        <v>0.32794791415481073</v>
      </c>
      <c r="J96" t="s">
        <v>321</v>
      </c>
      <c r="K96" s="4">
        <f t="shared" si="6"/>
        <v>44525</v>
      </c>
      <c r="L96">
        <v>81758</v>
      </c>
      <c r="M96">
        <v>410</v>
      </c>
      <c r="N96">
        <v>258.10000000000002</v>
      </c>
    </row>
    <row r="97" spans="1:14" x14ac:dyDescent="0.25">
      <c r="A97" t="s">
        <v>120</v>
      </c>
      <c r="B97" t="s">
        <v>56</v>
      </c>
      <c r="C97" t="s">
        <v>57</v>
      </c>
      <c r="D97" t="s">
        <v>58</v>
      </c>
      <c r="E97">
        <v>4.2</v>
      </c>
      <c r="F97" s="1" t="s">
        <v>59</v>
      </c>
      <c r="G97">
        <v>176.1</v>
      </c>
      <c r="H97">
        <v>502.1</v>
      </c>
      <c r="I97">
        <f t="shared" si="0"/>
        <v>0.35072694682334193</v>
      </c>
      <c r="J97" t="s">
        <v>61</v>
      </c>
      <c r="K97" s="4">
        <f>K91</f>
        <v>44522</v>
      </c>
      <c r="L97">
        <v>133221</v>
      </c>
      <c r="M97">
        <v>497.1</v>
      </c>
      <c r="N97">
        <v>386.5</v>
      </c>
    </row>
    <row r="98" spans="1:14" x14ac:dyDescent="0.25">
      <c r="F98" s="1"/>
      <c r="G98">
        <v>94</v>
      </c>
      <c r="H98">
        <v>247.3</v>
      </c>
      <c r="I98">
        <f t="shared" si="0"/>
        <v>0.3801051354630004</v>
      </c>
      <c r="J98" t="s">
        <v>245</v>
      </c>
      <c r="K98" s="4">
        <f t="shared" si="5"/>
        <v>44522</v>
      </c>
      <c r="L98">
        <v>31326</v>
      </c>
      <c r="M98">
        <v>242.3</v>
      </c>
      <c r="N98">
        <v>184.2</v>
      </c>
    </row>
    <row r="99" spans="1:14" x14ac:dyDescent="0.25">
      <c r="F99" s="1"/>
      <c r="G99">
        <v>134.5</v>
      </c>
      <c r="H99">
        <v>367.7</v>
      </c>
      <c r="I99">
        <f t="shared" si="0"/>
        <v>0.36578732662496599</v>
      </c>
      <c r="J99" s="2" t="s">
        <v>246</v>
      </c>
      <c r="K99" s="4">
        <f t="shared" si="5"/>
        <v>44522</v>
      </c>
      <c r="L99">
        <v>71209</v>
      </c>
      <c r="M99">
        <v>364.9</v>
      </c>
      <c r="N99">
        <v>276.39999999999998</v>
      </c>
    </row>
    <row r="100" spans="1:14" x14ac:dyDescent="0.25">
      <c r="F100" s="1"/>
      <c r="G100">
        <v>110.6</v>
      </c>
      <c r="H100">
        <v>277.5</v>
      </c>
      <c r="I100">
        <f t="shared" si="0"/>
        <v>0.39855855855855854</v>
      </c>
      <c r="J100" t="s">
        <v>247</v>
      </c>
      <c r="K100" s="4">
        <f t="shared" si="5"/>
        <v>44522</v>
      </c>
      <c r="L100">
        <v>38517</v>
      </c>
      <c r="M100">
        <v>277.3</v>
      </c>
      <c r="N100">
        <v>198.7</v>
      </c>
    </row>
    <row r="101" spans="1:14" x14ac:dyDescent="0.25">
      <c r="F101" s="1"/>
      <c r="G101">
        <v>107.5</v>
      </c>
      <c r="H101">
        <v>286.10000000000002</v>
      </c>
      <c r="I101">
        <f t="shared" si="0"/>
        <v>0.37574274729115692</v>
      </c>
      <c r="J101" t="s">
        <v>248</v>
      </c>
      <c r="K101" s="4">
        <f t="shared" si="5"/>
        <v>44522</v>
      </c>
      <c r="L101">
        <v>42593</v>
      </c>
      <c r="M101">
        <v>280.10000000000002</v>
      </c>
      <c r="N101">
        <v>209.7</v>
      </c>
    </row>
    <row r="102" spans="1:14" x14ac:dyDescent="0.25">
      <c r="A102" t="s">
        <v>120</v>
      </c>
      <c r="B102" t="s">
        <v>69</v>
      </c>
      <c r="C102" t="s">
        <v>70</v>
      </c>
      <c r="D102" t="s">
        <v>72</v>
      </c>
      <c r="E102">
        <f>40/SUM(19,30,28,40)*100</f>
        <v>34.188034188034187</v>
      </c>
      <c r="F102" s="6" t="s">
        <v>322</v>
      </c>
      <c r="G102">
        <v>151</v>
      </c>
      <c r="H102">
        <v>364.2</v>
      </c>
      <c r="I102">
        <f t="shared" si="0"/>
        <v>0.41460735859417902</v>
      </c>
      <c r="J102" t="s">
        <v>71</v>
      </c>
      <c r="K102" s="4">
        <f t="shared" si="5"/>
        <v>44522</v>
      </c>
      <c r="L102">
        <v>64113</v>
      </c>
      <c r="M102">
        <v>359.2</v>
      </c>
      <c r="N102">
        <v>261.10000000000002</v>
      </c>
    </row>
    <row r="103" spans="1:14" x14ac:dyDescent="0.25">
      <c r="F103" s="1"/>
      <c r="G103">
        <v>378</v>
      </c>
      <c r="H103">
        <v>945.2</v>
      </c>
      <c r="I103">
        <f t="shared" si="0"/>
        <v>0.39991536182818449</v>
      </c>
      <c r="J103" t="s">
        <v>249</v>
      </c>
      <c r="K103" s="4">
        <f t="shared" si="5"/>
        <v>44522</v>
      </c>
      <c r="L103">
        <v>471762</v>
      </c>
      <c r="M103">
        <v>930.1</v>
      </c>
      <c r="N103">
        <v>726.1</v>
      </c>
    </row>
    <row r="104" spans="1:14" x14ac:dyDescent="0.25">
      <c r="F104" s="1"/>
      <c r="G104">
        <v>136.1</v>
      </c>
      <c r="H104">
        <v>294</v>
      </c>
      <c r="I104">
        <f t="shared" si="0"/>
        <v>0.46292517006802719</v>
      </c>
      <c r="J104" t="s">
        <v>250</v>
      </c>
      <c r="K104" s="4">
        <f t="shared" si="5"/>
        <v>44522</v>
      </c>
      <c r="L104">
        <v>47130</v>
      </c>
      <c r="M104">
        <v>292</v>
      </c>
      <c r="N104">
        <v>217</v>
      </c>
    </row>
    <row r="105" spans="1:14" x14ac:dyDescent="0.25">
      <c r="F105" s="1"/>
      <c r="G105">
        <v>87.1</v>
      </c>
      <c r="H105">
        <v>210.9</v>
      </c>
      <c r="I105">
        <f t="shared" si="0"/>
        <v>0.41299193930772876</v>
      </c>
      <c r="J105" t="s">
        <v>251</v>
      </c>
      <c r="K105" s="4">
        <f t="shared" si="5"/>
        <v>44522</v>
      </c>
      <c r="L105">
        <v>22872</v>
      </c>
      <c r="M105">
        <v>214</v>
      </c>
      <c r="N105">
        <v>153.6</v>
      </c>
    </row>
    <row r="106" spans="1:14" x14ac:dyDescent="0.25">
      <c r="F106" s="1"/>
      <c r="G106">
        <v>345.1</v>
      </c>
      <c r="H106">
        <v>735.1</v>
      </c>
      <c r="I106">
        <f t="shared" si="0"/>
        <v>0.4694599374234798</v>
      </c>
      <c r="J106" t="s">
        <v>252</v>
      </c>
      <c r="K106" s="4">
        <f t="shared" si="5"/>
        <v>44522</v>
      </c>
      <c r="L106">
        <v>280509</v>
      </c>
      <c r="M106">
        <v>708.1</v>
      </c>
      <c r="N106">
        <v>534</v>
      </c>
    </row>
    <row r="107" spans="1:14" x14ac:dyDescent="0.25">
      <c r="A107" t="s">
        <v>120</v>
      </c>
      <c r="B107" t="s">
        <v>92</v>
      </c>
      <c r="C107" t="s">
        <v>93</v>
      </c>
      <c r="D107" t="s">
        <v>96</v>
      </c>
      <c r="E107">
        <v>14</v>
      </c>
      <c r="F107" s="1" t="s">
        <v>94</v>
      </c>
      <c r="G107">
        <v>102.1</v>
      </c>
      <c r="H107">
        <v>285</v>
      </c>
      <c r="I107">
        <f t="shared" si="0"/>
        <v>0.3582456140350877</v>
      </c>
      <c r="J107" t="s">
        <v>95</v>
      </c>
      <c r="K107" s="4">
        <f t="shared" si="5"/>
        <v>44522</v>
      </c>
      <c r="L107">
        <v>36375</v>
      </c>
      <c r="M107">
        <v>282</v>
      </c>
      <c r="N107">
        <v>183</v>
      </c>
    </row>
    <row r="108" spans="1:14" x14ac:dyDescent="0.25">
      <c r="F108" s="1"/>
      <c r="G108">
        <v>154</v>
      </c>
      <c r="H108">
        <v>398.2</v>
      </c>
      <c r="I108">
        <f t="shared" si="0"/>
        <v>0.38674033149171272</v>
      </c>
      <c r="J108" t="s">
        <v>253</v>
      </c>
      <c r="K108" s="4">
        <f t="shared" si="5"/>
        <v>44522</v>
      </c>
      <c r="L108">
        <v>71296</v>
      </c>
      <c r="M108">
        <v>394.2</v>
      </c>
      <c r="N108">
        <v>258.10000000000002</v>
      </c>
    </row>
    <row r="109" spans="1:14" x14ac:dyDescent="0.25">
      <c r="F109" s="1"/>
      <c r="G109">
        <v>101</v>
      </c>
      <c r="H109">
        <v>281.7</v>
      </c>
      <c r="I109">
        <f t="shared" si="0"/>
        <v>0.35853745118920838</v>
      </c>
      <c r="J109" t="s">
        <v>254</v>
      </c>
      <c r="K109" s="4">
        <f t="shared" si="5"/>
        <v>44522</v>
      </c>
      <c r="L109">
        <v>35888</v>
      </c>
      <c r="M109">
        <v>280.7</v>
      </c>
      <c r="N109">
        <v>178.3</v>
      </c>
    </row>
    <row r="110" spans="1:14" x14ac:dyDescent="0.25">
      <c r="F110" s="1"/>
      <c r="G110">
        <v>100.1</v>
      </c>
      <c r="H110">
        <v>289.10000000000002</v>
      </c>
      <c r="I110">
        <f t="shared" si="0"/>
        <v>0.34624697336561738</v>
      </c>
      <c r="J110" t="s">
        <v>95</v>
      </c>
      <c r="K110" s="4">
        <f t="shared" si="5"/>
        <v>44522</v>
      </c>
      <c r="L110">
        <v>37597</v>
      </c>
      <c r="M110">
        <v>286</v>
      </c>
      <c r="N110">
        <v>180</v>
      </c>
    </row>
    <row r="111" spans="1:14" x14ac:dyDescent="0.25">
      <c r="F111" s="1"/>
      <c r="G111">
        <v>107</v>
      </c>
      <c r="H111">
        <v>279</v>
      </c>
      <c r="I111">
        <f t="shared" si="0"/>
        <v>0.38351254480286739</v>
      </c>
      <c r="J111" t="s">
        <v>255</v>
      </c>
      <c r="K111" s="4">
        <f t="shared" si="5"/>
        <v>44522</v>
      </c>
      <c r="L111">
        <v>32854</v>
      </c>
      <c r="M111">
        <v>279</v>
      </c>
      <c r="N111">
        <v>163.1</v>
      </c>
    </row>
    <row r="112" spans="1:14" x14ac:dyDescent="0.25">
      <c r="A112" t="s">
        <v>120</v>
      </c>
      <c r="B112" t="s">
        <v>256</v>
      </c>
      <c r="C112" t="s">
        <v>109</v>
      </c>
      <c r="D112" t="s">
        <v>111</v>
      </c>
      <c r="E112">
        <v>45.6</v>
      </c>
      <c r="F112" s="1" t="s">
        <v>112</v>
      </c>
      <c r="G112">
        <v>189</v>
      </c>
      <c r="H112">
        <v>404</v>
      </c>
      <c r="I112">
        <f t="shared" si="0"/>
        <v>0.46782178217821785</v>
      </c>
      <c r="J112" t="s">
        <v>113</v>
      </c>
      <c r="K112" s="4">
        <v>44523</v>
      </c>
      <c r="L112">
        <v>84488</v>
      </c>
      <c r="M112">
        <v>400</v>
      </c>
      <c r="N112">
        <v>299.10000000000002</v>
      </c>
    </row>
    <row r="113" spans="1:15" x14ac:dyDescent="0.25">
      <c r="F113" s="1"/>
      <c r="G113">
        <v>95.1</v>
      </c>
      <c r="H113">
        <v>233.2</v>
      </c>
      <c r="I113">
        <f t="shared" si="0"/>
        <v>0.40780445969125212</v>
      </c>
      <c r="J113" t="s">
        <v>260</v>
      </c>
      <c r="K113" s="4">
        <f>K112</f>
        <v>44523</v>
      </c>
      <c r="L113">
        <v>27382</v>
      </c>
      <c r="M113">
        <v>228.1</v>
      </c>
      <c r="N113">
        <v>165</v>
      </c>
    </row>
    <row r="114" spans="1:15" x14ac:dyDescent="0.25">
      <c r="F114" s="1"/>
      <c r="G114">
        <v>145.19999999999999</v>
      </c>
      <c r="H114">
        <v>337</v>
      </c>
      <c r="I114">
        <f t="shared" si="0"/>
        <v>0.43086053412462905</v>
      </c>
      <c r="J114" t="s">
        <v>257</v>
      </c>
      <c r="K114" s="4">
        <f t="shared" ref="K114:K194" si="7">K113</f>
        <v>44523</v>
      </c>
      <c r="O114" t="s">
        <v>387</v>
      </c>
    </row>
    <row r="115" spans="1:15" x14ac:dyDescent="0.25">
      <c r="F115" s="1"/>
      <c r="G115">
        <v>256.10000000000002</v>
      </c>
      <c r="H115">
        <v>594</v>
      </c>
      <c r="I115">
        <f t="shared" si="0"/>
        <v>0.43114478114478116</v>
      </c>
      <c r="J115" t="s">
        <v>258</v>
      </c>
      <c r="K115" s="4">
        <f t="shared" si="7"/>
        <v>44523</v>
      </c>
      <c r="L115">
        <v>181164</v>
      </c>
      <c r="M115">
        <v>591</v>
      </c>
      <c r="N115">
        <v>435.1</v>
      </c>
    </row>
    <row r="116" spans="1:15" x14ac:dyDescent="0.25">
      <c r="F116" s="1"/>
      <c r="G116">
        <v>124</v>
      </c>
      <c r="H116">
        <v>291.10000000000002</v>
      </c>
      <c r="I116">
        <f t="shared" si="0"/>
        <v>0.42597045688766744</v>
      </c>
      <c r="J116" t="s">
        <v>259</v>
      </c>
      <c r="K116" s="4">
        <f t="shared" si="7"/>
        <v>44523</v>
      </c>
      <c r="L116">
        <v>42399</v>
      </c>
      <c r="M116">
        <v>288.10000000000002</v>
      </c>
      <c r="N116">
        <v>214.1</v>
      </c>
    </row>
    <row r="117" spans="1:15" x14ac:dyDescent="0.25">
      <c r="A117" t="s">
        <v>120</v>
      </c>
      <c r="B117" t="s">
        <v>341</v>
      </c>
      <c r="C117" t="s">
        <v>340</v>
      </c>
      <c r="D117" t="s">
        <v>11</v>
      </c>
      <c r="E117">
        <v>3.4</v>
      </c>
      <c r="F117" s="7" t="s">
        <v>342</v>
      </c>
      <c r="G117">
        <v>104.2</v>
      </c>
      <c r="H117">
        <v>348.7</v>
      </c>
      <c r="I117">
        <f t="shared" si="0"/>
        <v>0.29882420418698025</v>
      </c>
      <c r="J117" t="s">
        <v>343</v>
      </c>
      <c r="K117" s="4">
        <v>44525</v>
      </c>
      <c r="L117">
        <v>37735</v>
      </c>
      <c r="M117">
        <v>340.7</v>
      </c>
      <c r="N117">
        <v>167.1</v>
      </c>
    </row>
    <row r="118" spans="1:15" x14ac:dyDescent="0.25">
      <c r="F118" s="7"/>
      <c r="G118">
        <v>101.1</v>
      </c>
      <c r="H118">
        <v>364.3</v>
      </c>
      <c r="I118">
        <f t="shared" si="0"/>
        <v>0.27751852868514959</v>
      </c>
      <c r="J118" t="s">
        <v>344</v>
      </c>
      <c r="K118" s="4">
        <f>K117</f>
        <v>44525</v>
      </c>
      <c r="L118">
        <v>38810</v>
      </c>
      <c r="M118">
        <v>355.3</v>
      </c>
      <c r="N118">
        <v>177.1</v>
      </c>
    </row>
    <row r="119" spans="1:15" x14ac:dyDescent="0.25">
      <c r="F119" s="7"/>
      <c r="G119">
        <v>75.099999999999994</v>
      </c>
      <c r="H119">
        <v>282.3</v>
      </c>
      <c r="I119">
        <f t="shared" si="0"/>
        <v>0.26602904711300035</v>
      </c>
      <c r="J119" t="s">
        <v>345</v>
      </c>
      <c r="K119" s="4">
        <f>K118</f>
        <v>44525</v>
      </c>
      <c r="L119">
        <v>21662</v>
      </c>
      <c r="M119">
        <v>272.3</v>
      </c>
      <c r="N119">
        <v>132</v>
      </c>
    </row>
    <row r="120" spans="1:15" x14ac:dyDescent="0.25">
      <c r="F120" s="7"/>
      <c r="G120">
        <v>79</v>
      </c>
      <c r="H120">
        <v>304.2</v>
      </c>
      <c r="I120">
        <f t="shared" si="0"/>
        <v>0.25969756738987509</v>
      </c>
      <c r="J120" t="s">
        <v>346</v>
      </c>
      <c r="K120" s="4">
        <f>K119</f>
        <v>44525</v>
      </c>
      <c r="L120">
        <v>24040</v>
      </c>
      <c r="M120">
        <v>290.2</v>
      </c>
      <c r="N120">
        <v>143</v>
      </c>
    </row>
    <row r="121" spans="1:15" x14ac:dyDescent="0.25">
      <c r="F121" s="7"/>
      <c r="G121">
        <v>74.099999999999994</v>
      </c>
      <c r="H121">
        <v>293.10000000000002</v>
      </c>
      <c r="I121">
        <f t="shared" si="0"/>
        <v>0.25281473899692936</v>
      </c>
      <c r="J121" t="s">
        <v>347</v>
      </c>
      <c r="K121" s="4">
        <f>K120</f>
        <v>44525</v>
      </c>
      <c r="L121">
        <v>16574</v>
      </c>
      <c r="M121">
        <v>229.1</v>
      </c>
      <c r="N121">
        <v>115.2</v>
      </c>
    </row>
    <row r="122" spans="1:15" x14ac:dyDescent="0.25">
      <c r="A122" t="s">
        <v>120</v>
      </c>
      <c r="B122" t="s">
        <v>92</v>
      </c>
      <c r="C122" t="s">
        <v>333</v>
      </c>
      <c r="D122" t="s">
        <v>334</v>
      </c>
      <c r="E122">
        <v>4</v>
      </c>
      <c r="F122" s="7" t="s">
        <v>335</v>
      </c>
      <c r="G122">
        <v>133.30000000000001</v>
      </c>
      <c r="H122">
        <v>312</v>
      </c>
      <c r="I122">
        <f t="shared" si="0"/>
        <v>0.42724358974358978</v>
      </c>
      <c r="J122" t="s">
        <v>336</v>
      </c>
      <c r="K122" s="4">
        <v>44525</v>
      </c>
      <c r="L122">
        <v>43795</v>
      </c>
      <c r="M122">
        <v>306</v>
      </c>
      <c r="N122">
        <v>196</v>
      </c>
    </row>
    <row r="123" spans="1:15" x14ac:dyDescent="0.25">
      <c r="F123" s="7"/>
      <c r="G123">
        <v>98</v>
      </c>
      <c r="H123">
        <v>294</v>
      </c>
      <c r="I123">
        <f t="shared" si="0"/>
        <v>0.33333333333333331</v>
      </c>
      <c r="J123" t="s">
        <v>337</v>
      </c>
      <c r="K123" s="4">
        <f>K122</f>
        <v>44525</v>
      </c>
      <c r="L123">
        <v>38505</v>
      </c>
      <c r="M123">
        <v>294</v>
      </c>
      <c r="N123">
        <v>185</v>
      </c>
    </row>
    <row r="124" spans="1:15" x14ac:dyDescent="0.25">
      <c r="F124" s="7"/>
      <c r="G124">
        <v>130.19999999999999</v>
      </c>
      <c r="H124">
        <v>382.9</v>
      </c>
      <c r="I124">
        <f t="shared" si="0"/>
        <v>0.34003656307129798</v>
      </c>
      <c r="J124" t="s">
        <v>338</v>
      </c>
      <c r="K124" s="4">
        <f>K123</f>
        <v>44525</v>
      </c>
      <c r="L124">
        <v>64243</v>
      </c>
      <c r="M124">
        <v>382</v>
      </c>
      <c r="N124">
        <v>244.6</v>
      </c>
    </row>
    <row r="125" spans="1:15" x14ac:dyDescent="0.25">
      <c r="F125" s="7"/>
      <c r="G125">
        <v>74.7</v>
      </c>
      <c r="H125">
        <v>196.2</v>
      </c>
      <c r="I125">
        <f t="shared" si="0"/>
        <v>0.38073394495412849</v>
      </c>
      <c r="J125" t="s">
        <v>339</v>
      </c>
      <c r="K125" s="4">
        <f>K124</f>
        <v>44525</v>
      </c>
      <c r="L125">
        <v>17624</v>
      </c>
      <c r="M125">
        <v>196.2</v>
      </c>
      <c r="N125">
        <v>120.2</v>
      </c>
    </row>
    <row r="126" spans="1:15" x14ac:dyDescent="0.25">
      <c r="A126" t="s">
        <v>120</v>
      </c>
      <c r="B126" t="s">
        <v>69</v>
      </c>
      <c r="C126" t="s">
        <v>110</v>
      </c>
      <c r="D126" t="s">
        <v>111</v>
      </c>
      <c r="E126">
        <f>1.8+14.4</f>
        <v>16.2</v>
      </c>
      <c r="F126" s="6" t="s">
        <v>323</v>
      </c>
      <c r="G126">
        <v>132.1</v>
      </c>
      <c r="H126">
        <v>317</v>
      </c>
      <c r="I126">
        <f t="shared" si="0"/>
        <v>0.41671924290220819</v>
      </c>
      <c r="J126" t="s">
        <v>264</v>
      </c>
      <c r="K126" s="4">
        <f>K116</f>
        <v>44523</v>
      </c>
      <c r="L126">
        <v>54152</v>
      </c>
      <c r="M126">
        <v>316</v>
      </c>
      <c r="N126">
        <v>237</v>
      </c>
    </row>
    <row r="127" spans="1:15" x14ac:dyDescent="0.25">
      <c r="F127" s="1"/>
      <c r="G127">
        <v>109.1</v>
      </c>
      <c r="H127">
        <v>278</v>
      </c>
      <c r="I127">
        <f t="shared" si="0"/>
        <v>0.39244604316546761</v>
      </c>
      <c r="J127" t="s">
        <v>261</v>
      </c>
      <c r="K127" s="4">
        <f t="shared" si="7"/>
        <v>44523</v>
      </c>
      <c r="L127">
        <v>43008</v>
      </c>
      <c r="M127">
        <v>276.10000000000002</v>
      </c>
      <c r="N127">
        <v>204.1</v>
      </c>
    </row>
    <row r="128" spans="1:15" x14ac:dyDescent="0.25">
      <c r="F128" s="1"/>
      <c r="G128">
        <v>159.19999999999999</v>
      </c>
      <c r="H128">
        <v>374.2</v>
      </c>
      <c r="I128">
        <f t="shared" si="0"/>
        <v>0.42544094067343663</v>
      </c>
      <c r="J128" t="s">
        <v>261</v>
      </c>
      <c r="K128" s="4">
        <f t="shared" si="7"/>
        <v>44523</v>
      </c>
      <c r="L128">
        <v>71926</v>
      </c>
      <c r="M128">
        <v>365.1</v>
      </c>
      <c r="N128">
        <v>284</v>
      </c>
    </row>
    <row r="129" spans="1:15" x14ac:dyDescent="0.25">
      <c r="F129" s="1"/>
      <c r="G129">
        <v>135</v>
      </c>
      <c r="H129">
        <v>316.10000000000002</v>
      </c>
      <c r="I129">
        <f t="shared" si="0"/>
        <v>0.42708003796267002</v>
      </c>
      <c r="J129" t="s">
        <v>262</v>
      </c>
      <c r="K129" s="4">
        <f t="shared" si="7"/>
        <v>44523</v>
      </c>
      <c r="L129">
        <v>51513</v>
      </c>
      <c r="M129">
        <v>314.10000000000002</v>
      </c>
      <c r="N129">
        <v>244.1</v>
      </c>
    </row>
    <row r="130" spans="1:15" x14ac:dyDescent="0.25">
      <c r="F130" s="1"/>
      <c r="G130">
        <v>123.5</v>
      </c>
      <c r="H130">
        <v>293.39999999999998</v>
      </c>
      <c r="I130">
        <f t="shared" si="0"/>
        <v>0.42092706203135655</v>
      </c>
      <c r="J130" t="s">
        <v>263</v>
      </c>
      <c r="K130" s="4">
        <f t="shared" si="7"/>
        <v>44523</v>
      </c>
      <c r="L130">
        <v>50447</v>
      </c>
      <c r="M130">
        <v>292.3</v>
      </c>
      <c r="N130">
        <v>239.2</v>
      </c>
    </row>
    <row r="131" spans="1:15" x14ac:dyDescent="0.25">
      <c r="A131" t="s">
        <v>120</v>
      </c>
      <c r="B131" t="s">
        <v>150</v>
      </c>
      <c r="C131" t="s">
        <v>151</v>
      </c>
      <c r="D131" t="s">
        <v>99</v>
      </c>
      <c r="E131">
        <v>13.6</v>
      </c>
      <c r="F131" s="1" t="s">
        <v>152</v>
      </c>
      <c r="G131">
        <v>252</v>
      </c>
      <c r="H131">
        <v>580.1</v>
      </c>
      <c r="I131">
        <f t="shared" si="0"/>
        <v>0.43440786071367005</v>
      </c>
      <c r="J131" t="s">
        <v>153</v>
      </c>
      <c r="K131" s="4">
        <f t="shared" si="7"/>
        <v>44523</v>
      </c>
      <c r="L131">
        <v>125944</v>
      </c>
      <c r="M131">
        <v>560.29999999999995</v>
      </c>
      <c r="N131">
        <v>333.2</v>
      </c>
    </row>
    <row r="132" spans="1:15" x14ac:dyDescent="0.25">
      <c r="F132" s="1"/>
      <c r="G132">
        <v>146.19999999999999</v>
      </c>
      <c r="H132">
        <v>361.9</v>
      </c>
      <c r="I132">
        <f t="shared" si="0"/>
        <v>0.40397899972368057</v>
      </c>
      <c r="J132" t="s">
        <v>265</v>
      </c>
      <c r="K132" s="4">
        <f t="shared" si="7"/>
        <v>44523</v>
      </c>
      <c r="L132">
        <v>52163</v>
      </c>
      <c r="M132">
        <v>355.9</v>
      </c>
      <c r="N132">
        <v>217.6</v>
      </c>
    </row>
    <row r="133" spans="1:15" x14ac:dyDescent="0.25">
      <c r="F133" s="1"/>
      <c r="G133">
        <v>254</v>
      </c>
      <c r="H133">
        <v>622</v>
      </c>
      <c r="I133">
        <f t="shared" si="0"/>
        <v>0.40836012861736337</v>
      </c>
      <c r="J133" t="s">
        <v>266</v>
      </c>
      <c r="K133" s="4">
        <f t="shared" si="7"/>
        <v>44523</v>
      </c>
      <c r="L133">
        <v>151835</v>
      </c>
      <c r="M133">
        <v>596</v>
      </c>
      <c r="N133">
        <v>372</v>
      </c>
    </row>
    <row r="134" spans="1:15" x14ac:dyDescent="0.25">
      <c r="F134" s="1"/>
      <c r="G134">
        <v>132</v>
      </c>
      <c r="H134">
        <v>291</v>
      </c>
      <c r="I134">
        <f t="shared" si="0"/>
        <v>0.45360824742268041</v>
      </c>
      <c r="J134" t="s">
        <v>267</v>
      </c>
      <c r="K134" s="4">
        <f t="shared" si="7"/>
        <v>44523</v>
      </c>
      <c r="L134">
        <v>36572</v>
      </c>
      <c r="M134">
        <v>288</v>
      </c>
      <c r="N134">
        <v>184</v>
      </c>
    </row>
    <row r="135" spans="1:15" x14ac:dyDescent="0.25">
      <c r="F135" s="1"/>
      <c r="G135">
        <v>82</v>
      </c>
      <c r="H135">
        <v>213</v>
      </c>
      <c r="I135">
        <f t="shared" si="0"/>
        <v>0.38497652582159625</v>
      </c>
      <c r="J135" t="s">
        <v>267</v>
      </c>
      <c r="K135" s="4">
        <f t="shared" si="7"/>
        <v>44523</v>
      </c>
      <c r="L135">
        <v>17844</v>
      </c>
      <c r="M135">
        <v>211</v>
      </c>
      <c r="N135">
        <v>123.1</v>
      </c>
    </row>
    <row r="136" spans="1:15" x14ac:dyDescent="0.25">
      <c r="A136" t="s">
        <v>120</v>
      </c>
      <c r="B136" t="s">
        <v>154</v>
      </c>
      <c r="C136" t="s">
        <v>155</v>
      </c>
      <c r="D136" t="s">
        <v>129</v>
      </c>
      <c r="E136">
        <v>24.6</v>
      </c>
      <c r="F136" s="1" t="s">
        <v>156</v>
      </c>
      <c r="G136">
        <v>84</v>
      </c>
      <c r="H136">
        <v>225</v>
      </c>
      <c r="I136">
        <f t="shared" si="0"/>
        <v>0.37333333333333335</v>
      </c>
      <c r="J136" t="s">
        <v>157</v>
      </c>
      <c r="K136" s="4">
        <f t="shared" si="7"/>
        <v>44523</v>
      </c>
      <c r="L136">
        <v>23917</v>
      </c>
      <c r="M136">
        <v>216</v>
      </c>
      <c r="N136">
        <v>148</v>
      </c>
    </row>
    <row r="137" spans="1:15" x14ac:dyDescent="0.25">
      <c r="F137" s="1"/>
      <c r="G137">
        <v>238</v>
      </c>
      <c r="H137">
        <v>632</v>
      </c>
      <c r="I137">
        <f t="shared" si="0"/>
        <v>0.37658227848101267</v>
      </c>
      <c r="J137" t="s">
        <v>268</v>
      </c>
      <c r="K137" s="4">
        <f t="shared" si="7"/>
        <v>44523</v>
      </c>
      <c r="L137">
        <v>183376</v>
      </c>
      <c r="M137">
        <v>622.1</v>
      </c>
      <c r="N137">
        <v>396</v>
      </c>
    </row>
    <row r="138" spans="1:15" x14ac:dyDescent="0.25">
      <c r="F138" s="1"/>
      <c r="G138">
        <v>238</v>
      </c>
      <c r="H138">
        <v>638</v>
      </c>
      <c r="I138">
        <f t="shared" si="0"/>
        <v>0.37304075235109718</v>
      </c>
      <c r="J138" t="s">
        <v>268</v>
      </c>
      <c r="K138" s="4">
        <f t="shared" si="7"/>
        <v>44523</v>
      </c>
      <c r="L138">
        <v>191614</v>
      </c>
      <c r="M138">
        <v>632</v>
      </c>
      <c r="N138">
        <v>410.1</v>
      </c>
    </row>
    <row r="139" spans="1:15" x14ac:dyDescent="0.25">
      <c r="F139" s="1"/>
      <c r="G139">
        <v>98</v>
      </c>
      <c r="H139">
        <v>258.10000000000002</v>
      </c>
      <c r="I139">
        <f t="shared" si="0"/>
        <v>0.37969779155366135</v>
      </c>
      <c r="J139" t="s">
        <v>269</v>
      </c>
      <c r="K139" s="4">
        <f t="shared" si="7"/>
        <v>44523</v>
      </c>
      <c r="L139">
        <v>31306</v>
      </c>
      <c r="M139">
        <v>255.2</v>
      </c>
      <c r="N139">
        <v>167.1</v>
      </c>
    </row>
    <row r="140" spans="1:15" x14ac:dyDescent="0.25">
      <c r="F140" s="1"/>
      <c r="G140">
        <v>85</v>
      </c>
      <c r="H140">
        <v>249</v>
      </c>
      <c r="I140">
        <f t="shared" si="0"/>
        <v>0.34136546184738958</v>
      </c>
      <c r="J140" t="s">
        <v>270</v>
      </c>
      <c r="K140" s="4">
        <f t="shared" si="7"/>
        <v>44523</v>
      </c>
      <c r="L140">
        <v>26506</v>
      </c>
      <c r="M140">
        <v>248</v>
      </c>
      <c r="N140">
        <v>139.1</v>
      </c>
    </row>
    <row r="141" spans="1:15" x14ac:dyDescent="0.25">
      <c r="A141" t="s">
        <v>117</v>
      </c>
      <c r="B141" t="s">
        <v>15</v>
      </c>
      <c r="C141" t="s">
        <v>16</v>
      </c>
      <c r="D141" t="s">
        <v>53</v>
      </c>
      <c r="E141">
        <v>98</v>
      </c>
      <c r="F141" t="s">
        <v>39</v>
      </c>
      <c r="G141">
        <v>206</v>
      </c>
      <c r="H141">
        <v>343</v>
      </c>
      <c r="I141">
        <f t="shared" si="0"/>
        <v>0.6005830903790087</v>
      </c>
      <c r="J141" t="s">
        <v>40</v>
      </c>
      <c r="K141" s="4">
        <f t="shared" si="7"/>
        <v>44523</v>
      </c>
      <c r="L141">
        <v>90169</v>
      </c>
      <c r="M141">
        <v>347</v>
      </c>
      <c r="N141">
        <v>301.10000000000002</v>
      </c>
    </row>
    <row r="142" spans="1:15" x14ac:dyDescent="0.25">
      <c r="G142">
        <v>475.5</v>
      </c>
      <c r="H142">
        <v>832.1</v>
      </c>
      <c r="I142">
        <f t="shared" si="0"/>
        <v>0.57144573969474821</v>
      </c>
      <c r="J142" t="s">
        <v>271</v>
      </c>
      <c r="K142" s="4">
        <f t="shared" si="7"/>
        <v>44523</v>
      </c>
      <c r="L142">
        <v>130025</v>
      </c>
      <c r="M142">
        <v>425.4</v>
      </c>
      <c r="N142">
        <v>376</v>
      </c>
      <c r="O142" t="s">
        <v>383</v>
      </c>
    </row>
    <row r="143" spans="1:15" x14ac:dyDescent="0.25">
      <c r="G143">
        <v>265.3</v>
      </c>
      <c r="H143">
        <v>425.5</v>
      </c>
      <c r="I143">
        <f t="shared" si="0"/>
        <v>0.62350176263219748</v>
      </c>
      <c r="J143" t="s">
        <v>272</v>
      </c>
      <c r="K143" s="4">
        <f t="shared" si="7"/>
        <v>44523</v>
      </c>
      <c r="L143">
        <v>209484</v>
      </c>
      <c r="M143">
        <v>504</v>
      </c>
      <c r="N143">
        <v>480</v>
      </c>
    </row>
    <row r="144" spans="1:15" x14ac:dyDescent="0.25">
      <c r="G144">
        <v>294.2</v>
      </c>
      <c r="H144">
        <v>507.3</v>
      </c>
      <c r="I144">
        <f t="shared" si="0"/>
        <v>0.57993297851369996</v>
      </c>
      <c r="J144" t="s">
        <v>273</v>
      </c>
      <c r="K144" s="4">
        <f t="shared" si="7"/>
        <v>44523</v>
      </c>
      <c r="L144">
        <v>16353</v>
      </c>
      <c r="M144">
        <v>144.1</v>
      </c>
      <c r="N144">
        <v>132</v>
      </c>
    </row>
    <row r="145" spans="1:15" x14ac:dyDescent="0.25">
      <c r="G145">
        <v>82</v>
      </c>
      <c r="H145">
        <v>147.1</v>
      </c>
      <c r="I145">
        <f t="shared" si="0"/>
        <v>0.55744391570360297</v>
      </c>
      <c r="J145" t="s">
        <v>274</v>
      </c>
      <c r="K145" s="4">
        <f t="shared" si="7"/>
        <v>44523</v>
      </c>
      <c r="O145" t="s">
        <v>387</v>
      </c>
    </row>
    <row r="146" spans="1:15" x14ac:dyDescent="0.25">
      <c r="A146" t="s">
        <v>117</v>
      </c>
      <c r="B146" t="s">
        <v>17</v>
      </c>
      <c r="C146" t="s">
        <v>18</v>
      </c>
      <c r="D146" t="s">
        <v>54</v>
      </c>
      <c r="E146">
        <v>97</v>
      </c>
      <c r="F146" t="s">
        <v>39</v>
      </c>
      <c r="G146">
        <v>296</v>
      </c>
      <c r="H146">
        <v>538</v>
      </c>
      <c r="I146">
        <f t="shared" si="0"/>
        <v>0.55018587360594795</v>
      </c>
      <c r="J146" s="2" t="s">
        <v>43</v>
      </c>
      <c r="K146" s="4">
        <f t="shared" si="7"/>
        <v>44523</v>
      </c>
      <c r="O146" t="s">
        <v>387</v>
      </c>
    </row>
    <row r="147" spans="1:15" x14ac:dyDescent="0.25">
      <c r="G147">
        <v>236</v>
      </c>
      <c r="H147">
        <v>385.1</v>
      </c>
      <c r="I147">
        <f t="shared" si="0"/>
        <v>0.61282783692547382</v>
      </c>
      <c r="J147" s="2" t="s">
        <v>275</v>
      </c>
      <c r="K147" s="4">
        <f t="shared" si="7"/>
        <v>44523</v>
      </c>
      <c r="L147">
        <v>93285</v>
      </c>
      <c r="M147">
        <v>386.1</v>
      </c>
      <c r="N147">
        <v>284.10000000000002</v>
      </c>
    </row>
    <row r="148" spans="1:15" x14ac:dyDescent="0.25">
      <c r="G148">
        <v>113.5</v>
      </c>
      <c r="H148">
        <v>202.6</v>
      </c>
      <c r="I148">
        <f t="shared" si="0"/>
        <v>0.56021717670286275</v>
      </c>
      <c r="J148" s="2" t="s">
        <v>276</v>
      </c>
      <c r="K148" s="4">
        <f t="shared" si="7"/>
        <v>44523</v>
      </c>
      <c r="L148">
        <v>26200</v>
      </c>
      <c r="M148">
        <v>200.4</v>
      </c>
      <c r="N148">
        <v>159.6</v>
      </c>
      <c r="O148" t="s">
        <v>383</v>
      </c>
    </row>
    <row r="149" spans="1:15" x14ac:dyDescent="0.25">
      <c r="G149">
        <v>192.6</v>
      </c>
      <c r="H149">
        <v>326.60000000000002</v>
      </c>
      <c r="I149">
        <f t="shared" si="0"/>
        <v>0.58971218616044085</v>
      </c>
      <c r="J149" s="2" t="s">
        <v>277</v>
      </c>
      <c r="K149" s="4">
        <f t="shared" si="7"/>
        <v>44523</v>
      </c>
      <c r="L149">
        <v>68857</v>
      </c>
      <c r="M149">
        <v>327.7</v>
      </c>
      <c r="N149">
        <v>246.2</v>
      </c>
    </row>
    <row r="150" spans="1:15" x14ac:dyDescent="0.25">
      <c r="G150">
        <v>228</v>
      </c>
      <c r="H150">
        <v>410</v>
      </c>
      <c r="I150">
        <f t="shared" si="0"/>
        <v>0.55609756097560981</v>
      </c>
      <c r="J150" s="2" t="s">
        <v>278</v>
      </c>
      <c r="K150" s="4">
        <f t="shared" si="7"/>
        <v>44523</v>
      </c>
      <c r="L150">
        <v>123172</v>
      </c>
      <c r="M150">
        <v>410</v>
      </c>
      <c r="N150">
        <v>330</v>
      </c>
    </row>
    <row r="151" spans="1:15" x14ac:dyDescent="0.25">
      <c r="A151" t="s">
        <v>117</v>
      </c>
      <c r="B151" t="s">
        <v>279</v>
      </c>
      <c r="C151" t="s">
        <v>105</v>
      </c>
      <c r="D151" t="s">
        <v>106</v>
      </c>
      <c r="E151">
        <v>60</v>
      </c>
      <c r="F151" s="1" t="s">
        <v>107</v>
      </c>
      <c r="G151">
        <v>153</v>
      </c>
      <c r="H151">
        <v>291</v>
      </c>
      <c r="I151">
        <f t="shared" si="0"/>
        <v>0.52577319587628868</v>
      </c>
      <c r="J151" s="2" t="s">
        <v>108</v>
      </c>
      <c r="K151" s="4">
        <f t="shared" si="7"/>
        <v>44523</v>
      </c>
      <c r="L151">
        <v>60696</v>
      </c>
      <c r="M151">
        <v>296</v>
      </c>
      <c r="N151">
        <v>257</v>
      </c>
    </row>
    <row r="152" spans="1:15" x14ac:dyDescent="0.25">
      <c r="F152" s="1"/>
      <c r="G152">
        <v>107</v>
      </c>
      <c r="H152">
        <v>188</v>
      </c>
      <c r="I152">
        <f t="shared" si="0"/>
        <v>0.56914893617021278</v>
      </c>
      <c r="J152" t="s">
        <v>280</v>
      </c>
      <c r="K152" s="4">
        <f t="shared" si="7"/>
        <v>44523</v>
      </c>
      <c r="L152">
        <v>23853</v>
      </c>
      <c r="M152">
        <v>190.1</v>
      </c>
      <c r="N152">
        <v>149.1</v>
      </c>
    </row>
    <row r="153" spans="1:15" x14ac:dyDescent="0.25">
      <c r="F153" s="1"/>
      <c r="G153">
        <v>81.099999999999994</v>
      </c>
      <c r="H153">
        <v>140</v>
      </c>
      <c r="I153">
        <f t="shared" si="0"/>
        <v>0.57928571428571429</v>
      </c>
      <c r="J153" t="s">
        <v>281</v>
      </c>
      <c r="K153" s="4">
        <f t="shared" si="7"/>
        <v>44523</v>
      </c>
      <c r="L153">
        <v>16123</v>
      </c>
      <c r="M153">
        <v>143</v>
      </c>
      <c r="N153">
        <v>134.1</v>
      </c>
    </row>
    <row r="154" spans="1:15" x14ac:dyDescent="0.25">
      <c r="F154" s="1"/>
      <c r="G154">
        <v>216</v>
      </c>
      <c r="H154">
        <v>390.3</v>
      </c>
      <c r="I154">
        <f t="shared" si="0"/>
        <v>0.55342044581091465</v>
      </c>
      <c r="J154" t="s">
        <v>282</v>
      </c>
      <c r="K154" s="4">
        <f t="shared" si="7"/>
        <v>44523</v>
      </c>
      <c r="L154">
        <v>117777</v>
      </c>
      <c r="M154">
        <v>393.1</v>
      </c>
      <c r="N154">
        <v>342</v>
      </c>
    </row>
    <row r="155" spans="1:15" x14ac:dyDescent="0.25">
      <c r="A155" t="s">
        <v>117</v>
      </c>
      <c r="B155" t="s">
        <v>283</v>
      </c>
      <c r="C155" t="s">
        <v>132</v>
      </c>
      <c r="D155" t="s">
        <v>133</v>
      </c>
      <c r="E155">
        <v>74.599999999999994</v>
      </c>
      <c r="F155" s="1" t="s">
        <v>134</v>
      </c>
      <c r="G155">
        <v>88.1</v>
      </c>
      <c r="H155">
        <v>154</v>
      </c>
      <c r="I155">
        <f t="shared" si="0"/>
        <v>0.57207792207792207</v>
      </c>
      <c r="J155" t="s">
        <v>135</v>
      </c>
      <c r="K155" s="4">
        <f t="shared" si="7"/>
        <v>44523</v>
      </c>
      <c r="L155">
        <v>15896</v>
      </c>
      <c r="M155">
        <v>151</v>
      </c>
      <c r="N155">
        <v>130</v>
      </c>
    </row>
    <row r="156" spans="1:15" x14ac:dyDescent="0.25">
      <c r="F156" s="1"/>
      <c r="G156">
        <v>118</v>
      </c>
      <c r="H156">
        <v>206</v>
      </c>
      <c r="I156">
        <f t="shared" si="0"/>
        <v>0.57281553398058249</v>
      </c>
      <c r="J156" t="s">
        <v>284</v>
      </c>
      <c r="K156" s="4">
        <f t="shared" si="7"/>
        <v>44523</v>
      </c>
      <c r="L156">
        <v>28393</v>
      </c>
      <c r="M156">
        <v>207</v>
      </c>
      <c r="N156">
        <v>174</v>
      </c>
    </row>
    <row r="157" spans="1:15" x14ac:dyDescent="0.25">
      <c r="F157" s="1"/>
      <c r="G157">
        <v>154.6</v>
      </c>
      <c r="H157">
        <v>280.39999999999998</v>
      </c>
      <c r="I157">
        <f t="shared" si="0"/>
        <v>0.55135520684736095</v>
      </c>
      <c r="J157" t="s">
        <v>284</v>
      </c>
      <c r="K157" s="4">
        <f t="shared" si="7"/>
        <v>44523</v>
      </c>
      <c r="L157">
        <v>54342</v>
      </c>
      <c r="M157">
        <v>277.10000000000002</v>
      </c>
      <c r="N157">
        <v>236.8</v>
      </c>
    </row>
    <row r="158" spans="1:15" x14ac:dyDescent="0.25">
      <c r="F158" s="1"/>
      <c r="G158">
        <v>168.8</v>
      </c>
      <c r="H158">
        <v>294.60000000000002</v>
      </c>
      <c r="I158">
        <f t="shared" si="0"/>
        <v>0.57298031228784796</v>
      </c>
      <c r="J158" t="s">
        <v>285</v>
      </c>
      <c r="K158" s="4">
        <f t="shared" si="7"/>
        <v>44523</v>
      </c>
      <c r="O158" t="s">
        <v>388</v>
      </c>
    </row>
    <row r="159" spans="1:15" x14ac:dyDescent="0.25">
      <c r="F159" s="1"/>
      <c r="G159">
        <v>756.9</v>
      </c>
      <c r="H159">
        <v>1293</v>
      </c>
      <c r="I159">
        <f t="shared" si="0"/>
        <v>0.58538283062645013</v>
      </c>
      <c r="J159" t="s">
        <v>286</v>
      </c>
      <c r="K159" s="4">
        <f t="shared" si="7"/>
        <v>44523</v>
      </c>
      <c r="O159" t="s">
        <v>387</v>
      </c>
    </row>
    <row r="160" spans="1:15" x14ac:dyDescent="0.25">
      <c r="A160" t="s">
        <v>117</v>
      </c>
      <c r="B160" t="s">
        <v>348</v>
      </c>
      <c r="C160" t="s">
        <v>349</v>
      </c>
      <c r="D160" t="s">
        <v>351</v>
      </c>
      <c r="E160">
        <v>100</v>
      </c>
      <c r="F160" s="7" t="s">
        <v>352</v>
      </c>
      <c r="G160">
        <v>58.5</v>
      </c>
      <c r="H160">
        <v>92.4</v>
      </c>
      <c r="I160">
        <f t="shared" si="0"/>
        <v>0.63311688311688308</v>
      </c>
      <c r="J160" t="s">
        <v>353</v>
      </c>
      <c r="K160" s="4">
        <v>44525</v>
      </c>
      <c r="L160">
        <v>97609</v>
      </c>
      <c r="M160">
        <v>365</v>
      </c>
      <c r="N160">
        <v>321.5</v>
      </c>
      <c r="O160" t="s">
        <v>387</v>
      </c>
    </row>
    <row r="161" spans="1:15" x14ac:dyDescent="0.25">
      <c r="F161" s="7"/>
      <c r="G161">
        <v>225.5</v>
      </c>
      <c r="H161">
        <v>360.8</v>
      </c>
      <c r="I161">
        <f t="shared" si="0"/>
        <v>0.625</v>
      </c>
      <c r="J161" t="s">
        <v>354</v>
      </c>
      <c r="K161" s="4">
        <f>K160</f>
        <v>44525</v>
      </c>
      <c r="O161" t="s">
        <v>387</v>
      </c>
    </row>
    <row r="162" spans="1:15" x14ac:dyDescent="0.25">
      <c r="F162" s="7"/>
      <c r="G162">
        <v>199.2</v>
      </c>
      <c r="H162">
        <v>270.8</v>
      </c>
      <c r="I162">
        <f t="shared" si="0"/>
        <v>0.7355982274741506</v>
      </c>
      <c r="J162" t="s">
        <v>355</v>
      </c>
      <c r="K162" s="4">
        <f t="shared" ref="K162:K173" si="8">K161</f>
        <v>44525</v>
      </c>
      <c r="O162" t="s">
        <v>387</v>
      </c>
    </row>
    <row r="163" spans="1:15" x14ac:dyDescent="0.25">
      <c r="F163" s="7"/>
      <c r="G163">
        <v>109.2</v>
      </c>
      <c r="H163">
        <v>166.1</v>
      </c>
      <c r="I163">
        <f t="shared" si="0"/>
        <v>0.65743527995183626</v>
      </c>
      <c r="J163" t="s">
        <v>356</v>
      </c>
      <c r="K163" s="4">
        <f t="shared" si="8"/>
        <v>44525</v>
      </c>
      <c r="O163" t="s">
        <v>387</v>
      </c>
    </row>
    <row r="164" spans="1:15" x14ac:dyDescent="0.25">
      <c r="A164" t="s">
        <v>117</v>
      </c>
      <c r="B164" t="s">
        <v>361</v>
      </c>
      <c r="C164" t="s">
        <v>362</v>
      </c>
      <c r="D164" t="s">
        <v>363</v>
      </c>
      <c r="E164">
        <v>79</v>
      </c>
      <c r="F164" s="6" t="s">
        <v>364</v>
      </c>
      <c r="G164">
        <v>109.7</v>
      </c>
      <c r="H164">
        <v>202.9</v>
      </c>
      <c r="I164">
        <f t="shared" si="0"/>
        <v>0.54066042385411528</v>
      </c>
      <c r="J164" t="s">
        <v>365</v>
      </c>
      <c r="K164" s="4">
        <v>44526</v>
      </c>
      <c r="L164">
        <v>29617</v>
      </c>
      <c r="M164">
        <v>198</v>
      </c>
      <c r="N164">
        <v>187.1</v>
      </c>
    </row>
    <row r="165" spans="1:15" x14ac:dyDescent="0.25">
      <c r="F165" s="6"/>
      <c r="G165">
        <v>420</v>
      </c>
      <c r="H165">
        <v>777.3</v>
      </c>
      <c r="I165">
        <f t="shared" si="0"/>
        <v>0.54033191817830961</v>
      </c>
      <c r="J165" t="s">
        <v>366</v>
      </c>
      <c r="K165" s="4">
        <f>K164</f>
        <v>44526</v>
      </c>
      <c r="L165">
        <v>389490</v>
      </c>
      <c r="M165">
        <v>776</v>
      </c>
      <c r="N165">
        <v>662.3</v>
      </c>
      <c r="O165" t="s">
        <v>383</v>
      </c>
    </row>
    <row r="166" spans="1:15" x14ac:dyDescent="0.25">
      <c r="F166" s="6"/>
      <c r="G166">
        <v>134.80000000000001</v>
      </c>
      <c r="H166">
        <v>242</v>
      </c>
      <c r="I166">
        <f t="shared" si="0"/>
        <v>0.55702479338842981</v>
      </c>
      <c r="J166" t="s">
        <v>367</v>
      </c>
      <c r="K166" s="4">
        <f t="shared" ref="K166:K168" si="9">K165</f>
        <v>44526</v>
      </c>
      <c r="L166">
        <v>41121</v>
      </c>
      <c r="M166">
        <v>241</v>
      </c>
      <c r="N166">
        <v>225.9</v>
      </c>
      <c r="O166" t="s">
        <v>383</v>
      </c>
    </row>
    <row r="167" spans="1:15" x14ac:dyDescent="0.25">
      <c r="F167" s="6"/>
      <c r="G167">
        <v>114</v>
      </c>
      <c r="H167">
        <v>218</v>
      </c>
      <c r="I167">
        <f t="shared" si="0"/>
        <v>0.52293577981651373</v>
      </c>
      <c r="J167" t="s">
        <v>368</v>
      </c>
      <c r="K167" s="4">
        <f t="shared" si="9"/>
        <v>44526</v>
      </c>
      <c r="L167">
        <v>32848</v>
      </c>
      <c r="M167">
        <v>219</v>
      </c>
      <c r="N167">
        <v>205.1</v>
      </c>
    </row>
    <row r="168" spans="1:15" x14ac:dyDescent="0.25">
      <c r="F168" s="6"/>
      <c r="G168">
        <v>250</v>
      </c>
      <c r="H168">
        <v>432</v>
      </c>
      <c r="I168">
        <f t="shared" si="0"/>
        <v>0.57870370370370372</v>
      </c>
      <c r="J168" t="s">
        <v>369</v>
      </c>
      <c r="K168" s="4">
        <f t="shared" si="9"/>
        <v>44526</v>
      </c>
      <c r="L168">
        <v>146790</v>
      </c>
      <c r="M168">
        <v>436</v>
      </c>
      <c r="N168">
        <v>424</v>
      </c>
    </row>
    <row r="169" spans="1:15" x14ac:dyDescent="0.25">
      <c r="A169" t="s">
        <v>117</v>
      </c>
      <c r="B169" t="s">
        <v>348</v>
      </c>
      <c r="C169" t="s">
        <v>350</v>
      </c>
      <c r="D169" t="s">
        <v>351</v>
      </c>
      <c r="E169">
        <v>100</v>
      </c>
      <c r="F169" s="7" t="s">
        <v>352</v>
      </c>
      <c r="G169">
        <v>576.1</v>
      </c>
      <c r="H169">
        <v>976.2</v>
      </c>
      <c r="I169">
        <f t="shared" si="0"/>
        <v>0.59014546199549267</v>
      </c>
      <c r="J169" t="s">
        <v>357</v>
      </c>
      <c r="K169" s="4">
        <f>K163</f>
        <v>44525</v>
      </c>
      <c r="L169">
        <v>591927</v>
      </c>
      <c r="M169">
        <v>981.2</v>
      </c>
      <c r="N169">
        <v>754.5</v>
      </c>
    </row>
    <row r="170" spans="1:15" x14ac:dyDescent="0.25">
      <c r="F170" s="7"/>
      <c r="G170">
        <v>330.3</v>
      </c>
      <c r="H170">
        <v>570.20000000000005</v>
      </c>
      <c r="I170">
        <f t="shared" si="0"/>
        <v>0.57927043142756929</v>
      </c>
      <c r="J170" t="s">
        <v>358</v>
      </c>
      <c r="K170" s="4">
        <f t="shared" si="8"/>
        <v>44525</v>
      </c>
      <c r="L170">
        <v>207103</v>
      </c>
      <c r="M170">
        <v>584.1</v>
      </c>
      <c r="N170">
        <v>456</v>
      </c>
    </row>
    <row r="171" spans="1:15" x14ac:dyDescent="0.25">
      <c r="F171" s="7"/>
      <c r="G171">
        <v>127</v>
      </c>
      <c r="H171">
        <v>191.1</v>
      </c>
      <c r="I171">
        <f t="shared" si="0"/>
        <v>0.66457352171637885</v>
      </c>
      <c r="J171" t="s">
        <v>359</v>
      </c>
      <c r="K171" s="4">
        <f t="shared" si="8"/>
        <v>44525</v>
      </c>
      <c r="L171">
        <v>25545</v>
      </c>
      <c r="M171">
        <v>192.1</v>
      </c>
      <c r="N171">
        <v>154.1</v>
      </c>
      <c r="O171" t="s">
        <v>383</v>
      </c>
    </row>
    <row r="172" spans="1:15" x14ac:dyDescent="0.25">
      <c r="F172" s="7"/>
      <c r="G172">
        <v>218.8</v>
      </c>
      <c r="H172">
        <v>357.5</v>
      </c>
      <c r="I172">
        <f t="shared" si="0"/>
        <v>0.6120279720279721</v>
      </c>
      <c r="J172" t="s">
        <v>360</v>
      </c>
      <c r="K172" s="4">
        <f t="shared" si="8"/>
        <v>44525</v>
      </c>
      <c r="O172" t="s">
        <v>387</v>
      </c>
    </row>
    <row r="173" spans="1:15" x14ac:dyDescent="0.25">
      <c r="F173" s="7"/>
      <c r="G173">
        <v>205.6</v>
      </c>
      <c r="H173">
        <v>335.1</v>
      </c>
      <c r="I173">
        <f t="shared" si="0"/>
        <v>0.6135481945687854</v>
      </c>
      <c r="J173" t="s">
        <v>360</v>
      </c>
      <c r="K173" s="4">
        <f t="shared" si="8"/>
        <v>44525</v>
      </c>
      <c r="O173" t="s">
        <v>387</v>
      </c>
    </row>
    <row r="174" spans="1:15" x14ac:dyDescent="0.25">
      <c r="A174" t="s">
        <v>117</v>
      </c>
      <c r="B174" t="s">
        <v>136</v>
      </c>
      <c r="C174" t="s">
        <v>137</v>
      </c>
      <c r="D174" t="s">
        <v>129</v>
      </c>
      <c r="E174">
        <v>99</v>
      </c>
      <c r="F174" s="1" t="s">
        <v>138</v>
      </c>
      <c r="G174">
        <v>268.2</v>
      </c>
      <c r="H174">
        <v>476.2</v>
      </c>
      <c r="I174">
        <f t="shared" si="0"/>
        <v>0.56320873582528352</v>
      </c>
      <c r="J174" t="s">
        <v>139</v>
      </c>
      <c r="K174" s="4">
        <f>K159</f>
        <v>44523</v>
      </c>
      <c r="L174">
        <v>174250</v>
      </c>
      <c r="M174">
        <v>478.1</v>
      </c>
      <c r="N174">
        <v>414</v>
      </c>
    </row>
    <row r="175" spans="1:15" x14ac:dyDescent="0.25">
      <c r="F175" s="1"/>
      <c r="G175">
        <v>139.1</v>
      </c>
      <c r="H175">
        <v>239</v>
      </c>
      <c r="I175">
        <f t="shared" si="0"/>
        <v>0.58200836820083679</v>
      </c>
      <c r="J175" t="s">
        <v>287</v>
      </c>
      <c r="K175" s="4">
        <f t="shared" si="7"/>
        <v>44523</v>
      </c>
      <c r="L175">
        <v>53575</v>
      </c>
      <c r="M175">
        <v>239</v>
      </c>
      <c r="N175">
        <v>243</v>
      </c>
    </row>
    <row r="176" spans="1:15" x14ac:dyDescent="0.25">
      <c r="A176" t="s">
        <v>119</v>
      </c>
      <c r="B176" t="s">
        <v>22</v>
      </c>
      <c r="C176" t="s">
        <v>21</v>
      </c>
      <c r="D176" t="s">
        <v>55</v>
      </c>
      <c r="E176">
        <v>65</v>
      </c>
      <c r="F176" t="s">
        <v>39</v>
      </c>
      <c r="G176">
        <v>184</v>
      </c>
      <c r="H176">
        <v>328</v>
      </c>
      <c r="I176">
        <f t="shared" si="0"/>
        <v>0.56097560975609762</v>
      </c>
      <c r="J176" t="s">
        <v>42</v>
      </c>
      <c r="K176" s="4">
        <f t="shared" si="7"/>
        <v>44523</v>
      </c>
      <c r="O176" t="s">
        <v>387</v>
      </c>
    </row>
    <row r="177" spans="1:15" x14ac:dyDescent="0.25">
      <c r="G177">
        <v>156.1</v>
      </c>
      <c r="H177">
        <v>315</v>
      </c>
      <c r="I177">
        <f t="shared" si="0"/>
        <v>0.49555555555555553</v>
      </c>
      <c r="J177" t="s">
        <v>288</v>
      </c>
      <c r="K177" s="4">
        <f t="shared" si="7"/>
        <v>44523</v>
      </c>
      <c r="O177" t="s">
        <v>388</v>
      </c>
    </row>
    <row r="178" spans="1:15" x14ac:dyDescent="0.25">
      <c r="G178">
        <v>91</v>
      </c>
      <c r="H178">
        <v>169</v>
      </c>
      <c r="I178">
        <f t="shared" si="0"/>
        <v>0.53846153846153844</v>
      </c>
      <c r="J178" t="s">
        <v>289</v>
      </c>
      <c r="K178" s="4">
        <f t="shared" si="7"/>
        <v>44523</v>
      </c>
      <c r="L178">
        <v>18593</v>
      </c>
      <c r="M178">
        <v>170.1</v>
      </c>
      <c r="N178">
        <v>139.1</v>
      </c>
    </row>
    <row r="179" spans="1:15" x14ac:dyDescent="0.25">
      <c r="G179">
        <v>197</v>
      </c>
      <c r="H179">
        <v>389</v>
      </c>
      <c r="I179">
        <f t="shared" si="0"/>
        <v>0.50642673521850901</v>
      </c>
      <c r="J179" t="s">
        <v>290</v>
      </c>
      <c r="K179" s="4">
        <f t="shared" si="7"/>
        <v>44523</v>
      </c>
      <c r="L179">
        <v>97512</v>
      </c>
      <c r="M179">
        <v>387</v>
      </c>
      <c r="N179">
        <v>314.10000000000002</v>
      </c>
    </row>
    <row r="180" spans="1:15" x14ac:dyDescent="0.25">
      <c r="G180">
        <v>262</v>
      </c>
      <c r="H180">
        <v>512.1</v>
      </c>
      <c r="I180">
        <f t="shared" si="0"/>
        <v>0.51161882444834994</v>
      </c>
      <c r="J180" t="s">
        <v>291</v>
      </c>
      <c r="K180" s="4">
        <f t="shared" si="7"/>
        <v>44523</v>
      </c>
      <c r="L180">
        <v>178003</v>
      </c>
      <c r="M180">
        <v>508.1</v>
      </c>
      <c r="N180">
        <v>426</v>
      </c>
    </row>
    <row r="181" spans="1:15" x14ac:dyDescent="0.25">
      <c r="A181" t="s">
        <v>119</v>
      </c>
      <c r="B181" t="s">
        <v>63</v>
      </c>
      <c r="C181" t="s">
        <v>64</v>
      </c>
      <c r="D181" t="s">
        <v>80</v>
      </c>
      <c r="E181">
        <v>80</v>
      </c>
      <c r="F181" t="s">
        <v>78</v>
      </c>
      <c r="G181">
        <v>276</v>
      </c>
      <c r="H181">
        <v>519</v>
      </c>
      <c r="I181">
        <f t="shared" si="0"/>
        <v>0.53179190751445082</v>
      </c>
      <c r="J181" t="s">
        <v>86</v>
      </c>
      <c r="K181" s="4">
        <f t="shared" si="7"/>
        <v>44523</v>
      </c>
      <c r="L181">
        <v>188207</v>
      </c>
      <c r="M181">
        <v>524.1</v>
      </c>
      <c r="N181">
        <v>435</v>
      </c>
    </row>
    <row r="182" spans="1:15" x14ac:dyDescent="0.25">
      <c r="G182">
        <v>106.1</v>
      </c>
      <c r="H182">
        <v>190.2</v>
      </c>
      <c r="I182">
        <f t="shared" si="0"/>
        <v>0.55783385909568872</v>
      </c>
      <c r="J182" t="s">
        <v>295</v>
      </c>
      <c r="K182" s="4">
        <f t="shared" si="7"/>
        <v>44523</v>
      </c>
      <c r="L182">
        <v>19375</v>
      </c>
      <c r="M182">
        <v>189.4</v>
      </c>
      <c r="N182">
        <v>130.80000000000001</v>
      </c>
      <c r="O182" t="s">
        <v>383</v>
      </c>
    </row>
    <row r="183" spans="1:15" x14ac:dyDescent="0.25">
      <c r="G183">
        <v>146.30000000000001</v>
      </c>
      <c r="H183">
        <v>282.3</v>
      </c>
      <c r="I183">
        <f t="shared" si="0"/>
        <v>0.51824300389656397</v>
      </c>
      <c r="J183" t="s">
        <v>296</v>
      </c>
      <c r="K183" s="4">
        <f t="shared" si="7"/>
        <v>44523</v>
      </c>
      <c r="O183" t="s">
        <v>387</v>
      </c>
    </row>
    <row r="184" spans="1:15" x14ac:dyDescent="0.25">
      <c r="G184">
        <v>135.69999999999999</v>
      </c>
      <c r="H184">
        <v>249.2</v>
      </c>
      <c r="I184">
        <f t="shared" si="0"/>
        <v>0.5445425361155698</v>
      </c>
      <c r="J184" t="s">
        <v>297</v>
      </c>
      <c r="K184" s="4">
        <f t="shared" si="7"/>
        <v>44523</v>
      </c>
      <c r="L184">
        <v>42291</v>
      </c>
      <c r="M184">
        <v>250.6</v>
      </c>
      <c r="N184">
        <v>207.5</v>
      </c>
    </row>
    <row r="185" spans="1:15" x14ac:dyDescent="0.25">
      <c r="A185" t="s">
        <v>119</v>
      </c>
      <c r="B185" t="s">
        <v>63</v>
      </c>
      <c r="C185" t="s">
        <v>65</v>
      </c>
      <c r="D185" t="s">
        <v>80</v>
      </c>
      <c r="E185">
        <v>100</v>
      </c>
      <c r="F185" t="s">
        <v>78</v>
      </c>
      <c r="G185">
        <v>191.1</v>
      </c>
      <c r="H185">
        <v>369.1</v>
      </c>
      <c r="I185">
        <f t="shared" si="0"/>
        <v>0.51774586832836622</v>
      </c>
      <c r="J185" t="s">
        <v>79</v>
      </c>
      <c r="K185" s="4">
        <f>K184</f>
        <v>44523</v>
      </c>
      <c r="L185">
        <v>93236</v>
      </c>
      <c r="M185">
        <v>368.1</v>
      </c>
      <c r="N185">
        <v>303.3</v>
      </c>
    </row>
    <row r="186" spans="1:15" x14ac:dyDescent="0.25">
      <c r="G186">
        <v>243</v>
      </c>
      <c r="H186">
        <v>464.1</v>
      </c>
      <c r="I186">
        <f t="shared" si="0"/>
        <v>0.52359405300581774</v>
      </c>
      <c r="J186" t="s">
        <v>79</v>
      </c>
      <c r="K186" s="4">
        <f t="shared" si="7"/>
        <v>44523</v>
      </c>
      <c r="L186">
        <v>139873</v>
      </c>
      <c r="M186">
        <v>461</v>
      </c>
      <c r="N186">
        <v>368.2</v>
      </c>
    </row>
    <row r="187" spans="1:15" x14ac:dyDescent="0.25">
      <c r="G187">
        <v>171.5</v>
      </c>
      <c r="H187">
        <v>329.2</v>
      </c>
      <c r="I187">
        <f t="shared" si="0"/>
        <v>0.52095990279465376</v>
      </c>
      <c r="J187" t="s">
        <v>292</v>
      </c>
      <c r="K187" s="4">
        <f t="shared" si="7"/>
        <v>44523</v>
      </c>
      <c r="O187" t="s">
        <v>387</v>
      </c>
    </row>
    <row r="188" spans="1:15" x14ac:dyDescent="0.25">
      <c r="G188">
        <v>169</v>
      </c>
      <c r="H188">
        <v>309.10000000000002</v>
      </c>
      <c r="I188">
        <f t="shared" si="0"/>
        <v>0.54674862504043997</v>
      </c>
      <c r="J188" t="s">
        <v>293</v>
      </c>
      <c r="K188" s="4">
        <f t="shared" si="7"/>
        <v>44523</v>
      </c>
      <c r="L188">
        <v>57565</v>
      </c>
      <c r="M188">
        <v>302.10000000000002</v>
      </c>
      <c r="N188">
        <v>234</v>
      </c>
    </row>
    <row r="189" spans="1:15" x14ac:dyDescent="0.25">
      <c r="G189">
        <v>200</v>
      </c>
      <c r="H189">
        <v>354</v>
      </c>
      <c r="I189">
        <f t="shared" si="0"/>
        <v>0.56497175141242939</v>
      </c>
      <c r="J189" t="s">
        <v>294</v>
      </c>
      <c r="K189" s="4">
        <f t="shared" si="7"/>
        <v>44523</v>
      </c>
      <c r="L189">
        <v>79884</v>
      </c>
      <c r="M189">
        <v>352</v>
      </c>
      <c r="N189">
        <v>283</v>
      </c>
    </row>
    <row r="190" spans="1:15" x14ac:dyDescent="0.25">
      <c r="A190" t="s">
        <v>119</v>
      </c>
      <c r="B190" t="s">
        <v>170</v>
      </c>
      <c r="C190" t="s">
        <v>171</v>
      </c>
      <c r="D190" t="s">
        <v>172</v>
      </c>
      <c r="E190">
        <f>AVERAGE(81,85,54,88)</f>
        <v>77</v>
      </c>
      <c r="F190" s="1" t="s">
        <v>173</v>
      </c>
      <c r="G190">
        <v>96.1</v>
      </c>
      <c r="H190">
        <v>185.2</v>
      </c>
      <c r="I190">
        <f t="shared" si="0"/>
        <v>0.5188984881209503</v>
      </c>
      <c r="J190" t="s">
        <v>174</v>
      </c>
      <c r="K190" s="4">
        <f t="shared" si="7"/>
        <v>44523</v>
      </c>
      <c r="O190" t="s">
        <v>385</v>
      </c>
    </row>
    <row r="191" spans="1:15" x14ac:dyDescent="0.25">
      <c r="F191" s="1"/>
      <c r="G191">
        <v>143.80000000000001</v>
      </c>
      <c r="H191">
        <v>309.2</v>
      </c>
      <c r="I191">
        <f t="shared" si="0"/>
        <v>0.46507115135834415</v>
      </c>
      <c r="J191" t="s">
        <v>298</v>
      </c>
      <c r="K191" s="4">
        <f t="shared" si="7"/>
        <v>44523</v>
      </c>
      <c r="L191">
        <v>68118</v>
      </c>
      <c r="M191">
        <v>308.5</v>
      </c>
      <c r="N191">
        <v>273.5</v>
      </c>
    </row>
    <row r="192" spans="1:15" x14ac:dyDescent="0.25">
      <c r="F192" s="1"/>
      <c r="G192">
        <v>71</v>
      </c>
      <c r="H192">
        <v>135</v>
      </c>
      <c r="I192">
        <f t="shared" si="0"/>
        <v>0.52592592592592591</v>
      </c>
      <c r="J192" t="s">
        <v>299</v>
      </c>
      <c r="K192" s="4">
        <f t="shared" si="7"/>
        <v>44523</v>
      </c>
      <c r="L192">
        <v>15070</v>
      </c>
      <c r="M192">
        <v>137</v>
      </c>
      <c r="N192">
        <v>136</v>
      </c>
    </row>
    <row r="193" spans="1:15" x14ac:dyDescent="0.25">
      <c r="F193" s="1"/>
      <c r="G193">
        <v>93</v>
      </c>
      <c r="H193">
        <v>225.1</v>
      </c>
      <c r="I193">
        <f t="shared" si="0"/>
        <v>0.41314971123944916</v>
      </c>
      <c r="J193" t="s">
        <v>300</v>
      </c>
      <c r="K193" s="4">
        <f t="shared" si="7"/>
        <v>44523</v>
      </c>
      <c r="L193">
        <v>33425</v>
      </c>
      <c r="M193">
        <v>224.1</v>
      </c>
      <c r="N193">
        <v>188.1</v>
      </c>
    </row>
    <row r="194" spans="1:15" x14ac:dyDescent="0.25">
      <c r="F194" s="1"/>
      <c r="G194">
        <v>260</v>
      </c>
      <c r="H194">
        <v>541</v>
      </c>
      <c r="I194">
        <f t="shared" si="0"/>
        <v>0.48059149722735672</v>
      </c>
      <c r="J194" t="s">
        <v>301</v>
      </c>
      <c r="K194" s="4">
        <f t="shared" si="7"/>
        <v>44523</v>
      </c>
      <c r="O194" t="s">
        <v>385</v>
      </c>
    </row>
    <row r="195" spans="1:15" x14ac:dyDescent="0.25">
      <c r="A195" t="s">
        <v>119</v>
      </c>
      <c r="B195" t="s">
        <v>170</v>
      </c>
      <c r="C195" t="s">
        <v>376</v>
      </c>
      <c r="D195" t="s">
        <v>167</v>
      </c>
      <c r="E195">
        <v>66.3</v>
      </c>
      <c r="F195" s="6" t="s">
        <v>377</v>
      </c>
      <c r="G195">
        <v>224</v>
      </c>
      <c r="H195">
        <v>540.20000000000005</v>
      </c>
      <c r="I195">
        <f t="shared" si="0"/>
        <v>0.41466123657904475</v>
      </c>
      <c r="J195" t="s">
        <v>301</v>
      </c>
      <c r="K195" s="4">
        <v>44526</v>
      </c>
      <c r="L195">
        <v>155653</v>
      </c>
      <c r="M195">
        <v>544.20000000000005</v>
      </c>
      <c r="N195">
        <v>348</v>
      </c>
    </row>
    <row r="196" spans="1:15" x14ac:dyDescent="0.25">
      <c r="F196" s="6"/>
      <c r="G196">
        <v>499.3</v>
      </c>
      <c r="H196">
        <v>1154.2</v>
      </c>
      <c r="I196">
        <f t="shared" si="0"/>
        <v>0.43259400450528501</v>
      </c>
      <c r="J196" t="s">
        <v>378</v>
      </c>
      <c r="K196" s="4">
        <f>K195</f>
        <v>44526</v>
      </c>
      <c r="L196">
        <v>878306</v>
      </c>
      <c r="M196">
        <v>1142.8</v>
      </c>
      <c r="N196">
        <v>954.7</v>
      </c>
    </row>
    <row r="197" spans="1:15" x14ac:dyDescent="0.25">
      <c r="F197" s="6"/>
      <c r="G197">
        <v>86</v>
      </c>
      <c r="H197">
        <v>184.1</v>
      </c>
      <c r="I197">
        <f t="shared" si="0"/>
        <v>0.46713742531233027</v>
      </c>
      <c r="J197" t="s">
        <v>379</v>
      </c>
      <c r="K197" s="4">
        <f>K196</f>
        <v>44526</v>
      </c>
      <c r="L197">
        <v>25752</v>
      </c>
      <c r="M197">
        <v>190.1</v>
      </c>
      <c r="N197">
        <v>167</v>
      </c>
    </row>
    <row r="198" spans="1:15" x14ac:dyDescent="0.25">
      <c r="F198" s="6"/>
      <c r="G198">
        <v>125.5</v>
      </c>
      <c r="H198">
        <v>318.7</v>
      </c>
      <c r="I198">
        <f t="shared" si="0"/>
        <v>0.39378726074678383</v>
      </c>
      <c r="J198" t="s">
        <v>380</v>
      </c>
      <c r="K198" s="4">
        <f>K197</f>
        <v>44526</v>
      </c>
      <c r="L198">
        <v>73454</v>
      </c>
      <c r="M198">
        <v>318.10000000000002</v>
      </c>
      <c r="N198">
        <v>282.10000000000002</v>
      </c>
    </row>
    <row r="199" spans="1:15" x14ac:dyDescent="0.25">
      <c r="F199" s="6"/>
      <c r="G199">
        <v>63</v>
      </c>
      <c r="H199">
        <v>153</v>
      </c>
      <c r="I199">
        <f t="shared" si="0"/>
        <v>0.41176470588235292</v>
      </c>
      <c r="J199" t="s">
        <v>381</v>
      </c>
      <c r="K199" s="4">
        <f>K198</f>
        <v>44526</v>
      </c>
      <c r="L199">
        <v>17580</v>
      </c>
      <c r="M199">
        <v>156</v>
      </c>
      <c r="N199">
        <v>138</v>
      </c>
    </row>
    <row r="200" spans="1:15" x14ac:dyDescent="0.25">
      <c r="A200" t="s">
        <v>119</v>
      </c>
      <c r="B200" s="5" t="s">
        <v>235</v>
      </c>
      <c r="C200" t="s">
        <v>236</v>
      </c>
      <c r="D200" t="s">
        <v>99</v>
      </c>
      <c r="E200">
        <v>70</v>
      </c>
      <c r="F200" s="1" t="s">
        <v>237</v>
      </c>
      <c r="G200">
        <v>111</v>
      </c>
      <c r="H200">
        <v>189</v>
      </c>
      <c r="I200">
        <f t="shared" si="0"/>
        <v>0.58730158730158732</v>
      </c>
      <c r="J200" t="s">
        <v>232</v>
      </c>
      <c r="K200" s="4">
        <v>44522</v>
      </c>
      <c r="L200">
        <v>23542</v>
      </c>
      <c r="M200">
        <v>189</v>
      </c>
      <c r="N200">
        <v>155.19999999999999</v>
      </c>
    </row>
    <row r="201" spans="1:15" x14ac:dyDescent="0.25">
      <c r="B201" s="5"/>
      <c r="F201" s="1"/>
      <c r="G201">
        <v>44</v>
      </c>
      <c r="H201">
        <v>78</v>
      </c>
      <c r="I201">
        <f t="shared" si="0"/>
        <v>0.5641025641025641</v>
      </c>
      <c r="J201" t="s">
        <v>238</v>
      </c>
      <c r="K201" s="4">
        <f>K200</f>
        <v>44522</v>
      </c>
      <c r="L201">
        <v>4080</v>
      </c>
      <c r="M201">
        <v>78</v>
      </c>
      <c r="N201">
        <v>64</v>
      </c>
    </row>
    <row r="202" spans="1:15" x14ac:dyDescent="0.25">
      <c r="B202" s="5"/>
      <c r="F202" s="1"/>
      <c r="G202">
        <v>350.2</v>
      </c>
      <c r="H202">
        <v>581.5</v>
      </c>
      <c r="I202">
        <f t="shared" si="0"/>
        <v>0.60223559759243339</v>
      </c>
      <c r="J202" t="s">
        <v>239</v>
      </c>
      <c r="K202" s="4">
        <f t="shared" ref="K202:K204" si="10">K201</f>
        <v>44522</v>
      </c>
      <c r="L202">
        <v>213957</v>
      </c>
      <c r="M202">
        <v>574.9</v>
      </c>
      <c r="N202">
        <v>454.5</v>
      </c>
    </row>
    <row r="203" spans="1:15" x14ac:dyDescent="0.25">
      <c r="B203" s="5"/>
      <c r="F203" s="1"/>
      <c r="G203">
        <v>332.6</v>
      </c>
      <c r="H203">
        <v>545.1</v>
      </c>
      <c r="I203">
        <f t="shared" si="0"/>
        <v>0.61016327279398275</v>
      </c>
      <c r="J203" t="s">
        <v>239</v>
      </c>
      <c r="K203" s="4">
        <f t="shared" si="10"/>
        <v>44522</v>
      </c>
      <c r="O203" t="s">
        <v>387</v>
      </c>
    </row>
    <row r="204" spans="1:15" x14ac:dyDescent="0.25">
      <c r="B204" s="5"/>
      <c r="F204" s="1"/>
      <c r="G204">
        <v>125</v>
      </c>
      <c r="H204">
        <v>221</v>
      </c>
      <c r="I204">
        <f t="shared" si="0"/>
        <v>0.56561085972850678</v>
      </c>
      <c r="J204" t="s">
        <v>240</v>
      </c>
      <c r="K204" s="4">
        <f t="shared" si="10"/>
        <v>44522</v>
      </c>
      <c r="L204">
        <v>31670</v>
      </c>
      <c r="M204">
        <v>211.1</v>
      </c>
      <c r="N204">
        <v>173</v>
      </c>
    </row>
    <row r="205" spans="1:15" x14ac:dyDescent="0.25">
      <c r="A205" t="s">
        <v>140</v>
      </c>
      <c r="B205" t="s">
        <v>141</v>
      </c>
      <c r="C205" t="s">
        <v>142</v>
      </c>
      <c r="D205" t="s">
        <v>144</v>
      </c>
      <c r="E205">
        <v>23.26</v>
      </c>
      <c r="F205" s="1" t="s">
        <v>143</v>
      </c>
      <c r="G205">
        <v>232</v>
      </c>
      <c r="H205">
        <v>566</v>
      </c>
      <c r="I205">
        <f t="shared" si="0"/>
        <v>0.40989399293286222</v>
      </c>
      <c r="J205" t="s">
        <v>145</v>
      </c>
      <c r="K205" s="4">
        <f>K204</f>
        <v>44522</v>
      </c>
      <c r="L205">
        <v>174724</v>
      </c>
      <c r="M205">
        <v>566.1</v>
      </c>
      <c r="N205">
        <v>394</v>
      </c>
    </row>
    <row r="206" spans="1:15" x14ac:dyDescent="0.25">
      <c r="F206" s="1"/>
      <c r="G206">
        <v>109</v>
      </c>
      <c r="H206">
        <v>246.1</v>
      </c>
      <c r="I206">
        <f t="shared" si="0"/>
        <v>0.4429093864282812</v>
      </c>
      <c r="J206" t="s">
        <v>302</v>
      </c>
      <c r="K206" s="4">
        <f t="shared" ref="K206:K219" si="11">K205</f>
        <v>44522</v>
      </c>
      <c r="O206" t="s">
        <v>385</v>
      </c>
    </row>
    <row r="207" spans="1:15" x14ac:dyDescent="0.25">
      <c r="F207" s="1"/>
      <c r="G207">
        <v>240.9</v>
      </c>
      <c r="H207">
        <v>597.9</v>
      </c>
      <c r="I207">
        <f t="shared" si="0"/>
        <v>0.40291018564977421</v>
      </c>
      <c r="J207" t="s">
        <v>303</v>
      </c>
      <c r="K207" s="4">
        <f t="shared" si="11"/>
        <v>44522</v>
      </c>
      <c r="L207">
        <v>181508</v>
      </c>
      <c r="M207">
        <v>593.70000000000005</v>
      </c>
      <c r="N207">
        <v>391.5</v>
      </c>
    </row>
    <row r="208" spans="1:15" x14ac:dyDescent="0.25">
      <c r="F208" s="1"/>
      <c r="G208">
        <v>137.80000000000001</v>
      </c>
      <c r="H208">
        <v>340.9</v>
      </c>
      <c r="I208">
        <f t="shared" si="0"/>
        <v>0.4042241126430039</v>
      </c>
      <c r="J208" t="s">
        <v>304</v>
      </c>
      <c r="K208" s="4">
        <f t="shared" si="11"/>
        <v>44522</v>
      </c>
      <c r="O208" t="s">
        <v>385</v>
      </c>
    </row>
    <row r="209" spans="1:15" x14ac:dyDescent="0.25">
      <c r="F209" s="1"/>
      <c r="G209">
        <v>127</v>
      </c>
      <c r="H209">
        <v>325</v>
      </c>
      <c r="I209">
        <f t="shared" si="0"/>
        <v>0.39076923076923076</v>
      </c>
      <c r="J209" t="s">
        <v>305</v>
      </c>
      <c r="K209" s="4">
        <f t="shared" si="11"/>
        <v>44522</v>
      </c>
      <c r="L209">
        <v>56165</v>
      </c>
      <c r="M209">
        <v>320</v>
      </c>
      <c r="N209">
        <v>231</v>
      </c>
    </row>
    <row r="210" spans="1:15" x14ac:dyDescent="0.25">
      <c r="A210" t="s">
        <v>140</v>
      </c>
      <c r="B210" t="s">
        <v>141</v>
      </c>
      <c r="C210" t="s">
        <v>158</v>
      </c>
      <c r="D210" t="s">
        <v>99</v>
      </c>
      <c r="E210">
        <v>36.909999999999997</v>
      </c>
      <c r="F210" s="1" t="s">
        <v>159</v>
      </c>
      <c r="G210">
        <v>384</v>
      </c>
      <c r="H210">
        <v>867</v>
      </c>
      <c r="I210">
        <f t="shared" si="0"/>
        <v>0.44290657439446368</v>
      </c>
      <c r="J210" t="s">
        <v>160</v>
      </c>
      <c r="K210" s="4">
        <f t="shared" si="11"/>
        <v>44522</v>
      </c>
      <c r="L210">
        <v>398016</v>
      </c>
      <c r="M210">
        <v>888</v>
      </c>
      <c r="N210">
        <v>573.20000000000005</v>
      </c>
    </row>
    <row r="211" spans="1:15" x14ac:dyDescent="0.25">
      <c r="F211" s="1"/>
      <c r="G211">
        <v>397.2</v>
      </c>
      <c r="H211">
        <v>886.8</v>
      </c>
      <c r="I211">
        <f t="shared" si="0"/>
        <v>0.44790257104194858</v>
      </c>
      <c r="J211" t="s">
        <v>309</v>
      </c>
      <c r="K211" s="4">
        <f t="shared" si="11"/>
        <v>44522</v>
      </c>
      <c r="L211">
        <v>401736</v>
      </c>
      <c r="M211">
        <v>884.9</v>
      </c>
      <c r="N211">
        <v>559.6</v>
      </c>
      <c r="O211" t="s">
        <v>383</v>
      </c>
    </row>
    <row r="212" spans="1:15" x14ac:dyDescent="0.25">
      <c r="F212" s="1"/>
      <c r="G212">
        <v>155.19999999999999</v>
      </c>
      <c r="H212">
        <v>365.2</v>
      </c>
      <c r="I212">
        <f t="shared" si="0"/>
        <v>0.42497261774370204</v>
      </c>
      <c r="J212" t="s">
        <v>306</v>
      </c>
      <c r="K212" s="4">
        <f t="shared" si="11"/>
        <v>44522</v>
      </c>
      <c r="O212" t="s">
        <v>385</v>
      </c>
    </row>
    <row r="213" spans="1:15" x14ac:dyDescent="0.25">
      <c r="F213" s="1"/>
      <c r="G213">
        <v>86</v>
      </c>
      <c r="H213">
        <v>200.1</v>
      </c>
      <c r="I213">
        <f t="shared" si="0"/>
        <v>0.42978510744627685</v>
      </c>
      <c r="J213" t="s">
        <v>307</v>
      </c>
      <c r="K213" s="4">
        <f t="shared" si="11"/>
        <v>44522</v>
      </c>
      <c r="L213">
        <v>20562</v>
      </c>
      <c r="M213">
        <v>198.2</v>
      </c>
      <c r="N213">
        <v>136</v>
      </c>
    </row>
    <row r="214" spans="1:15" x14ac:dyDescent="0.25">
      <c r="F214" s="1"/>
      <c r="G214">
        <v>108</v>
      </c>
      <c r="H214">
        <v>243</v>
      </c>
      <c r="I214">
        <f t="shared" si="0"/>
        <v>0.44444444444444442</v>
      </c>
      <c r="J214" t="s">
        <v>308</v>
      </c>
      <c r="K214" s="4">
        <f t="shared" si="11"/>
        <v>44522</v>
      </c>
      <c r="L214">
        <v>29794</v>
      </c>
      <c r="M214">
        <v>224</v>
      </c>
      <c r="N214">
        <v>162</v>
      </c>
    </row>
    <row r="215" spans="1:15" x14ac:dyDescent="0.25">
      <c r="A215" t="s">
        <v>146</v>
      </c>
      <c r="B215" t="s">
        <v>68</v>
      </c>
      <c r="C215" t="s">
        <v>147</v>
      </c>
      <c r="D215" t="s">
        <v>99</v>
      </c>
      <c r="E215">
        <v>10.6</v>
      </c>
      <c r="F215" s="1" t="s">
        <v>148</v>
      </c>
      <c r="G215">
        <v>67.2</v>
      </c>
      <c r="H215">
        <v>222.2</v>
      </c>
      <c r="I215">
        <f t="shared" si="0"/>
        <v>0.30243024302430244</v>
      </c>
      <c r="J215" t="s">
        <v>149</v>
      </c>
      <c r="K215" s="4">
        <f t="shared" si="11"/>
        <v>44522</v>
      </c>
      <c r="L215">
        <v>601791</v>
      </c>
      <c r="M215">
        <v>1117.5999999999999</v>
      </c>
      <c r="N215">
        <v>729.6</v>
      </c>
    </row>
    <row r="216" spans="1:15" x14ac:dyDescent="0.25">
      <c r="F216" s="1"/>
      <c r="G216">
        <v>865.7</v>
      </c>
      <c r="H216">
        <v>2724</v>
      </c>
      <c r="I216">
        <f t="shared" si="0"/>
        <v>0.3178046989720999</v>
      </c>
      <c r="J216" t="s">
        <v>310</v>
      </c>
      <c r="K216" s="4">
        <f t="shared" si="11"/>
        <v>44522</v>
      </c>
      <c r="O216" t="s">
        <v>387</v>
      </c>
    </row>
    <row r="217" spans="1:15" x14ac:dyDescent="0.25">
      <c r="F217" s="1"/>
      <c r="G217">
        <v>382.3</v>
      </c>
      <c r="H217">
        <v>1129.5</v>
      </c>
      <c r="I217">
        <f t="shared" si="0"/>
        <v>0.33846834882691457</v>
      </c>
      <c r="J217" t="s">
        <v>311</v>
      </c>
      <c r="K217" s="4">
        <f t="shared" si="11"/>
        <v>44522</v>
      </c>
      <c r="O217" t="s">
        <v>387</v>
      </c>
    </row>
    <row r="218" spans="1:15" x14ac:dyDescent="0.25">
      <c r="F218" s="1"/>
      <c r="G218">
        <v>31.8</v>
      </c>
      <c r="H218">
        <v>107.7</v>
      </c>
      <c r="I218">
        <f t="shared" si="0"/>
        <v>0.29526462395543174</v>
      </c>
      <c r="J218" t="s">
        <v>312</v>
      </c>
      <c r="K218" s="4">
        <f t="shared" si="11"/>
        <v>44522</v>
      </c>
      <c r="O218" t="s">
        <v>387</v>
      </c>
    </row>
    <row r="219" spans="1:15" x14ac:dyDescent="0.25">
      <c r="F219" s="1"/>
      <c r="G219">
        <v>231.9</v>
      </c>
      <c r="H219">
        <v>748.1</v>
      </c>
      <c r="I219">
        <f t="shared" si="0"/>
        <v>0.3099852960834113</v>
      </c>
      <c r="J219" t="s">
        <v>311</v>
      </c>
      <c r="K219" s="4">
        <f t="shared" si="11"/>
        <v>44522</v>
      </c>
      <c r="O219" t="s">
        <v>387</v>
      </c>
    </row>
    <row r="220" spans="1:15" x14ac:dyDescent="0.25">
      <c r="A220" t="s">
        <v>161</v>
      </c>
      <c r="B220" t="s">
        <v>162</v>
      </c>
      <c r="C220" t="s">
        <v>163</v>
      </c>
      <c r="D220" t="s">
        <v>99</v>
      </c>
      <c r="E220">
        <v>63.7</v>
      </c>
      <c r="F220" s="1" t="s">
        <v>164</v>
      </c>
      <c r="G220">
        <v>216</v>
      </c>
      <c r="H220">
        <v>375</v>
      </c>
      <c r="I220">
        <f t="shared" si="0"/>
        <v>0.57599999999999996</v>
      </c>
      <c r="J220" t="s">
        <v>165</v>
      </c>
      <c r="L220">
        <v>107491</v>
      </c>
      <c r="M220">
        <v>370.2</v>
      </c>
      <c r="N220">
        <v>358.1</v>
      </c>
    </row>
    <row r="221" spans="1:15" x14ac:dyDescent="0.25">
      <c r="F221" s="1"/>
      <c r="G221">
        <v>192</v>
      </c>
      <c r="H221">
        <v>326</v>
      </c>
      <c r="I221">
        <f t="shared" si="0"/>
        <v>0.58895705521472397</v>
      </c>
      <c r="J221" t="s">
        <v>313</v>
      </c>
      <c r="L221">
        <v>75632</v>
      </c>
      <c r="M221">
        <v>324</v>
      </c>
      <c r="N221">
        <v>294.10000000000002</v>
      </c>
    </row>
    <row r="222" spans="1:15" x14ac:dyDescent="0.25">
      <c r="F222" s="1"/>
      <c r="G222">
        <v>322.2</v>
      </c>
      <c r="H222">
        <v>630.29999999999995</v>
      </c>
      <c r="I222">
        <f t="shared" si="0"/>
        <v>0.51118514992860542</v>
      </c>
      <c r="L222">
        <v>290637</v>
      </c>
      <c r="M222">
        <v>626.20000000000005</v>
      </c>
      <c r="N222">
        <v>562.20000000000005</v>
      </c>
    </row>
    <row r="223" spans="1:15" x14ac:dyDescent="0.25">
      <c r="A223" t="s">
        <v>161</v>
      </c>
      <c r="B223" t="s">
        <v>162</v>
      </c>
      <c r="C223" t="s">
        <v>166</v>
      </c>
      <c r="D223" t="s">
        <v>167</v>
      </c>
      <c r="E223">
        <v>81.400000000000006</v>
      </c>
      <c r="F223" s="1" t="s">
        <v>168</v>
      </c>
      <c r="G223">
        <v>488</v>
      </c>
      <c r="H223">
        <v>872</v>
      </c>
      <c r="I223">
        <f t="shared" si="0"/>
        <v>0.55963302752293576</v>
      </c>
      <c r="J223" t="s">
        <v>169</v>
      </c>
      <c r="L223">
        <v>598438</v>
      </c>
      <c r="M223">
        <v>884.1</v>
      </c>
      <c r="N223">
        <v>820.4</v>
      </c>
    </row>
    <row r="224" spans="1:15" x14ac:dyDescent="0.25">
      <c r="A224" t="s">
        <v>324</v>
      </c>
      <c r="B224" s="8" t="s">
        <v>326</v>
      </c>
      <c r="C224" t="s">
        <v>325</v>
      </c>
      <c r="D224" t="s">
        <v>99</v>
      </c>
      <c r="E224" s="9">
        <v>85</v>
      </c>
      <c r="F224" s="7" t="s">
        <v>327</v>
      </c>
      <c r="G224">
        <v>99</v>
      </c>
      <c r="H224">
        <v>207</v>
      </c>
      <c r="I224">
        <f t="shared" si="0"/>
        <v>0.47826086956521741</v>
      </c>
      <c r="J224" t="s">
        <v>328</v>
      </c>
      <c r="K224" s="4">
        <v>44525</v>
      </c>
      <c r="L224">
        <v>20560</v>
      </c>
      <c r="M224">
        <v>209</v>
      </c>
      <c r="N224">
        <v>134</v>
      </c>
    </row>
    <row r="225" spans="6:15" x14ac:dyDescent="0.25">
      <c r="G225">
        <v>118</v>
      </c>
      <c r="H225">
        <v>224</v>
      </c>
      <c r="I225">
        <f t="shared" si="0"/>
        <v>0.5267857142857143</v>
      </c>
      <c r="J225" t="s">
        <v>329</v>
      </c>
      <c r="K225" s="4">
        <f>K224</f>
        <v>44525</v>
      </c>
      <c r="L225">
        <v>27359</v>
      </c>
      <c r="M225">
        <v>221</v>
      </c>
      <c r="N225">
        <v>164.1</v>
      </c>
    </row>
    <row r="226" spans="6:15" x14ac:dyDescent="0.25">
      <c r="G226">
        <v>196.3</v>
      </c>
      <c r="H226">
        <v>373.2</v>
      </c>
      <c r="I226">
        <f t="shared" si="0"/>
        <v>0.52599142550911049</v>
      </c>
      <c r="J226" t="s">
        <v>330</v>
      </c>
      <c r="K226" s="4">
        <f>K225</f>
        <v>44525</v>
      </c>
      <c r="L226">
        <v>69260</v>
      </c>
      <c r="M226">
        <v>368.7</v>
      </c>
      <c r="N226">
        <v>252.6</v>
      </c>
      <c r="O226" t="s">
        <v>383</v>
      </c>
    </row>
    <row r="227" spans="6:15" x14ac:dyDescent="0.25">
      <c r="G227">
        <v>93</v>
      </c>
      <c r="H227">
        <v>185</v>
      </c>
      <c r="I227">
        <f t="shared" si="0"/>
        <v>0.50270270270270268</v>
      </c>
      <c r="J227" t="s">
        <v>331</v>
      </c>
      <c r="K227" s="4">
        <f>K226</f>
        <v>44525</v>
      </c>
      <c r="L227">
        <v>16084</v>
      </c>
      <c r="M227">
        <v>186</v>
      </c>
      <c r="N227">
        <v>110</v>
      </c>
      <c r="O227" t="s">
        <v>389</v>
      </c>
    </row>
    <row r="228" spans="6:15" x14ac:dyDescent="0.25">
      <c r="G228">
        <v>152.19999999999999</v>
      </c>
      <c r="H228">
        <v>259.39999999999998</v>
      </c>
      <c r="I228">
        <f t="shared" si="0"/>
        <v>0.58673862760215889</v>
      </c>
      <c r="J228" t="s">
        <v>332</v>
      </c>
      <c r="K228" s="4">
        <f>K227</f>
        <v>44525</v>
      </c>
      <c r="O228" t="s">
        <v>387</v>
      </c>
    </row>
    <row r="229" spans="6:15" x14ac:dyDescent="0.25">
      <c r="F229" s="1"/>
      <c r="K229" s="4"/>
    </row>
  </sheetData>
  <sortState xmlns:xlrd2="http://schemas.microsoft.com/office/spreadsheetml/2017/richdata2" ref="A2:K169">
    <sortCondition ref="A2:A169"/>
  </sortState>
  <phoneticPr fontId="5" type="noConversion"/>
  <hyperlinks>
    <hyperlink ref="J146" r:id="rId1" xr:uid="{00000000-0004-0000-0000-000000000000}"/>
    <hyperlink ref="J99" r:id="rId2" xr:uid="{00000000-0004-0000-0000-000001000000}"/>
    <hyperlink ref="J151" r:id="rId3" xr:uid="{00000000-0004-0000-0000-000002000000}"/>
  </hyperlinks>
  <pageMargins left="0.7" right="0.7" top="0.75" bottom="0.75" header="0.3" footer="0.3"/>
  <pageSetup orientation="portrait"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2" sqref="A2"/>
    </sheetView>
  </sheetViews>
  <sheetFormatPr defaultRowHeight="15" x14ac:dyDescent="0.25"/>
  <sheetData>
    <row r="1" spans="1:1" x14ac:dyDescent="0.25">
      <c r="A1" s="3" t="s">
        <v>77</v>
      </c>
    </row>
    <row r="2" spans="1:1" x14ac:dyDescent="0.25">
      <c r="A2" t="s">
        <v>75</v>
      </c>
    </row>
    <row r="3" spans="1:1" x14ac:dyDescent="0.25">
      <c r="A3" t="s">
        <v>76</v>
      </c>
    </row>
    <row r="4" spans="1:1" x14ac:dyDescent="0.25">
      <c r="A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A4" sqref="A4"/>
    </sheetView>
  </sheetViews>
  <sheetFormatPr defaultRowHeight="15" x14ac:dyDescent="0.25"/>
  <sheetData>
    <row r="1" spans="1:1" x14ac:dyDescent="0.25">
      <c r="A1" t="s">
        <v>91</v>
      </c>
    </row>
    <row r="3" spans="1:1" x14ac:dyDescent="0.25">
      <c r="A3" t="s">
        <v>125</v>
      </c>
    </row>
    <row r="4" spans="1:1" x14ac:dyDescent="0.25">
      <c r="A4"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Problem groups</vt:lpstr>
      <vt:lpstr>Notes</vt:lpstr>
    </vt:vector>
  </TitlesOfParts>
  <Company>Brigham Young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Blaine Griffen</dc:creator>
  <cp:lastModifiedBy>Blaine Griffen</cp:lastModifiedBy>
  <dcterms:created xsi:type="dcterms:W3CDTF">2021-11-15T22:07:39Z</dcterms:created>
  <dcterms:modified xsi:type="dcterms:W3CDTF">2022-12-16T19:35:39Z</dcterms:modified>
</cp:coreProperties>
</file>