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shodai-PC/Google ドライブ/SR_post ICU clinic/article_ICU followup/投稿用_ICU followup/"/>
    </mc:Choice>
  </mc:AlternateContent>
  <xr:revisionPtr revIDLastSave="0" documentId="13_ncr:1_{B5F8DDBC-F1C0-A542-A2A4-C0BBA520A0A1}" xr6:coauthVersionLast="47" xr6:coauthVersionMax="47" xr10:uidLastSave="{00000000-0000-0000-0000-000000000000}"/>
  <bookViews>
    <workbookView xWindow="0" yWindow="2300" windowWidth="28800" windowHeight="13780" activeTab="3" xr2:uid="{7B3878BF-4B3C-8B42-B041-2252572B2AF6}"/>
  </bookViews>
  <sheets>
    <sheet name="Included full text" sheetId="1" r:id="rId1"/>
    <sheet name="PICO" sheetId="12" r:id="rId2"/>
    <sheet name="Study characteristic" sheetId="14" r:id="rId3"/>
    <sheet name="Outcomes" sheetId="6" r:id="rId4"/>
    <sheet name="Code" sheetId="3" r:id="rId5"/>
  </sheets>
  <definedNames>
    <definedName name="_xlnm._FilterDatabase" localSheetId="0" hidden="1">'Included full text'!$A$1:$L$34</definedName>
    <definedName name="_xlnm._FilterDatabase" localSheetId="3" hidden="1">Outcomes!$A$1:$MF$26</definedName>
    <definedName name="_xlnm._FilterDatabase" localSheetId="1" hidden="1">PICO!$A$2:$J$27</definedName>
    <definedName name="_xlnm._FilterDatabase" localSheetId="2" hidden="1">'Study characteristic'!$A$2:$J$27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Z10" i="6" l="1"/>
  <c r="KN10" i="6"/>
  <c r="IJ10" i="6"/>
  <c r="HD10" i="6"/>
  <c r="HV10" i="6"/>
  <c r="GP10" i="6"/>
  <c r="KT11" i="6"/>
  <c r="KF11" i="6"/>
  <c r="KC11" i="6"/>
  <c r="KQ11" i="6"/>
  <c r="KN11" i="6"/>
  <c r="IJ11" i="6"/>
  <c r="JZ11" i="6"/>
  <c r="GP11" i="6"/>
  <c r="C9" i="6"/>
  <c r="AO9" i="6"/>
  <c r="T9" i="6"/>
  <c r="BF9" i="6"/>
  <c r="DL9" i="6"/>
  <c r="CX9" i="6"/>
  <c r="NZ6" i="6"/>
  <c r="OD6" i="6" s="1"/>
  <c r="MZ6" i="6"/>
  <c r="ND6" i="6" s="1"/>
  <c r="MJ6" i="6"/>
  <c r="MN6" i="6" s="1"/>
  <c r="GH6" i="6"/>
  <c r="KT9" i="6"/>
  <c r="KF9" i="6"/>
  <c r="HJ9" i="6"/>
  <c r="IP11" i="6"/>
  <c r="HG11" i="6"/>
  <c r="HD11" i="6"/>
  <c r="HV11" i="6"/>
  <c r="IB11" i="6"/>
  <c r="IP9" i="6"/>
  <c r="KN5" i="6"/>
  <c r="KT5" i="6" s="1"/>
  <c r="JZ5" i="6"/>
  <c r="KF5" i="6" s="1"/>
  <c r="IJ5" i="6"/>
  <c r="IP5" i="6" s="1"/>
  <c r="HV5" i="6"/>
  <c r="IB5" i="6" s="1"/>
  <c r="HY11" i="6"/>
  <c r="IM11" i="6"/>
  <c r="IB9" i="6"/>
  <c r="HD5" i="6"/>
  <c r="HJ5" i="6" s="1"/>
  <c r="GV9" i="6"/>
  <c r="ED9" i="6"/>
  <c r="ER9" i="6"/>
  <c r="GP5" i="6"/>
  <c r="GV5" i="6" s="1"/>
  <c r="HJ11" i="6"/>
  <c r="GS11" i="6"/>
  <c r="GV11" i="6"/>
  <c r="DR12" i="6"/>
  <c r="DL6" i="6"/>
  <c r="DR6" i="6" s="1"/>
  <c r="DL5" i="6"/>
  <c r="DR5" i="6" s="1"/>
  <c r="DD12" i="6"/>
  <c r="CX6" i="6"/>
  <c r="DD6" i="6" s="1"/>
  <c r="CX5" i="6"/>
  <c r="DD5" i="6" s="1"/>
  <c r="BF16" i="6"/>
  <c r="BL16" i="6" s="1"/>
  <c r="AO16" i="6"/>
  <c r="AU16" i="6" s="1"/>
  <c r="BF15" i="6"/>
  <c r="BL15" i="6" s="1"/>
  <c r="BF6" i="6"/>
  <c r="BL6" i="6" s="1"/>
  <c r="BF5" i="6"/>
  <c r="BL5" i="6" s="1"/>
  <c r="T6" i="6"/>
  <c r="Z6" i="6" s="1"/>
  <c r="T5" i="6"/>
  <c r="Z5" i="6" s="1"/>
  <c r="T15" i="6"/>
  <c r="AO15" i="6"/>
  <c r="AU15" i="6" s="1"/>
  <c r="C15" i="6"/>
  <c r="EW16" i="6"/>
  <c r="AO6" i="6"/>
  <c r="AU6" i="6" s="1"/>
  <c r="AO5" i="6"/>
  <c r="AU5" i="6" s="1"/>
  <c r="C6" i="6"/>
  <c r="I6" i="6" s="1"/>
  <c r="C5" i="6"/>
  <c r="I5" i="6" s="1"/>
  <c r="T16" i="6"/>
  <c r="Z16" i="6" s="1"/>
  <c r="Z12" i="6"/>
  <c r="I12" i="6"/>
  <c r="C16" i="6"/>
  <c r="I16" i="6" s="1"/>
  <c r="EI16" i="6"/>
  <c r="ED5" i="6"/>
  <c r="EI5" i="6" s="1"/>
  <c r="EW14" i="6"/>
  <c r="EI14" i="6"/>
  <c r="EF14" i="6"/>
  <c r="ET14" i="6"/>
  <c r="EW19" i="6"/>
  <c r="CC4" i="14"/>
  <c r="LF9" i="6"/>
  <c r="LR9" i="6"/>
  <c r="LW19" i="6"/>
  <c r="OP6" i="6"/>
  <c r="OU6" i="6" s="1"/>
  <c r="C17" i="6"/>
  <c r="T17" i="6"/>
  <c r="BZ17" i="6"/>
  <c r="BZ11" i="6"/>
  <c r="BZ12" i="6"/>
  <c r="BZ13" i="6"/>
  <c r="BZ14" i="6"/>
  <c r="BZ15" i="6"/>
  <c r="BZ3" i="6"/>
  <c r="BZ4" i="6"/>
  <c r="BZ5" i="6"/>
  <c r="BZ6" i="6"/>
  <c r="BZ7" i="6"/>
  <c r="BZ8" i="6"/>
  <c r="BZ9" i="6"/>
  <c r="BZ10" i="6"/>
  <c r="BZ2" i="6"/>
  <c r="CK17" i="6"/>
  <c r="CK11" i="6"/>
  <c r="CK12" i="6"/>
  <c r="CK13" i="6"/>
  <c r="CK14" i="6"/>
  <c r="CK15" i="6"/>
  <c r="CK3" i="6"/>
  <c r="CK4" i="6"/>
  <c r="CK5" i="6"/>
  <c r="CK6" i="6"/>
  <c r="CK7" i="6"/>
  <c r="CK8" i="6"/>
  <c r="CK9" i="6"/>
  <c r="CK10" i="6"/>
  <c r="CK2" i="6"/>
  <c r="CX17" i="6"/>
  <c r="DL17" i="6"/>
  <c r="ED17" i="6"/>
  <c r="ER17" i="6"/>
  <c r="GP17" i="6"/>
  <c r="GJ17" i="6"/>
  <c r="GH17" i="6"/>
  <c r="LF17" i="6"/>
  <c r="LR17" i="6"/>
  <c r="AW18" i="14"/>
  <c r="LR13" i="6"/>
  <c r="HD12" i="6"/>
  <c r="HD13" i="6"/>
  <c r="HD14" i="6"/>
  <c r="HD15" i="6"/>
  <c r="HD16" i="6"/>
  <c r="HD3" i="6"/>
  <c r="HD4" i="6"/>
  <c r="HD6" i="6"/>
  <c r="HD7" i="6"/>
  <c r="HD8" i="6"/>
  <c r="HD2" i="6"/>
  <c r="GP16" i="6"/>
  <c r="GP12" i="6"/>
  <c r="GP13" i="6"/>
  <c r="GP14" i="6"/>
  <c r="GP15" i="6"/>
  <c r="GP3" i="6"/>
  <c r="GP4" i="6"/>
  <c r="GP6" i="6"/>
  <c r="GP7" i="6"/>
  <c r="GP8" i="6"/>
  <c r="GP2" i="6"/>
  <c r="LR14" i="6"/>
  <c r="LR15" i="6"/>
  <c r="LR16" i="6"/>
  <c r="LR11" i="6"/>
  <c r="LR12" i="6"/>
  <c r="LR3" i="6"/>
  <c r="LR4" i="6"/>
  <c r="LR5" i="6"/>
  <c r="LR6" i="6"/>
  <c r="LR7" i="6"/>
  <c r="LR8" i="6"/>
  <c r="LR10" i="6"/>
  <c r="LR2" i="6"/>
  <c r="LF15" i="6"/>
  <c r="LF16" i="6"/>
  <c r="LF10" i="6"/>
  <c r="LF11" i="6"/>
  <c r="LF12" i="6"/>
  <c r="LF13" i="6"/>
  <c r="LF14" i="6"/>
  <c r="LF3" i="6"/>
  <c r="LF4" i="6"/>
  <c r="LF5" i="6"/>
  <c r="LF6" i="6"/>
  <c r="LF7" i="6"/>
  <c r="LF8" i="6"/>
  <c r="LF2" i="6"/>
  <c r="GJ16" i="6"/>
  <c r="GJ15" i="6"/>
  <c r="GJ14" i="6"/>
  <c r="GJ13" i="6"/>
  <c r="GJ12" i="6"/>
  <c r="GJ11" i="6"/>
  <c r="GJ10" i="6"/>
  <c r="GJ9" i="6"/>
  <c r="GJ8" i="6"/>
  <c r="GJ7" i="6"/>
  <c r="GJ6" i="6"/>
  <c r="GJ4" i="6"/>
  <c r="GJ3" i="6"/>
  <c r="GJ2" i="6"/>
  <c r="GH16" i="6"/>
  <c r="GH15" i="6"/>
  <c r="GH14" i="6"/>
  <c r="GH13" i="6"/>
  <c r="GH12" i="6"/>
  <c r="GH11" i="6"/>
  <c r="GH10" i="6"/>
  <c r="GH9" i="6"/>
  <c r="GH8" i="6"/>
  <c r="GH7" i="6"/>
  <c r="GH4" i="6"/>
  <c r="GH3" i="6"/>
  <c r="GH2" i="6"/>
  <c r="ER15" i="6"/>
  <c r="ER14" i="6"/>
  <c r="ER13" i="6"/>
  <c r="ER12" i="6"/>
  <c r="ER11" i="6"/>
  <c r="ER10" i="6"/>
  <c r="ER8" i="6"/>
  <c r="ER6" i="6"/>
  <c r="EW6" i="6" s="1"/>
  <c r="ER5" i="6"/>
  <c r="EW5" i="6" s="1"/>
  <c r="ER4" i="6"/>
  <c r="ER3" i="6"/>
  <c r="ER2" i="6"/>
  <c r="ED15" i="6"/>
  <c r="ED14" i="6"/>
  <c r="ED13" i="6"/>
  <c r="ED12" i="6"/>
  <c r="ED11" i="6"/>
  <c r="ED10" i="6"/>
  <c r="ED8" i="6"/>
  <c r="ED6" i="6"/>
  <c r="EI6" i="6" s="1"/>
  <c r="ED4" i="6"/>
  <c r="ED3" i="6"/>
  <c r="ED2" i="6"/>
  <c r="DL16" i="6"/>
  <c r="DL10" i="6"/>
  <c r="DL11" i="6"/>
  <c r="DL12" i="6"/>
  <c r="DL13" i="6"/>
  <c r="DL14" i="6"/>
  <c r="DL15" i="6"/>
  <c r="DL3" i="6"/>
  <c r="DL4" i="6"/>
  <c r="DL7" i="6"/>
  <c r="DL8" i="6"/>
  <c r="DL2" i="6"/>
  <c r="CX15" i="6"/>
  <c r="CX16" i="6"/>
  <c r="CX11" i="6"/>
  <c r="CX12" i="6"/>
  <c r="CX13" i="6"/>
  <c r="CX14" i="6"/>
  <c r="CX3" i="6"/>
  <c r="CX4" i="6"/>
  <c r="CX7" i="6"/>
  <c r="CX8" i="6"/>
  <c r="CX10" i="6"/>
  <c r="CX2" i="6"/>
  <c r="T10" i="6"/>
  <c r="T11" i="6"/>
  <c r="T12" i="6"/>
  <c r="T13" i="6"/>
  <c r="T14" i="6"/>
  <c r="T3" i="6"/>
  <c r="T4" i="6"/>
  <c r="T8" i="6"/>
  <c r="T2" i="6"/>
  <c r="C12" i="6"/>
  <c r="C13" i="6"/>
  <c r="C14" i="6"/>
  <c r="C3" i="6"/>
  <c r="C4" i="6"/>
  <c r="C8" i="6"/>
  <c r="C10" i="6"/>
  <c r="C11" i="6"/>
  <c r="C2" i="6"/>
  <c r="GN16" i="6"/>
  <c r="GM16" i="6"/>
  <c r="GN15" i="6"/>
  <c r="GM15" i="6"/>
  <c r="GN14" i="6"/>
  <c r="GM14" i="6"/>
  <c r="GN13" i="6"/>
  <c r="GM13" i="6"/>
  <c r="GN12" i="6"/>
  <c r="GM12" i="6"/>
  <c r="GN10" i="6"/>
  <c r="GM10" i="6"/>
  <c r="GN9" i="6"/>
  <c r="GM9" i="6"/>
  <c r="GN7" i="6"/>
  <c r="GM7" i="6"/>
  <c r="GN6" i="6"/>
  <c r="GM6" i="6"/>
  <c r="GN5" i="6"/>
  <c r="GM5" i="6"/>
  <c r="GN2" i="6"/>
  <c r="GM2" i="6"/>
  <c r="AW17" i="14"/>
  <c r="AW16" i="14"/>
  <c r="AW7" i="14"/>
  <c r="AW14" i="14"/>
  <c r="AW15" i="14"/>
  <c r="AW13" i="14"/>
  <c r="AW11" i="14"/>
  <c r="AW8" i="14"/>
  <c r="AW9" i="14"/>
  <c r="AW10" i="14"/>
  <c r="AW12" i="14"/>
  <c r="AW3" i="14"/>
  <c r="AW4" i="14"/>
  <c r="AW5" i="14"/>
  <c r="AW6" i="14"/>
  <c r="KW7" i="14"/>
  <c r="CC17" i="14"/>
  <c r="CC16" i="14"/>
  <c r="CC15" i="14"/>
  <c r="CC14" i="14"/>
  <c r="CC13" i="14"/>
  <c r="CC12" i="14"/>
  <c r="CC11" i="14"/>
  <c r="CC10" i="14"/>
  <c r="CC9" i="14"/>
  <c r="CC8" i="14"/>
  <c r="CC7" i="14"/>
  <c r="CC6" i="14"/>
  <c r="CC5" i="14"/>
  <c r="CC3" i="14"/>
  <c r="EW9" i="6" l="1"/>
  <c r="EI9" i="6" s="1"/>
  <c r="LW9" i="6"/>
  <c r="LK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O17" authorId="0" shapeId="0" xr:uid="{6B790DD5-696B-4241-ABE1-6F25EEA6323B}">
      <text>
        <r>
          <rPr>
            <b/>
            <sz val="10"/>
            <color rgb="FF000000"/>
            <rFont val="Yu Gothic UI"/>
          </rPr>
          <t>Microsoft Office User:</t>
        </r>
        <r>
          <rPr>
            <sz val="10"/>
            <color rgb="FF000000"/>
            <rFont val="Yu Gothic UI"/>
          </rPr>
          <t xml:space="preserve">
</t>
        </r>
        <r>
          <rPr>
            <sz val="10"/>
            <color rgb="FF000000"/>
            <rFont val="Yu Gothic UI"/>
          </rPr>
          <t>代入法を用いた場合の</t>
        </r>
        <r>
          <rPr>
            <sz val="10"/>
            <color rgb="FF000000"/>
            <rFont val="Yu Gothic UI"/>
          </rPr>
          <t>N</t>
        </r>
        <r>
          <rPr>
            <sz val="10"/>
            <color rgb="FF000000"/>
            <rFont val="Yu Gothic UI"/>
          </rPr>
          <t>数の相談</t>
        </r>
      </text>
    </comment>
    <comment ref="A22" authorId="0" shapeId="0" xr:uid="{6CB28907-BD25-0B41-AE6E-7137FECF43BC}">
      <text>
        <r>
          <rPr>
            <b/>
            <sz val="10"/>
            <color rgb="FF000000"/>
            <rFont val="Yu Gothic UI"/>
          </rPr>
          <t>Microsoft Office User:</t>
        </r>
        <r>
          <rPr>
            <sz val="10"/>
            <color rgb="FF000000"/>
            <rFont val="Yu Gothic UI"/>
          </rPr>
          <t xml:space="preserve">
</t>
        </r>
        <r>
          <rPr>
            <sz val="10"/>
            <color rgb="FF000000"/>
            <rFont val="游ゴシック"/>
            <family val="3"/>
            <charset val="128"/>
          </rPr>
          <t xml:space="preserve">10/16
</t>
        </r>
        <r>
          <rPr>
            <sz val="10"/>
            <color rgb="FF000000"/>
            <rFont val="游ゴシック"/>
            <family val="3"/>
            <charset val="128"/>
          </rPr>
          <t>プロトコルでは、必要に応じてネットワークメタ解析を行うことにしているのです。</t>
        </r>
        <r>
          <rPr>
            <sz val="10"/>
            <color rgb="FF000000"/>
            <rFont val="游ゴシック"/>
            <family val="3"/>
            <charset val="128"/>
          </rPr>
          <t xml:space="preserve">
</t>
        </r>
        <r>
          <rPr>
            <sz val="10"/>
            <color rgb="FF000000"/>
            <rFont val="游ゴシック"/>
            <family val="3"/>
            <charset val="128"/>
          </rPr>
          <t>プロトコルの対照群は、精神介入は除外としていますので、学際的チームなどが対照となった時に</t>
        </r>
        <r>
          <rPr>
            <sz val="10"/>
            <color rgb="FF000000"/>
            <rFont val="游ゴシック"/>
            <family val="3"/>
            <charset val="128"/>
          </rPr>
          <t xml:space="preserve">
</t>
        </r>
        <r>
          <rPr>
            <sz val="10"/>
            <color rgb="FF000000"/>
            <rFont val="游ゴシック"/>
            <family val="3"/>
            <charset val="128"/>
          </rPr>
          <t>考慮されるのかと思います。除外の報告で進めさせていただきます。</t>
        </r>
      </text>
    </comment>
    <comment ref="H22" authorId="0" shapeId="0" xr:uid="{9A9975E5-64EB-A344-9D38-F431F458E390}">
      <text>
        <r>
          <rPr>
            <b/>
            <sz val="10"/>
            <color rgb="FF000000"/>
            <rFont val="Yu Gothic UI"/>
          </rPr>
          <t>Microsoft Office User:</t>
        </r>
        <r>
          <rPr>
            <sz val="10"/>
            <color rgb="FF000000"/>
            <rFont val="Yu Gothic UI"/>
          </rPr>
          <t xml:space="preserve">
</t>
        </r>
        <r>
          <rPr>
            <sz val="10"/>
            <color rgb="FF000000"/>
            <rFont val="Yu Gothic UI"/>
          </rPr>
          <t>Eligibility</t>
        </r>
        <r>
          <rPr>
            <sz val="10"/>
            <color rgb="FF000000"/>
            <rFont val="Yu Gothic UI"/>
          </rPr>
          <t>どうか？</t>
        </r>
        <r>
          <rPr>
            <sz val="10"/>
            <color rgb="FF000000"/>
            <rFont val="Yu Gothic UI"/>
          </rPr>
          <t xml:space="preserve">
</t>
        </r>
        <r>
          <rPr>
            <sz val="10"/>
            <color rgb="FF000000"/>
            <rFont val="Yu Gothic UI"/>
          </rPr>
          <t>再チェック</t>
        </r>
      </text>
    </comment>
    <comment ref="H23" authorId="0" shapeId="0" xr:uid="{73D1BFB9-A23E-D044-B854-A5FCAD985597}">
      <text>
        <r>
          <rPr>
            <b/>
            <sz val="10"/>
            <color rgb="FF000000"/>
            <rFont val="Yu Gothic UI"/>
          </rPr>
          <t>Microsoft Office User:</t>
        </r>
        <r>
          <rPr>
            <sz val="10"/>
            <color rgb="FF000000"/>
            <rFont val="Yu Gothic UI"/>
          </rPr>
          <t xml:space="preserve">
</t>
        </r>
        <r>
          <rPr>
            <sz val="10"/>
            <color rgb="FF000000"/>
            <rFont val="Yu Gothic UI"/>
          </rPr>
          <t>PICS guide</t>
        </r>
        <r>
          <rPr>
            <sz val="10"/>
            <color rgb="FF000000"/>
            <rFont val="Yu Gothic UI"/>
          </rPr>
          <t>はどのようなものか再チェック</t>
        </r>
      </text>
    </comment>
    <comment ref="F24" authorId="0" shapeId="0" xr:uid="{DFC2EF2B-2387-F84E-8B60-3878B937C338}">
      <text>
        <r>
          <rPr>
            <b/>
            <sz val="10"/>
            <color rgb="FF000000"/>
            <rFont val="Yu Gothic UI"/>
          </rPr>
          <t xml:space="preserve">Microsoft Office User:
</t>
        </r>
        <r>
          <rPr>
            <b/>
            <sz val="10"/>
            <color rgb="FF000000"/>
            <rFont val="Yu Gothic UI"/>
          </rPr>
          <t>HADS</t>
        </r>
        <r>
          <rPr>
            <b/>
            <sz val="10"/>
            <color rgb="FF000000"/>
            <rFont val="Yu Gothic UI"/>
          </rPr>
          <t>はどの時点？継続的に測定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2" authorId="0" shapeId="0" xr:uid="{6C894D1C-E637-6A48-A137-6EBA7C912993}">
      <text>
        <r>
          <rPr>
            <sz val="10"/>
            <color rgb="FF000000"/>
            <rFont val="Yu Gothic UI"/>
          </rPr>
          <t>Duration of recruitment (dr)</t>
        </r>
      </text>
    </comment>
    <comment ref="G2" authorId="0" shapeId="0" xr:uid="{82EEB1F5-ABAC-BB47-A7AC-01A470BD9E0D}">
      <text>
        <r>
          <rPr>
            <b/>
            <sz val="10"/>
            <color rgb="FF000000"/>
            <rFont val="Yu Gothic UI"/>
          </rPr>
          <t>Duration of study follow-up (dsf)</t>
        </r>
      </text>
    </comment>
    <comment ref="L2" authorId="0" shapeId="0" xr:uid="{D07E4B81-F12D-2D47-A5F7-25F7D4E44978}">
      <text>
        <r>
          <rPr>
            <sz val="10"/>
            <color rgb="FF000000"/>
            <rFont val="游ゴシック"/>
            <family val="3"/>
            <charset val="128"/>
          </rPr>
          <t>複数アームはコピペして列を増やす</t>
        </r>
        <r>
          <rPr>
            <sz val="10"/>
            <color rgb="FF000000"/>
            <rFont val="游ゴシック"/>
            <family val="3"/>
            <charset val="128"/>
          </rPr>
          <t xml:space="preserve">
</t>
        </r>
      </text>
    </comment>
    <comment ref="M2" authorId="0" shapeId="0" xr:uid="{C1A124E9-585A-E04B-96F3-3931CA89AD02}">
      <text>
        <r>
          <rPr>
            <b/>
            <sz val="10"/>
            <color rgb="FF000000"/>
            <rFont val="Yu Gothic UI"/>
          </rPr>
          <t>Age_intervention (I)</t>
        </r>
      </text>
    </comment>
    <comment ref="Y2" authorId="0" shapeId="0" xr:uid="{968C3EA2-B709-1444-BE5C-4F677F9E1651}">
      <text>
        <r>
          <rPr>
            <b/>
            <sz val="10"/>
            <color rgb="FF000000"/>
            <rFont val="Yu Gothic UI"/>
          </rPr>
          <t>Age_control (C)</t>
        </r>
      </text>
    </comment>
    <comment ref="AO2" authorId="0" shapeId="0" xr:uid="{FCC08EFF-0008-4D4F-A35E-8379996B6C1B}">
      <text>
        <r>
          <rPr>
            <b/>
            <sz val="10"/>
            <color rgb="FF000000"/>
            <rFont val="Yu Gothic UI"/>
          </rPr>
          <t>Sumple size at allocation</t>
        </r>
      </text>
    </comment>
    <comment ref="AR2" authorId="0" shapeId="0" xr:uid="{C0558FDA-2DBA-4B4D-B7D8-7D1C2447ED59}">
      <text>
        <r>
          <rPr>
            <b/>
            <sz val="10"/>
            <color rgb="FF000000"/>
            <rFont val="Yu Gothic UI"/>
          </rPr>
          <t>Sumple size last time point of study</t>
        </r>
      </text>
    </comment>
    <comment ref="AW2" authorId="0" shapeId="0" xr:uid="{389707AC-ECF6-2C4C-B6EE-A400BB866825}">
      <text>
        <r>
          <rPr>
            <sz val="10"/>
            <color rgb="FF000000"/>
            <rFont val="游ゴシック"/>
            <family val="3"/>
            <charset val="128"/>
          </rPr>
          <t xml:space="preserve">ercent of enrolled caregivers lost at last time point of study (i.e., last day of intervention duration or last point of follow-up) 
</t>
        </r>
        <r>
          <rPr>
            <sz val="10"/>
            <color rgb="FF000000"/>
            <rFont val="Yu Gothic UI"/>
          </rPr>
          <t xml:space="preserve">
</t>
        </r>
        <r>
          <rPr>
            <sz val="10"/>
            <color rgb="FF000000"/>
            <rFont val="Yu Gothic UI"/>
          </rPr>
          <t>入力不要</t>
        </r>
      </text>
    </comment>
    <comment ref="AY2" authorId="0" shapeId="0" xr:uid="{0956FD08-C7E5-7741-96F3-D4A9F464C7FE}">
      <text>
        <r>
          <rPr>
            <b/>
            <sz val="10"/>
            <color rgb="FF000000"/>
            <rFont val="Yu Gothic UI"/>
          </rPr>
          <t>Age_control (C)</t>
        </r>
      </text>
    </comment>
    <comment ref="BH2" authorId="0" shapeId="0" xr:uid="{B972FA5A-6C32-F34E-A4EE-63F243AA8476}">
      <text>
        <r>
          <rPr>
            <b/>
            <sz val="10"/>
            <color rgb="FF000000"/>
            <rFont val="Yu Gothic UI"/>
          </rPr>
          <t>Age_control (C)</t>
        </r>
      </text>
    </comment>
    <comment ref="BU2" authorId="0" shapeId="0" xr:uid="{85B85486-4725-C945-A99B-1A039AE6120D}">
      <text>
        <r>
          <rPr>
            <b/>
            <sz val="10"/>
            <color rgb="FF000000"/>
            <rFont val="Yu Gothic UI"/>
          </rPr>
          <t>Sumple size at allocation</t>
        </r>
      </text>
    </comment>
    <comment ref="BX2" authorId="0" shapeId="0" xr:uid="{B3A2C0AA-579E-2F44-998E-A16118CDE760}">
      <text>
        <r>
          <rPr>
            <b/>
            <sz val="10"/>
            <color rgb="FF000000"/>
            <rFont val="Yu Gothic UI"/>
          </rPr>
          <t>Sumple size last time point of study</t>
        </r>
      </text>
    </comment>
    <comment ref="CC2" authorId="0" shapeId="0" xr:uid="{FC6E21B5-EB91-B84A-A602-B6550BFB653F}">
      <text>
        <r>
          <rPr>
            <sz val="10"/>
            <color rgb="FF000000"/>
            <rFont val="游ゴシック"/>
            <family val="3"/>
            <charset val="128"/>
          </rPr>
          <t xml:space="preserve">Percent of enrolled caregivers lost at last time point of study (i.e., last day of intervention duration or last point of follow-up) 
</t>
        </r>
        <r>
          <rPr>
            <sz val="10"/>
            <color rgb="FF000000"/>
            <rFont val="Yu Gothic UI"/>
          </rPr>
          <t xml:space="preserve">
</t>
        </r>
        <r>
          <rPr>
            <sz val="10"/>
            <color rgb="FF000000"/>
            <rFont val="Yu Gothic UI"/>
          </rPr>
          <t>入力不要</t>
        </r>
      </text>
    </comment>
    <comment ref="KE2" authorId="0" shapeId="0" xr:uid="{8B00910A-45AC-C34D-B234-41D70DA0FBCF}">
      <text>
        <r>
          <rPr>
            <sz val="10"/>
            <color rgb="FF000000"/>
            <rFont val="游ゴシック"/>
            <family val="3"/>
            <charset val="128"/>
          </rPr>
          <t>複数アームはコピペして列を増やす</t>
        </r>
        <r>
          <rPr>
            <sz val="10"/>
            <color rgb="FF000000"/>
            <rFont val="游ゴシック"/>
            <family val="3"/>
            <charset val="128"/>
          </rPr>
          <t xml:space="preserve">
</t>
        </r>
      </text>
    </comment>
    <comment ref="KF2" authorId="0" shapeId="0" xr:uid="{5515E073-2D63-9E42-A488-4C0E0EB6BD78}">
      <text>
        <r>
          <rPr>
            <b/>
            <sz val="10"/>
            <color rgb="FF000000"/>
            <rFont val="Yu Gothic UI"/>
          </rPr>
          <t>Age_intervention (I)</t>
        </r>
      </text>
    </comment>
    <comment ref="KO2" authorId="0" shapeId="0" xr:uid="{1D946AD8-D6EB-2B42-ABE1-C56CD99E3B80}">
      <text>
        <r>
          <rPr>
            <b/>
            <sz val="10"/>
            <color rgb="FF000000"/>
            <rFont val="Yu Gothic UI"/>
          </rPr>
          <t>Sumple size at allocation</t>
        </r>
      </text>
    </comment>
    <comment ref="KR2" authorId="0" shapeId="0" xr:uid="{AC040D94-92A6-9349-A985-D437916BB35F}">
      <text>
        <r>
          <rPr>
            <b/>
            <sz val="10"/>
            <color rgb="FF000000"/>
            <rFont val="Yu Gothic UI"/>
          </rPr>
          <t>Sumple size last time point of study</t>
        </r>
      </text>
    </comment>
    <comment ref="KW2" authorId="0" shapeId="0" xr:uid="{63966691-189F-4C4F-8F68-C53533007B1B}">
      <text>
        <r>
          <rPr>
            <sz val="10"/>
            <color rgb="FF000000"/>
            <rFont val="游ゴシック"/>
            <family val="3"/>
            <charset val="128"/>
          </rPr>
          <t xml:space="preserve">ercent of enrolled caregivers lost at last time point of study (i.e., last day of intervention duration or last point of follow-up) 
</t>
        </r>
        <r>
          <rPr>
            <sz val="10"/>
            <color rgb="FF000000"/>
            <rFont val="Yu Gothic UI"/>
          </rPr>
          <t xml:space="preserve">
</t>
        </r>
        <r>
          <rPr>
            <sz val="10"/>
            <color rgb="FF000000"/>
            <rFont val="Yu Gothic UI"/>
          </rPr>
          <t>入力不要</t>
        </r>
      </text>
    </comment>
    <comment ref="KY2" authorId="0" shapeId="0" xr:uid="{4A210558-820E-064A-B743-0FD682D27E93}">
      <text>
        <r>
          <rPr>
            <b/>
            <sz val="10"/>
            <color rgb="FF000000"/>
            <rFont val="Yu Gothic UI"/>
          </rPr>
          <t>Age_control (C)</t>
        </r>
      </text>
    </comment>
    <comment ref="LG2" authorId="0" shapeId="0" xr:uid="{DCE45238-BE34-F941-B3DB-565C470B8196}">
      <text>
        <r>
          <rPr>
            <b/>
            <sz val="10"/>
            <color rgb="FF000000"/>
            <rFont val="Yu Gothic UI"/>
          </rPr>
          <t>Age_control (C)</t>
        </r>
      </text>
    </comment>
    <comment ref="LR2" authorId="0" shapeId="0" xr:uid="{14843B53-F45F-8F41-808F-A11A07E09815}">
      <text>
        <r>
          <rPr>
            <b/>
            <sz val="10"/>
            <color rgb="FF000000"/>
            <rFont val="Yu Gothic UI"/>
          </rPr>
          <t>Sumple size at allocation</t>
        </r>
      </text>
    </comment>
    <comment ref="LU2" authorId="0" shapeId="0" xr:uid="{E7C3D831-0A80-B944-8464-EF52F376803E}">
      <text>
        <r>
          <rPr>
            <b/>
            <sz val="10"/>
            <color rgb="FF000000"/>
            <rFont val="Yu Gothic UI"/>
          </rPr>
          <t>Sumple size last time point of study</t>
        </r>
      </text>
    </comment>
    <comment ref="LZ2" authorId="0" shapeId="0" xr:uid="{F77989B3-9385-E74D-8864-64CE14295F00}">
      <text>
        <r>
          <rPr>
            <sz val="10"/>
            <color rgb="FF000000"/>
            <rFont val="游ゴシック"/>
            <family val="3"/>
            <charset val="128"/>
          </rPr>
          <t xml:space="preserve">Percent of enrolled caregivers lost at last time point of study (i.e., last day of intervention duration or last point of follow-up) 
</t>
        </r>
        <r>
          <rPr>
            <sz val="10"/>
            <color rgb="FF000000"/>
            <rFont val="Yu Gothic UI"/>
          </rPr>
          <t xml:space="preserve">
</t>
        </r>
        <r>
          <rPr>
            <sz val="10"/>
            <color rgb="FF000000"/>
            <rFont val="Yu Gothic UI"/>
          </rPr>
          <t>入力不要</t>
        </r>
      </text>
    </comment>
    <comment ref="A22" authorId="0" shapeId="0" xr:uid="{500148A3-9F15-E348-9837-6C08D44C987D}">
      <text>
        <r>
          <rPr>
            <b/>
            <sz val="10"/>
            <color rgb="FF000000"/>
            <rFont val="Yu Gothic UI"/>
          </rPr>
          <t>Microsoft Office User:</t>
        </r>
        <r>
          <rPr>
            <sz val="10"/>
            <color rgb="FF000000"/>
            <rFont val="Yu Gothic UI"/>
          </rPr>
          <t xml:space="preserve">
</t>
        </r>
        <r>
          <rPr>
            <sz val="10"/>
            <color rgb="FF000000"/>
            <rFont val="游ゴシック"/>
            <family val="3"/>
            <charset val="128"/>
          </rPr>
          <t xml:space="preserve">10/16
</t>
        </r>
        <r>
          <rPr>
            <sz val="10"/>
            <color rgb="FF000000"/>
            <rFont val="游ゴシック"/>
            <family val="3"/>
            <charset val="128"/>
          </rPr>
          <t>プロトコルでは、必要に応じてネットワークメタ解析を行うことにしているのです。</t>
        </r>
        <r>
          <rPr>
            <sz val="10"/>
            <color rgb="FF000000"/>
            <rFont val="游ゴシック"/>
            <family val="3"/>
            <charset val="128"/>
          </rPr>
          <t xml:space="preserve">
</t>
        </r>
        <r>
          <rPr>
            <sz val="10"/>
            <color rgb="FF000000"/>
            <rFont val="游ゴシック"/>
            <family val="3"/>
            <charset val="128"/>
          </rPr>
          <t>プロトコルの対照群は、精神介入は除外としていますので、学際的チームなどが対照となった時に</t>
        </r>
        <r>
          <rPr>
            <sz val="10"/>
            <color rgb="FF000000"/>
            <rFont val="游ゴシック"/>
            <family val="3"/>
            <charset val="128"/>
          </rPr>
          <t xml:space="preserve">
</t>
        </r>
        <r>
          <rPr>
            <sz val="10"/>
            <color rgb="FF000000"/>
            <rFont val="游ゴシック"/>
            <family val="3"/>
            <charset val="128"/>
          </rPr>
          <t>考慮されるのかと思います。除外の報告で進めさせていただきます。</t>
        </r>
        <r>
          <rPr>
            <sz val="10"/>
            <color rgb="FF000000"/>
            <rFont val="游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635AF024-13BF-6C49-BC24-2778440D93AA}">
      <text>
        <r>
          <rPr>
            <sz val="10"/>
            <color rgb="FF000000"/>
            <rFont val="游ゴシック"/>
            <family val="3"/>
            <charset val="128"/>
          </rPr>
          <t>複数アームはコピペして列を増やす</t>
        </r>
        <r>
          <rPr>
            <sz val="10"/>
            <color rgb="FF000000"/>
            <rFont val="游ゴシック"/>
            <family val="3"/>
            <charset val="128"/>
          </rPr>
          <t xml:space="preserve">
</t>
        </r>
      </text>
    </comment>
    <comment ref="MH1" authorId="0" shapeId="0" xr:uid="{1585E461-3FB7-8349-803A-83230BD25511}">
      <text>
        <r>
          <rPr>
            <sz val="10"/>
            <color rgb="FF000000"/>
            <rFont val="游ゴシック"/>
            <family val="3"/>
            <charset val="128"/>
          </rPr>
          <t>複数アームはコピペして列を増やす</t>
        </r>
        <r>
          <rPr>
            <sz val="10"/>
            <color rgb="FF000000"/>
            <rFont val="游ゴシック"/>
            <family val="3"/>
            <charset val="128"/>
          </rPr>
          <t xml:space="preserve">
</t>
        </r>
      </text>
    </comment>
    <comment ref="GI5" authorId="0" shapeId="0" xr:uid="{A92B34C3-D349-F44F-93AF-861B0171E59D}">
      <text>
        <r>
          <rPr>
            <b/>
            <sz val="10"/>
            <color rgb="FF000000"/>
            <rFont val="Yu Gothic UI"/>
          </rPr>
          <t>Microsoft Office User:</t>
        </r>
        <r>
          <rPr>
            <sz val="10"/>
            <color rgb="FF000000"/>
            <rFont val="Yu Gothic UI"/>
          </rPr>
          <t xml:space="preserve">
</t>
        </r>
        <r>
          <rPr>
            <sz val="10"/>
            <color rgb="FF000000"/>
            <rFont val="Yu Gothic UI"/>
          </rPr>
          <t>I n=69, C n=75</t>
        </r>
      </text>
    </comment>
    <comment ref="E7" authorId="0" shapeId="0" xr:uid="{3B230DA4-AB15-4F4C-9DF9-A0C75B6107A7}">
      <text>
        <r>
          <rPr>
            <sz val="10"/>
            <color rgb="FF000000"/>
            <rFont val="Yu Gothic UI"/>
          </rPr>
          <t>6 months</t>
        </r>
        <r>
          <rPr>
            <sz val="10"/>
            <color rgb="FF000000"/>
            <rFont val="Yu Gothic UI"/>
          </rPr>
          <t>のアウトカム。</t>
        </r>
        <r>
          <rPr>
            <sz val="10"/>
            <color rgb="FF000000"/>
            <rFont val="Yu Gothic UI"/>
          </rPr>
          <t>12 months</t>
        </r>
        <r>
          <rPr>
            <sz val="10"/>
            <color rgb="FF000000"/>
            <rFont val="Yu Gothic UI"/>
          </rPr>
          <t>のアウトカムはなし</t>
        </r>
      </text>
    </comment>
    <comment ref="EE7" authorId="0" shapeId="0" xr:uid="{5437DB7C-217E-8249-8F21-8CF79A94B7D8}">
      <text>
        <r>
          <rPr>
            <b/>
            <sz val="10"/>
            <color rgb="FF000000"/>
            <rFont val="Yu Gothic UI"/>
          </rPr>
          <t>Microsoft Office User:</t>
        </r>
        <r>
          <rPr>
            <sz val="10"/>
            <color rgb="FF000000"/>
            <rFont val="Yu Gothic UI"/>
          </rPr>
          <t xml:space="preserve">
</t>
        </r>
        <r>
          <rPr>
            <sz val="10"/>
            <color rgb="FF000000"/>
            <rFont val="Yu Gothic UI"/>
          </rPr>
          <t>I: n=90, C: n=97</t>
        </r>
      </text>
    </comment>
    <comment ref="D9" authorId="0" shapeId="0" xr:uid="{2DDB7748-DD72-4F49-B4CB-5F98E6C939E8}">
      <text>
        <r>
          <rPr>
            <b/>
            <sz val="10"/>
            <color rgb="FF000000"/>
            <rFont val="Yu Gothic UI"/>
          </rPr>
          <t>MI</t>
        </r>
        <r>
          <rPr>
            <b/>
            <sz val="10"/>
            <color rgb="FF000000"/>
            <rFont val="Yu Gothic UI"/>
          </rPr>
          <t>値とした（</t>
        </r>
        <r>
          <rPr>
            <b/>
            <sz val="10"/>
            <color rgb="FF000000"/>
            <rFont val="Yu Gothic UI"/>
          </rPr>
          <t>sample size</t>
        </r>
        <r>
          <rPr>
            <b/>
            <sz val="10"/>
            <color rgb="FF000000"/>
            <rFont val="Yu Gothic UI"/>
          </rPr>
          <t>が青地となっているもの）</t>
        </r>
        <r>
          <rPr>
            <sz val="10"/>
            <color rgb="FF000000"/>
            <rFont val="Yu Gothic UI"/>
          </rPr>
          <t xml:space="preserve">
</t>
        </r>
      </text>
    </comment>
    <comment ref="AK9" authorId="0" shapeId="0" xr:uid="{5269C6ED-AC4F-9C4D-82A2-FF6EA7E0E17D}">
      <text>
        <r>
          <rPr>
            <b/>
            <sz val="10"/>
            <color rgb="FF000000"/>
            <rFont val="Yu Gothic UI"/>
          </rPr>
          <t>Microsoft Office User:</t>
        </r>
        <r>
          <rPr>
            <sz val="10"/>
            <color rgb="FF000000"/>
            <rFont val="Yu Gothic UI"/>
          </rPr>
          <t xml:space="preserve">
</t>
        </r>
        <r>
          <rPr>
            <sz val="10"/>
            <color rgb="FF000000"/>
            <rFont val="Yu Gothic UI"/>
          </rPr>
          <t>I: n=130, C: n=130</t>
        </r>
      </text>
    </comment>
    <comment ref="BW9" authorId="0" shapeId="0" xr:uid="{45DBFF76-C941-0E49-A9B5-4F06CFC03154}">
      <text>
        <r>
          <rPr>
            <b/>
            <sz val="10"/>
            <color rgb="FF000000"/>
            <rFont val="Yu Gothic UI"/>
          </rPr>
          <t>Microsoft Office User:</t>
        </r>
        <r>
          <rPr>
            <sz val="10"/>
            <color rgb="FF000000"/>
            <rFont val="Yu Gothic UI"/>
          </rPr>
          <t xml:space="preserve">
</t>
        </r>
        <r>
          <rPr>
            <sz val="10"/>
            <color rgb="FF000000"/>
            <rFont val="Yu Gothic UI"/>
          </rPr>
          <t>I: n=109, C: n=116</t>
        </r>
      </text>
    </comment>
    <comment ref="CY9" authorId="0" shapeId="0" xr:uid="{91493EC0-7E99-D24A-A5CB-68C05CA3A350}">
      <text>
        <r>
          <rPr>
            <b/>
            <sz val="10"/>
            <color rgb="FF000000"/>
            <rFont val="Yu Gothic UI"/>
          </rPr>
          <t>MI</t>
        </r>
        <r>
          <rPr>
            <b/>
            <sz val="10"/>
            <color rgb="FF000000"/>
            <rFont val="Yu Gothic UI"/>
          </rPr>
          <t>データを使用</t>
        </r>
        <r>
          <rPr>
            <sz val="10"/>
            <color rgb="FF000000"/>
            <rFont val="Yu Gothic UI"/>
          </rPr>
          <t xml:space="preserve">
</t>
        </r>
      </text>
    </comment>
    <comment ref="DZ9" authorId="0" shapeId="0" xr:uid="{9B3D1C12-7716-6B46-A7A4-5B87848A2BA6}">
      <text>
        <r>
          <rPr>
            <b/>
            <sz val="10"/>
            <color rgb="FF000000"/>
            <rFont val="Yu Gothic UI"/>
          </rPr>
          <t>Microsoft Office User:</t>
        </r>
        <r>
          <rPr>
            <sz val="10"/>
            <color rgb="FF000000"/>
            <rFont val="Yu Gothic UI"/>
          </rPr>
          <t xml:space="preserve">
</t>
        </r>
        <r>
          <rPr>
            <sz val="10"/>
            <color rgb="FF000000"/>
            <rFont val="Yu Gothic UI"/>
          </rPr>
          <t>I: n=124, C: n=101</t>
        </r>
      </text>
    </comment>
    <comment ref="FF9" authorId="0" shapeId="0" xr:uid="{D62BCB2C-48A0-4041-8E51-366ADFBB9ECA}">
      <text>
        <r>
          <rPr>
            <b/>
            <sz val="10"/>
            <color rgb="FF000000"/>
            <rFont val="Yu Gothic UI"/>
          </rPr>
          <t>Microsoft Office User:</t>
        </r>
        <r>
          <rPr>
            <sz val="10"/>
            <color rgb="FF000000"/>
            <rFont val="Yu Gothic UI"/>
          </rPr>
          <t xml:space="preserve">
</t>
        </r>
        <r>
          <rPr>
            <sz val="10"/>
            <color rgb="FF000000"/>
            <rFont val="Yu Gothic UI"/>
          </rPr>
          <t>I: n=119, C: n=116</t>
        </r>
      </text>
    </comment>
    <comment ref="KF9" authorId="0" shapeId="0" xr:uid="{37C9CEFC-8E7D-374F-980F-DE15C5042817}">
      <text>
        <r>
          <rPr>
            <sz val="10"/>
            <color rgb="FF000000"/>
            <rFont val="Yu Gothic UI"/>
          </rPr>
          <t>実際に算出された</t>
        </r>
        <r>
          <rPr>
            <sz val="10"/>
            <color rgb="FF000000"/>
            <rFont val="Yu Gothic UI"/>
          </rPr>
          <t>MD</t>
        </r>
        <r>
          <rPr>
            <sz val="10"/>
            <color rgb="FF000000"/>
            <rFont val="Yu Gothic UI"/>
          </rPr>
          <t>から算出すると大きく値が外れるため、別研究から</t>
        </r>
        <r>
          <rPr>
            <sz val="10"/>
            <color rgb="FF000000"/>
            <rFont val="Yu Gothic UI"/>
          </rPr>
          <t>SD</t>
        </r>
        <r>
          <rPr>
            <sz val="10"/>
            <color rgb="FF000000"/>
            <rFont val="Yu Gothic UI"/>
          </rPr>
          <t>を代入。そもそも実際の</t>
        </r>
        <r>
          <rPr>
            <sz val="10"/>
            <color rgb="FF000000"/>
            <rFont val="Yu Gothic UI"/>
          </rPr>
          <t>MD</t>
        </r>
        <r>
          <rPr>
            <sz val="10"/>
            <color rgb="FF000000"/>
            <rFont val="Yu Gothic UI"/>
          </rPr>
          <t>を用いることはできない？</t>
        </r>
        <r>
          <rPr>
            <sz val="10"/>
            <color rgb="FF000000"/>
            <rFont val="Yu Gothic UI"/>
          </rPr>
          <t>REM</t>
        </r>
        <r>
          <rPr>
            <sz val="10"/>
            <color rgb="FF000000"/>
            <rFont val="Yu Gothic UI"/>
          </rPr>
          <t>だと、計算値が異なるのか？</t>
        </r>
      </text>
    </comment>
    <comment ref="MD9" authorId="0" shapeId="0" xr:uid="{ECCF548B-5E86-8B4E-A1E7-AE72FAFB427F}">
      <text>
        <r>
          <rPr>
            <b/>
            <sz val="10"/>
            <color rgb="FF000000"/>
            <rFont val="Yu Gothic UI"/>
          </rPr>
          <t>Microsoft Office User:</t>
        </r>
        <r>
          <rPr>
            <sz val="10"/>
            <color rgb="FF000000"/>
            <rFont val="Yu Gothic UI"/>
          </rPr>
          <t xml:space="preserve">
</t>
        </r>
        <r>
          <rPr>
            <sz val="10"/>
            <color rgb="FF000000"/>
            <rFont val="Yu Gothic UI"/>
          </rPr>
          <t>I: n=5</t>
        </r>
        <r>
          <rPr>
            <sz val="10"/>
            <color rgb="FF000000"/>
            <rFont val="Yu Gothic UI"/>
          </rPr>
          <t>1</t>
        </r>
        <r>
          <rPr>
            <sz val="10"/>
            <color rgb="FF000000"/>
            <rFont val="Yu Gothic UI"/>
          </rPr>
          <t>, C: n=6</t>
        </r>
        <r>
          <rPr>
            <sz val="10"/>
            <color rgb="FF000000"/>
            <rFont val="Yu Gothic UI"/>
          </rPr>
          <t>0</t>
        </r>
      </text>
    </comment>
    <comment ref="GV10" authorId="0" shapeId="0" xr:uid="{446B7979-E852-914D-835A-3FA8691FE199}">
      <text>
        <r>
          <rPr>
            <b/>
            <sz val="10"/>
            <color rgb="FF000000"/>
            <rFont val="Yu Gothic UI"/>
          </rPr>
          <t>range</t>
        </r>
        <r>
          <rPr>
            <b/>
            <sz val="10"/>
            <color rgb="FF000000"/>
            <rFont val="Yu Gothic UI"/>
          </rPr>
          <t>から</t>
        </r>
        <r>
          <rPr>
            <b/>
            <sz val="10"/>
            <color rgb="FF000000"/>
            <rFont val="Yu Gothic UI"/>
          </rPr>
          <t>SD</t>
        </r>
        <r>
          <rPr>
            <b/>
            <sz val="10"/>
            <color rgb="FF000000"/>
            <rFont val="Yu Gothic UI"/>
          </rPr>
          <t>は推定することを勧めない</t>
        </r>
        <r>
          <rPr>
            <sz val="10"/>
            <color rgb="FF000000"/>
            <rFont val="Yu Gothic UI"/>
          </rPr>
          <t xml:space="preserve">
</t>
        </r>
      </text>
    </comment>
    <comment ref="EE14" authorId="0" shapeId="0" xr:uid="{5579D268-8883-8545-BC31-F14EE8881115}">
      <text>
        <r>
          <rPr>
            <b/>
            <sz val="8"/>
            <color rgb="FF000000"/>
            <rFont val="游ゴシック"/>
            <family val="3"/>
            <charset val="128"/>
          </rPr>
          <t>SF-36 MHI</t>
        </r>
        <r>
          <rPr>
            <b/>
            <sz val="8"/>
            <color rgb="FF000000"/>
            <rFont val="游ゴシック"/>
            <family val="3"/>
            <charset val="128"/>
          </rPr>
          <t>という値</t>
        </r>
        <r>
          <rPr>
            <sz val="8"/>
            <color rgb="FF000000"/>
            <rFont val="游ゴシック"/>
            <family val="3"/>
            <charset val="128"/>
          </rPr>
          <t xml:space="preserve">
</t>
        </r>
        <r>
          <rPr>
            <b/>
            <sz val="8"/>
            <color rgb="FF000000"/>
            <rFont val="游ゴシック"/>
            <family val="3"/>
            <charset val="128"/>
          </rPr>
          <t>Author Reply</t>
        </r>
        <r>
          <rPr>
            <sz val="8"/>
            <color rgb="FF000000"/>
            <rFont val="游ゴシック"/>
            <family val="3"/>
            <charset val="128"/>
          </rPr>
          <t xml:space="preserve">
</t>
        </r>
      </text>
    </comment>
    <comment ref="FK14" authorId="0" shapeId="0" xr:uid="{3ACB8902-7F2C-FA45-827C-445F3D76986F}">
      <text>
        <r>
          <rPr>
            <sz val="10"/>
            <color rgb="FF000000"/>
            <rFont val="游ゴシック"/>
            <family val="3"/>
            <charset val="128"/>
            <scheme val="minor"/>
          </rPr>
          <t xml:space="preserve">Measured Pain Intensity (range, 0-100; higher scores indicate greater impairment) of the Graded Chronic Pain Scale </t>
        </r>
      </text>
    </comment>
    <comment ref="ET16" authorId="0" shapeId="0" xr:uid="{985178F5-5D1D-A349-AD9C-69B04460038C}">
      <text>
        <r>
          <rPr>
            <sz val="10"/>
            <color rgb="FF000000"/>
            <rFont val="游ゴシック"/>
            <family val="3"/>
            <charset val="128"/>
            <scheme val="minor"/>
          </rPr>
          <t xml:space="preserve">The MSC-12 and PCS-12 are the weighted sums of the questions in the section after being transformed to a scale ranging from 0 to 100 and standardized in the general population to have a mean of 50 and a sd of 10. </t>
        </r>
      </text>
    </comment>
    <comment ref="FK16" authorId="0" shapeId="0" xr:uid="{FC4F639C-CA4D-7741-85F8-3688ADFA4925}">
      <text>
        <r>
          <rPr>
            <sz val="10"/>
            <color rgb="FF000000"/>
            <rFont val="游ゴシック"/>
            <family val="3"/>
            <charset val="128"/>
          </rPr>
          <t>Pain score are transformed to a scale ranging from 0 to 100, based on Pain compo</t>
        </r>
        <r>
          <rPr>
            <sz val="10"/>
            <color rgb="FF000000"/>
            <rFont val="游ゴシック"/>
            <family val="3"/>
            <charset val="128"/>
          </rPr>
          <t>n</t>
        </r>
        <r>
          <rPr>
            <sz val="10"/>
            <color rgb="FF000000"/>
            <rFont val="游ゴシック"/>
            <family val="3"/>
            <charset val="128"/>
          </rPr>
          <t>ent.</t>
        </r>
      </text>
    </comment>
  </commentList>
</comments>
</file>

<file path=xl/sharedStrings.xml><?xml version="1.0" encoding="utf-8"?>
<sst xmlns="http://schemas.openxmlformats.org/spreadsheetml/2006/main" count="2037" uniqueCount="1325">
  <si>
    <t>Survivors of intensive care with type 2 diabetes and the effect of shared care follow-up clinics: the SWEET-AS randomized controlled pilot study</t>
  </si>
  <si>
    <t>Testing a Peer Support Program for Intensive Care Unit Survivors to improve Psychological Recovery - Pilot Randomized Controlled Trial</t>
  </si>
  <si>
    <t>The health promoting conversations intervention for families with a critically ill relative: A pilot study</t>
  </si>
  <si>
    <t>Randomized Clinical Trial of an ICU Recovery Pilot Program for Survivors of Critical Illness</t>
  </si>
  <si>
    <t>Recovery programme for ICU survivors has no effect on relatives' quality of life: Secondary analysis of the RAPIT-study</t>
  </si>
  <si>
    <t>Impact of a disease management program upon caregivers of chronically critically ill patients</t>
  </si>
  <si>
    <t>Chronically critically ill patients: health-related quality of life and resource use after a disease management intervention</t>
  </si>
  <si>
    <t>A Web-Based Recovery Program (ICUTogether) for Intensive Care Survivors: Protocol for a Randomized Controlled Trial</t>
  </si>
  <si>
    <t>Post-traumatic stress disorder-related symptoms in relatives of patients following intensive care</t>
  </si>
  <si>
    <t>Rehabilitation after critical illness: a randomized, controlled trial</t>
  </si>
  <si>
    <t>Effect of a condolence letter on grief symptoms among relatives of patients who died in the ICU: a randomized clinical trial</t>
  </si>
  <si>
    <t>Telehealth-Enhanced Patient-Oriented Recovery Trajectory After ICU</t>
  </si>
  <si>
    <t>Lift Mobile Mindfulness for COVID-19 Distress Symptoms</t>
  </si>
  <si>
    <t>Intensive Care specific Virtual Reality (ICU-VR) improves Post-Intensive Care Syndrome-related psychological sequelae in survivors of critical illness</t>
  </si>
  <si>
    <t>Effect of Nurse-Led Consultations on Post-Traumatic Stress and Sense of Coherence in Discharged ICU Patients With Clinically Relevant Post-Traumatic Stress Symptoms-A Randomized Controlled Trial</t>
  </si>
  <si>
    <t>Effects of a Telephone- and Web-based Coping Skills Training Program Compared with an Education Program for Survivors of Critical Illness and Their Family Members. A Randomized Clinical Trial</t>
  </si>
  <si>
    <t>Effects of mindfulness training programmes delivered by a self-directed mobile app and by telephone compared with an education programme for survivors of critical illness: a pilot randomised clinical trial</t>
  </si>
  <si>
    <t>The PRaCTICaL study of nurse led, intensive care follow-up programmes for improving long term outcomes from critical illness: a pragmatic randomised controlled trial</t>
  </si>
  <si>
    <t>Trial of a disease management program to reduce hospital readmissions of the chronically critically ill</t>
  </si>
  <si>
    <t>A recovery program to improve quality of life, sense of coherence and psychological health in ICU survivors: a multicenter randomized controlled trial, the RAPIT study</t>
  </si>
  <si>
    <t>Outpatient-based physical rehabilitation for survivors of prolonged critical illness: A randomized controlled trial</t>
  </si>
  <si>
    <t>Piloting an ICU follow-up clinic to improve health-related quality of life in ICU survivors after a prolonged intensive care stay (PINA): study protocol for a pilot randomised controlled trial</t>
  </si>
  <si>
    <t>Effect of a Primary Care Management Intervention on Mental Health-Related Quality of Life Among Survivors of Sepsis: a Randomized Clinical Trial</t>
  </si>
  <si>
    <t>Long-Term Courses of Sepsis Survivors: effects of a Primary Care Management Intervention</t>
  </si>
  <si>
    <t>Study ID</t>
    <phoneticPr fontId="1"/>
  </si>
  <si>
    <t>Kredentser 2019</t>
    <phoneticPr fontId="1"/>
  </si>
  <si>
    <t>Cox 2019</t>
    <phoneticPr fontId="1"/>
  </si>
  <si>
    <t>Cuthbertson 2009</t>
    <phoneticPr fontId="1"/>
  </si>
  <si>
    <t>Main article</t>
    <phoneticPr fontId="1"/>
  </si>
  <si>
    <t>Daly 2005</t>
    <phoneticPr fontId="1"/>
  </si>
  <si>
    <t>Jensen 2016</t>
    <phoneticPr fontId="1"/>
  </si>
  <si>
    <t>McWilliams 2016</t>
    <phoneticPr fontId="1"/>
  </si>
  <si>
    <t>Rohr 2021</t>
    <phoneticPr fontId="1"/>
  </si>
  <si>
    <t>Schmidt 2016</t>
    <phoneticPr fontId="1"/>
  </si>
  <si>
    <t>Abdelhamid 2021</t>
    <phoneticPr fontId="1"/>
  </si>
  <si>
    <t>Haines 2018</t>
    <phoneticPr fontId="1"/>
  </si>
  <si>
    <t>Ågren 2018</t>
    <phoneticPr fontId="1"/>
  </si>
  <si>
    <t>Bloom 2019</t>
    <phoneticPr fontId="1"/>
  </si>
  <si>
    <t>Ewens 2019</t>
    <phoneticPr fontId="1"/>
  </si>
  <si>
    <t>Jones 2003</t>
    <phoneticPr fontId="1"/>
  </si>
  <si>
    <t>Kentish-Barnes 2017</t>
    <phoneticPr fontId="1"/>
  </si>
  <si>
    <t>Boehm 2019</t>
    <phoneticPr fontId="1"/>
  </si>
  <si>
    <t>Vlake 2021</t>
    <phoneticPr fontId="1"/>
  </si>
  <si>
    <t>Valsø 2020</t>
    <phoneticPr fontId="1"/>
  </si>
  <si>
    <t>Quantitative analysis</t>
    <phoneticPr fontId="1"/>
  </si>
  <si>
    <t>Moulaert 2015</t>
    <phoneticPr fontId="1"/>
  </si>
  <si>
    <t>Early neurologically-focused follow-up after cardiac arrest improves quality of life at one year A randomised controlled trial</t>
    <phoneticPr fontId="1"/>
  </si>
  <si>
    <t>Ojeda 2021</t>
    <phoneticPr fontId="1"/>
  </si>
  <si>
    <t>Cox 2020b</t>
    <phoneticPr fontId="1"/>
  </si>
  <si>
    <t>Malik 2018</t>
    <phoneticPr fontId="1"/>
  </si>
  <si>
    <t>Type of study</t>
    <phoneticPr fontId="1"/>
  </si>
  <si>
    <t>Country</t>
    <phoneticPr fontId="1"/>
  </si>
  <si>
    <t>Correspondence to</t>
    <phoneticPr fontId="1"/>
  </si>
  <si>
    <t>Clinical trial registration ID</t>
    <phoneticPr fontId="1"/>
  </si>
  <si>
    <t>Duration of recruitment</t>
    <phoneticPr fontId="1"/>
  </si>
  <si>
    <t>Duration of study follow-up</t>
    <phoneticPr fontId="1"/>
  </si>
  <si>
    <t>SD</t>
    <phoneticPr fontId="1"/>
  </si>
  <si>
    <t>Age_I_Mean</t>
    <phoneticPr fontId="1"/>
  </si>
  <si>
    <t>Age_I_SD</t>
    <phoneticPr fontId="1"/>
  </si>
  <si>
    <t>Age_I_95%CI_Lower</t>
    <phoneticPr fontId="1"/>
  </si>
  <si>
    <t>Age_I_95%CI_Upper</t>
    <phoneticPr fontId="1"/>
  </si>
  <si>
    <t>Age_I_Median</t>
    <phoneticPr fontId="1"/>
  </si>
  <si>
    <t>Age_I_Min</t>
    <phoneticPr fontId="1"/>
  </si>
  <si>
    <t>Age_I_Max</t>
    <phoneticPr fontId="1"/>
  </si>
  <si>
    <t>Age_C_Mean</t>
    <phoneticPr fontId="1"/>
  </si>
  <si>
    <t>Age_C_SD</t>
    <phoneticPr fontId="1"/>
  </si>
  <si>
    <t>Age_C_95%CI_Lower</t>
    <phoneticPr fontId="1"/>
  </si>
  <si>
    <t>Age_C_95%CI_Upper</t>
    <phoneticPr fontId="1"/>
  </si>
  <si>
    <t>Age_C_Median</t>
    <phoneticPr fontId="1"/>
  </si>
  <si>
    <t>Age_C_Min</t>
    <phoneticPr fontId="1"/>
  </si>
  <si>
    <t>Age_C_Max</t>
    <phoneticPr fontId="1"/>
  </si>
  <si>
    <t>dr_Year_start</t>
    <phoneticPr fontId="1"/>
  </si>
  <si>
    <t>dr_Month_start</t>
    <phoneticPr fontId="1"/>
  </si>
  <si>
    <t>dr_Year_finish</t>
    <phoneticPr fontId="1"/>
  </si>
  <si>
    <t>dr_Month_finish</t>
    <phoneticPr fontId="1"/>
  </si>
  <si>
    <t>SS_allocation_I</t>
    <phoneticPr fontId="1"/>
  </si>
  <si>
    <t>SS_allocation_C</t>
    <phoneticPr fontId="1"/>
  </si>
  <si>
    <t>SS_last time point_I</t>
    <phoneticPr fontId="1"/>
  </si>
  <si>
    <t>SS_last time point_C</t>
    <phoneticPr fontId="1"/>
  </si>
  <si>
    <t>dr</t>
    <phoneticPr fontId="1"/>
  </si>
  <si>
    <t>dsf</t>
    <phoneticPr fontId="1"/>
  </si>
  <si>
    <t>I</t>
    <phoneticPr fontId="1"/>
  </si>
  <si>
    <t>Intervention</t>
    <phoneticPr fontId="1"/>
  </si>
  <si>
    <t>C</t>
    <phoneticPr fontId="1"/>
  </si>
  <si>
    <t>Control</t>
    <phoneticPr fontId="1"/>
  </si>
  <si>
    <t>SS_last time point</t>
    <phoneticPr fontId="1"/>
  </si>
  <si>
    <t>SS_allocation</t>
    <phoneticPr fontId="1"/>
  </si>
  <si>
    <t>Attrition</t>
    <phoneticPr fontId="1"/>
  </si>
  <si>
    <r>
      <rPr>
        <i/>
        <sz val="12"/>
        <color theme="1"/>
        <rFont val="游ゴシック"/>
        <family val="3"/>
        <charset val="128"/>
        <scheme val="minor"/>
      </rPr>
      <t>In-hospital</t>
    </r>
    <r>
      <rPr>
        <sz val="12"/>
        <color theme="1"/>
        <rFont val="游ゴシック"/>
        <family val="2"/>
        <charset val="128"/>
        <scheme val="minor"/>
      </rPr>
      <t xml:space="preserve">
Not details.
</t>
    </r>
    <r>
      <rPr>
        <i/>
        <sz val="12"/>
        <color theme="1"/>
        <rFont val="游ゴシック"/>
        <family val="3"/>
        <charset val="128"/>
        <scheme val="minor"/>
      </rPr>
      <t>Out-hospital</t>
    </r>
    <r>
      <rPr>
        <sz val="12"/>
        <color theme="1"/>
        <rFont val="游ゴシック"/>
        <family val="2"/>
        <charset val="128"/>
        <scheme val="minor"/>
      </rPr>
      <t xml:space="preserve">
Standard clinical practice with no intensive care follow-up after hospital discharge. Follow-up by their general practitioners and primary hospital specialty as indicated by these teams.</t>
    </r>
    <phoneticPr fontId="1"/>
  </si>
  <si>
    <r>
      <rPr>
        <i/>
        <sz val="12"/>
        <color theme="1"/>
        <rFont val="游ゴシック"/>
        <family val="3"/>
        <charset val="128"/>
        <scheme val="minor"/>
      </rPr>
      <t>In-hospital</t>
    </r>
    <r>
      <rPr>
        <sz val="12"/>
        <color theme="1"/>
        <rFont val="游ゴシック"/>
        <family val="2"/>
        <charset val="128"/>
        <scheme val="minor"/>
      </rPr>
      <t xml:space="preserve">
No intervention.
</t>
    </r>
    <r>
      <rPr>
        <i/>
        <sz val="12"/>
        <color theme="1"/>
        <rFont val="游ゴシック"/>
        <family val="3"/>
        <charset val="128"/>
        <scheme val="minor"/>
      </rPr>
      <t>Out-hospital</t>
    </r>
    <r>
      <rPr>
        <sz val="12"/>
        <color theme="1"/>
        <rFont val="游ゴシック"/>
        <family val="2"/>
        <charset val="128"/>
        <scheme val="minor"/>
      </rPr>
      <t xml:space="preserve">
Education program about critical illness, not containing post- ICU psychological distress and how to manage it.</t>
    </r>
    <phoneticPr fontId="1"/>
  </si>
  <si>
    <r>
      <rPr>
        <i/>
        <sz val="12"/>
        <color theme="1"/>
        <rFont val="游ゴシック"/>
        <family val="3"/>
        <charset val="128"/>
        <scheme val="minor"/>
      </rPr>
      <t>In-hospital</t>
    </r>
    <r>
      <rPr>
        <sz val="12"/>
        <color theme="1"/>
        <rFont val="游ゴシック"/>
        <family val="2"/>
        <charset val="128"/>
        <scheme val="minor"/>
      </rPr>
      <t xml:space="preserve">
No intervention.
</t>
    </r>
    <r>
      <rPr>
        <i/>
        <sz val="12"/>
        <color theme="1"/>
        <rFont val="游ゴシック"/>
        <family val="3"/>
        <charset val="128"/>
        <scheme val="minor"/>
      </rPr>
      <t>Out-hospital</t>
    </r>
    <r>
      <rPr>
        <sz val="12"/>
        <color theme="1"/>
        <rFont val="游ゴシック"/>
        <family val="2"/>
        <charset val="128"/>
        <scheme val="minor"/>
      </rPr>
      <t xml:space="preserve">
Telephone- and web- based coping skills training to manage stress, including cognitive restructuring and other six components. Additionaly, guidance by psychologists.</t>
    </r>
    <phoneticPr fontId="1"/>
  </si>
  <si>
    <t>Interview  for completion of study instruments by telephone. Requirement form family of patients was feedbacked to their primary care provider, extended care facility staff, or home care agency.</t>
    <phoneticPr fontId="1"/>
  </si>
  <si>
    <r>
      <t xml:space="preserve">Disease management program by an advanced-practice nurse, who had access to physicians.
</t>
    </r>
    <r>
      <rPr>
        <i/>
        <sz val="12"/>
        <color theme="1"/>
        <rFont val="游ゴシック"/>
        <family val="3"/>
        <charset val="128"/>
        <scheme val="minor"/>
      </rPr>
      <t>In-hospital</t>
    </r>
    <r>
      <rPr>
        <sz val="12"/>
        <color theme="1"/>
        <rFont val="游ゴシック"/>
        <family val="2"/>
        <charset val="128"/>
        <scheme val="minor"/>
      </rPr>
      <t xml:space="preserve">
Review the hospital course, perform a baseline assessment of both the patient and the caregiver, discuss hospital discharge plans, and establish a plan of care and consult with the hospital care team, such as plan after discharge and family coping. Send to all of the relevant out-of-hospital health care providers.
</t>
    </r>
    <r>
      <rPr>
        <i/>
        <sz val="12"/>
        <color theme="1"/>
        <rFont val="游ゴシック"/>
        <family val="3"/>
        <charset val="128"/>
        <scheme val="minor"/>
      </rPr>
      <t>Out-hospital</t>
    </r>
    <r>
      <rPr>
        <sz val="12"/>
        <color theme="1"/>
        <rFont val="游ゴシック"/>
        <family val="2"/>
        <charset val="128"/>
        <scheme val="minor"/>
      </rPr>
      <t xml:space="preserve">
The advanced-practice nurse visits patients and performed case management activities, which varied greatly with patient condition, location, and presence of family support, such as attending team meetings at facilities to be transferd, coordination of services, family supports, and monitoring condition and medications for patients.
Duration:  Two months</t>
    </r>
    <phoneticPr fontId="1"/>
  </si>
  <si>
    <t xml:space="preserve">Usual care; Symptom control, timing of communication at the end-of-life, and implementation of treatment-limitation, decided by physicians.
This study was conducted in the ICUs having considerable expertise in end- of-life care. </t>
    <phoneticPr fontId="1"/>
  </si>
  <si>
    <t>A condolence letter add to usual care.
Timing: within 3 days after the patient’s death.</t>
    <phoneticPr fontId="1"/>
  </si>
  <si>
    <r>
      <rPr>
        <i/>
        <sz val="12"/>
        <color theme="1"/>
        <rFont val="游ゴシック"/>
        <family val="3"/>
        <charset val="128"/>
        <scheme val="minor"/>
      </rPr>
      <t>In-hospital and Out-hospital</t>
    </r>
    <r>
      <rPr>
        <sz val="12"/>
        <color theme="1"/>
        <rFont val="游ゴシック"/>
        <family val="2"/>
        <charset val="128"/>
        <scheme val="minor"/>
      </rPr>
      <t xml:space="preserve">
No outpatient sepsis follow-up clinic.
Patients were treated as usual by their practioners or ambulant specialists though any Educational information by case managers was not provided.</t>
    </r>
    <phoneticPr fontId="1"/>
  </si>
  <si>
    <r>
      <rPr>
        <i/>
        <sz val="12"/>
        <color theme="1"/>
        <rFont val="游ゴシック"/>
        <family val="3"/>
        <charset val="128"/>
        <scheme val="minor"/>
      </rPr>
      <t>In-hospital and Out-hospital</t>
    </r>
    <r>
      <rPr>
        <sz val="12"/>
        <color theme="1"/>
        <rFont val="游ゴシック"/>
        <family val="2"/>
        <charset val="128"/>
        <scheme val="minor"/>
      </rPr>
      <t xml:space="preserve">
Case management, telephone monitoring, and education of behavioral activation for patients, which consisted of general practitcioner, case manger and liaison physician. Educational information was included coping strategies and self-efficacy. As need as intervention based on information by case managers.
Duration and Frecuency: After ICU discharge, monthly for 6 months, and once every 3 months for the final 6 months.</t>
    </r>
    <phoneticPr fontId="1"/>
  </si>
  <si>
    <r>
      <rPr>
        <i/>
        <sz val="12"/>
        <color theme="1"/>
        <rFont val="游ゴシック"/>
        <family val="3"/>
        <charset val="128"/>
        <scheme val="minor"/>
      </rPr>
      <t>In-hospital</t>
    </r>
    <r>
      <rPr>
        <sz val="12"/>
        <color theme="1"/>
        <rFont val="游ゴシック"/>
        <family val="2"/>
        <charset val="128"/>
        <scheme val="minor"/>
      </rPr>
      <t xml:space="preserve">
Physical rehabilitation
</t>
    </r>
    <r>
      <rPr>
        <i/>
        <sz val="12"/>
        <color theme="1"/>
        <rFont val="游ゴシック"/>
        <family val="3"/>
        <charset val="128"/>
        <scheme val="minor"/>
      </rPr>
      <t>Out-hospital</t>
    </r>
    <r>
      <rPr>
        <sz val="12"/>
        <color theme="1"/>
        <rFont val="游ゴシック"/>
        <family val="2"/>
        <charset val="128"/>
        <scheme val="minor"/>
      </rPr>
      <t xml:space="preserve">
Not detail.</t>
    </r>
    <phoneticPr fontId="1"/>
  </si>
  <si>
    <r>
      <rPr>
        <i/>
        <sz val="12"/>
        <color theme="1"/>
        <rFont val="游ゴシック"/>
        <family val="3"/>
        <charset val="128"/>
        <scheme val="minor"/>
      </rPr>
      <t>In-hospital</t>
    </r>
    <r>
      <rPr>
        <sz val="12"/>
        <color theme="1"/>
        <rFont val="游ゴシック"/>
        <family val="2"/>
        <charset val="128"/>
        <scheme val="minor"/>
      </rPr>
      <t xml:space="preserve">
Determination by clinicians about including medication reconciliation (evaluatioin by pharmacist in addition to clinicians), education, hospital follow-up, and subspecialty referral. As need as intervention.
</t>
    </r>
    <r>
      <rPr>
        <i/>
        <sz val="12"/>
        <color theme="1"/>
        <rFont val="游ゴシック"/>
        <family val="3"/>
        <charset val="128"/>
        <scheme val="minor"/>
      </rPr>
      <t>Out-hospital</t>
    </r>
    <r>
      <rPr>
        <sz val="12"/>
        <color theme="1"/>
        <rFont val="游ゴシック"/>
        <family val="2"/>
        <charset val="128"/>
        <scheme val="minor"/>
      </rPr>
      <t xml:space="preserve">
A referral to a out-hospital provider for follow-up.
No contained: Estimation of cognitive and functional status or anticipated post-ICU needs by a nurse practitioner; Multi-disciplinary assessment; Contact for 24 hours a day after hospital discharge.</t>
    </r>
    <phoneticPr fontId="1"/>
  </si>
  <si>
    <r>
      <t xml:space="preserve">Intervention by multidisciplinary team from ICU discharge.
</t>
    </r>
    <r>
      <rPr>
        <i/>
        <sz val="12"/>
        <color theme="1"/>
        <rFont val="游ゴシック"/>
        <family val="3"/>
        <charset val="128"/>
        <scheme val="minor"/>
      </rPr>
      <t>In-hospital</t>
    </r>
    <r>
      <rPr>
        <sz val="12"/>
        <color theme="1"/>
        <rFont val="游ゴシック"/>
        <family val="2"/>
        <charset val="128"/>
        <scheme val="minor"/>
      </rPr>
      <t xml:space="preserve">
Education by Visits and pamphlet of ICU nurse practionor; Medication reconciliation by ICU pharmacist.
</t>
    </r>
    <r>
      <rPr>
        <i/>
        <sz val="12"/>
        <color theme="1"/>
        <rFont val="游ゴシック"/>
        <family val="3"/>
        <charset val="128"/>
        <scheme val="minor"/>
      </rPr>
      <t>Out-hospital</t>
    </r>
    <r>
      <rPr>
        <sz val="12"/>
        <color theme="1"/>
        <rFont val="游ゴシック"/>
        <family val="2"/>
        <charset val="128"/>
        <scheme val="minor"/>
      </rPr>
      <t xml:space="preserve">
Provide a phone number for direct access to ICU recovery program team; Evaluation by ICU nurse practionor; Screening for cognitive impairment, depression, anxiety, and post-traumatic stress disorder and additional sevices by Neurocognitive psychologist; care management by case manager; Review of multidisciplinary plan by physician; As need as consultation for diagnosis-specific follow-up.
Duration: At least 30 days after hospital discharge</t>
    </r>
    <phoneticPr fontId="1"/>
  </si>
  <si>
    <r>
      <rPr>
        <i/>
        <sz val="12"/>
        <color theme="1"/>
        <rFont val="游ゴシック"/>
        <family val="3"/>
        <charset val="128"/>
        <scheme val="minor"/>
      </rPr>
      <t>In hospital</t>
    </r>
    <r>
      <rPr>
        <sz val="12"/>
        <color theme="1"/>
        <rFont val="游ゴシック"/>
        <family val="2"/>
        <charset val="128"/>
        <scheme val="minor"/>
      </rPr>
      <t xml:space="preserve">
Provided by a multidisciplinary inpatient medical or surgical team, which consists of doctors, nurses and allied health practitioners. Prior to the initiation of this study, no formal ICU follow-up service or clinic existed in the hospital.
</t>
    </r>
    <r>
      <rPr>
        <i/>
        <sz val="12"/>
        <color theme="1"/>
        <rFont val="游ゴシック"/>
        <family val="3"/>
        <charset val="128"/>
        <scheme val="minor"/>
      </rPr>
      <t>Out hospital</t>
    </r>
    <r>
      <rPr>
        <sz val="12"/>
        <color theme="1"/>
        <rFont val="游ゴシック"/>
        <family val="2"/>
        <charset val="128"/>
        <scheme val="minor"/>
      </rPr>
      <t xml:space="preserve">
As need as supports; to another acute care hospital closer to the patient’s home; to an inpatient rehabilitation hospital; or to a temporary or permanent nursing home.</t>
    </r>
    <phoneticPr fontId="1"/>
  </si>
  <si>
    <r>
      <rPr>
        <i/>
        <sz val="12"/>
        <color theme="1"/>
        <rFont val="游ゴシック"/>
        <family val="3"/>
        <charset val="128"/>
        <scheme val="minor"/>
      </rPr>
      <t>In-hospital</t>
    </r>
    <r>
      <rPr>
        <sz val="12"/>
        <color theme="1"/>
        <rFont val="游ゴシック"/>
        <family val="2"/>
        <charset val="128"/>
        <scheme val="minor"/>
      </rPr>
      <t xml:space="preserve">
Provided by a multidisciplinary inpatient medical or surgical team (as control).
</t>
    </r>
    <r>
      <rPr>
        <i/>
        <sz val="12"/>
        <color theme="1"/>
        <rFont val="游ゴシック"/>
        <family val="3"/>
        <charset val="128"/>
        <scheme val="minor"/>
      </rPr>
      <t>Out-hospital</t>
    </r>
    <r>
      <rPr>
        <sz val="12"/>
        <color theme="1"/>
        <rFont val="游ゴシック"/>
        <family val="2"/>
        <charset val="128"/>
        <scheme val="minor"/>
      </rPr>
      <t xml:space="preserve">
Visits forllow-up clinics by intensivists and endocrinologists.
Intensivist; Assessment of ICU-aquired problems, such as pain, cognition, and communication. Screen for anxiety and depression.
Endocrinologist; review of blood glucose, medication review, and cardiovascular risk assessment.
Duration and Frecuency:  At least one time, as need as repeat for 6 months from one month ±14 days after hospital discharge.</t>
    </r>
    <phoneticPr fontId="1"/>
  </si>
  <si>
    <t>F</t>
    <phoneticPr fontId="1"/>
  </si>
  <si>
    <t>Familiy</t>
    <phoneticPr fontId="1"/>
  </si>
  <si>
    <r>
      <rPr>
        <i/>
        <sz val="12"/>
        <color theme="1"/>
        <rFont val="游ゴシック"/>
        <family val="3"/>
        <charset val="128"/>
        <scheme val="minor"/>
      </rPr>
      <t xml:space="preserve">In-hospital and out-hospital
</t>
    </r>
    <r>
      <rPr>
        <sz val="12"/>
        <color theme="1"/>
        <rFont val="游ゴシック"/>
        <family val="2"/>
        <charset val="128"/>
        <scheme val="minor"/>
      </rPr>
      <t>Routine ICU Follow-Up
+
Rehabilitation Package;
A patient-controlled self-help rehabilitation program for 6 weeks.
-Contents about psychological, psychosocial, and physical problems
-Self-guided exercise program
Diary about exercise</t>
    </r>
    <r>
      <rPr>
        <sz val="12"/>
        <color theme="1"/>
        <rFont val="游ゴシック"/>
        <family val="3"/>
        <charset val="128"/>
        <scheme val="minor"/>
      </rPr>
      <t xml:space="preserve">
Duration and Frecuency: 6 weeks from 1 week after ICU discharge</t>
    </r>
    <phoneticPr fontId="1"/>
  </si>
  <si>
    <t>Standard care;
Early mobilization and physical therapy wherever possible and physical rehabilitation if required.
Mentally disturbed patients were offered psychiatric consultations. Physical restraints are generally not used.</t>
    <phoneticPr fontId="1"/>
  </si>
  <si>
    <r>
      <rPr>
        <i/>
        <sz val="12"/>
        <color theme="1"/>
        <rFont val="游ゴシック"/>
        <family val="3"/>
        <charset val="128"/>
        <scheme val="minor"/>
      </rPr>
      <t xml:space="preserve">From ICU or hospital discharge: </t>
    </r>
    <r>
      <rPr>
        <sz val="12"/>
        <color theme="1"/>
        <rFont val="游ゴシック"/>
        <family val="2"/>
        <charset val="128"/>
        <scheme val="minor"/>
      </rPr>
      <t xml:space="preserve">
Provide of Information and telephone contact continuously, for need of visiting follow-up clinic
</t>
    </r>
    <r>
      <rPr>
        <i/>
        <sz val="12"/>
        <color theme="1"/>
        <rFont val="游ゴシック"/>
        <family val="3"/>
        <charset val="128"/>
        <scheme val="minor"/>
      </rPr>
      <t>After 5-8 weeks from providing information:</t>
    </r>
    <r>
      <rPr>
        <sz val="12"/>
        <color theme="1"/>
        <rFont val="游ゴシック"/>
        <family val="2"/>
        <charset val="128"/>
        <scheme val="minor"/>
      </rPr>
      <t xml:space="preserve"> 
Establishment of a network
</t>
    </r>
    <r>
      <rPr>
        <i/>
        <sz val="12"/>
        <color theme="1"/>
        <rFont val="游ゴシック"/>
        <family val="3"/>
        <charset val="128"/>
        <scheme val="minor"/>
      </rPr>
      <t>At about 2 months post-ICU discharge:</t>
    </r>
    <r>
      <rPr>
        <sz val="12"/>
        <color theme="1"/>
        <rFont val="游ゴシック"/>
        <family val="2"/>
        <charset val="128"/>
        <scheme val="minor"/>
      </rPr>
      <t xml:space="preserve">
Assess physical, mental, cognitive and social functioning by established checklist.
As need, treatment using methods reintegrating traumatic memories, by the appropriate medical specialties.</t>
    </r>
    <phoneticPr fontId="1"/>
  </si>
  <si>
    <t>Usual care:
Not giving additional information or consultation for patients and caregivers.
No intensive care follow-up.</t>
    <phoneticPr fontId="1"/>
  </si>
  <si>
    <r>
      <rPr>
        <i/>
        <sz val="12"/>
        <color theme="1"/>
        <rFont val="游ゴシック"/>
        <family val="3"/>
        <charset val="128"/>
        <scheme val="minor"/>
      </rPr>
      <t>Out-hospital</t>
    </r>
    <r>
      <rPr>
        <sz val="12"/>
        <color theme="1"/>
        <rFont val="游ゴシック"/>
        <family val="2"/>
        <charset val="128"/>
        <scheme val="minor"/>
      </rPr>
      <t xml:space="preserve">
Standard care
+
An individualized, semi-structured programme, provided by a specialized nurse
Psychosocial intervention that screens for cognitive or emotional problems and offers information, advice and support, composed by obligatory and optional topics.
Obligatory; Provision of Information for cognitive and emotional changes and issues, and methods of self-management.
Optional; Physical changes and challenges, activities of daily living, and changes, challenges for the caregiver (including suggestion of coping strategies), etc.
Duration and Frecuency: 
Three months, 1-6 times from the first months after discharge from the hospital</t>
    </r>
    <phoneticPr fontId="1"/>
  </si>
  <si>
    <t xml:space="preserve">Standard care
General outpatient cardiac rehabilitation programmes
This care was not specialized for cardiac arrest survivors, and did not include cognitive impairments. </t>
    <phoneticPr fontId="1"/>
  </si>
  <si>
    <r>
      <t xml:space="preserve">Four arms; ICU diary, psychoeducation, and ICU diary + psychoeducation
Psychoeducation arms;
</t>
    </r>
    <r>
      <rPr>
        <i/>
        <sz val="12"/>
        <color theme="1"/>
        <rFont val="游ゴシック"/>
        <family val="3"/>
        <charset val="128"/>
        <scheme val="minor"/>
      </rPr>
      <t>In-hospital and out-hospital</t>
    </r>
    <r>
      <rPr>
        <sz val="12"/>
        <color theme="1"/>
        <rFont val="游ゴシック"/>
        <family val="2"/>
        <charset val="128"/>
        <scheme val="minor"/>
      </rPr>
      <t xml:space="preserve">
Providing pamphlet included information about common ICU proccesses and experiences (e.g., delirium); symptoms of PTSD, anxiety and depression; and follow-up/emergency resources
Duration and Frecuency: 
30 days after ICU discharge or after return of the ability to provide consent.</t>
    </r>
    <phoneticPr fontId="1"/>
  </si>
  <si>
    <t>Usual care
No follow-up psychological support or education was provided.</t>
    <phoneticPr fontId="1"/>
  </si>
  <si>
    <r>
      <rPr>
        <i/>
        <sz val="12"/>
        <color theme="1"/>
        <rFont val="游ゴシック"/>
        <family val="3"/>
        <charset val="128"/>
        <scheme val="minor"/>
      </rPr>
      <t>In-hospital</t>
    </r>
    <r>
      <rPr>
        <sz val="12"/>
        <color theme="1"/>
        <rFont val="游ゴシック"/>
        <family val="2"/>
        <charset val="128"/>
        <scheme val="minor"/>
      </rPr>
      <t xml:space="preserve">
Not detail.
</t>
    </r>
    <r>
      <rPr>
        <i/>
        <sz val="12"/>
        <color theme="1"/>
        <rFont val="游ゴシック"/>
        <family val="3"/>
        <charset val="128"/>
        <scheme val="minor"/>
      </rPr>
      <t>Out-hospital</t>
    </r>
    <r>
      <rPr>
        <sz val="12"/>
        <color theme="1"/>
        <rFont val="游ゴシック"/>
        <family val="2"/>
        <charset val="128"/>
        <scheme val="minor"/>
      </rPr>
      <t xml:space="preserve">
A rehabilitation program comprised by exercise and education sessions supervised by the physiotherapy team.
Education sessions;
Conducted in a group discussion format.
Contents of benefits of exercise, relaxation techniques, managing breathlessness, smoking cessation, and anxiety management.
Duration and Frecuency: 
Total 6 educational sessions, 1 hour per session, for 7 weeks after hospital discharge.</t>
    </r>
    <phoneticPr fontId="1"/>
  </si>
  <si>
    <r>
      <rPr>
        <i/>
        <sz val="12"/>
        <color theme="1"/>
        <rFont val="游ゴシック"/>
        <family val="3"/>
        <charset val="128"/>
        <scheme val="minor"/>
      </rPr>
      <t>In-hospital</t>
    </r>
    <r>
      <rPr>
        <sz val="12"/>
        <color theme="1"/>
        <rFont val="游ゴシック"/>
        <family val="2"/>
        <charset val="128"/>
        <scheme val="minor"/>
      </rPr>
      <t xml:space="preserve">
Receiving physiotherapy, exercises, and education as per current standards of practice in their institution.
</t>
    </r>
    <r>
      <rPr>
        <i/>
        <sz val="12"/>
        <color theme="1"/>
        <rFont val="游ゴシック"/>
        <family val="3"/>
        <charset val="128"/>
        <scheme val="minor"/>
      </rPr>
      <t>Out-hospital</t>
    </r>
    <r>
      <rPr>
        <sz val="12"/>
        <color theme="1"/>
        <rFont val="游ゴシック"/>
        <family val="2"/>
        <charset val="128"/>
        <scheme val="minor"/>
      </rPr>
      <t xml:space="preserve">
Not providing specific input or education.</t>
    </r>
    <phoneticPr fontId="1"/>
  </si>
  <si>
    <t>Patients received traditional care with follow-up visits, according to national guidelines.
Although familes were permitted to follow  the patients to appointments, they were not always visited.</t>
    <phoneticPr fontId="1"/>
  </si>
  <si>
    <t>Educational information about the nature and treatment of critical illness, but none of the mindfulness training.</t>
    <phoneticPr fontId="1"/>
  </si>
  <si>
    <t>No intervention.
Questionnaire package for assessment of outcomes at 3 and 12 months</t>
    <phoneticPr fontId="1"/>
  </si>
  <si>
    <t>Standard Care
No Peer Support Group</t>
    <phoneticPr fontId="1"/>
  </si>
  <si>
    <t>Age_F_C_Mean</t>
    <phoneticPr fontId="1"/>
  </si>
  <si>
    <t>Age_F_C_SD</t>
    <phoneticPr fontId="1"/>
  </si>
  <si>
    <t>Age_F_C_95%CI_Lower</t>
    <phoneticPr fontId="1"/>
  </si>
  <si>
    <t>Age_F_C_95%CI_Upper</t>
    <phoneticPr fontId="1"/>
  </si>
  <si>
    <t>Age_F_C_Median</t>
    <phoneticPr fontId="1"/>
  </si>
  <si>
    <t>Age_F_C_IQR</t>
    <phoneticPr fontId="1"/>
  </si>
  <si>
    <t>Age_F_C_Min</t>
    <phoneticPr fontId="1"/>
  </si>
  <si>
    <t>Age_F_C_Max</t>
    <phoneticPr fontId="1"/>
  </si>
  <si>
    <t>SS_F_allocation_I</t>
    <phoneticPr fontId="1"/>
  </si>
  <si>
    <t>SS_F_allocation_C</t>
    <phoneticPr fontId="1"/>
  </si>
  <si>
    <t>SS_F_last time point_I</t>
    <phoneticPr fontId="1"/>
  </si>
  <si>
    <t>SS_F_last time point_C</t>
    <phoneticPr fontId="1"/>
  </si>
  <si>
    <t>Attrition_F</t>
    <phoneticPr fontId="1"/>
  </si>
  <si>
    <t>Timing of follow-up</t>
    <phoneticPr fontId="1"/>
  </si>
  <si>
    <t>Free comment</t>
    <phoneticPr fontId="1"/>
  </si>
  <si>
    <t>Publication</t>
    <phoneticPr fontId="1"/>
  </si>
  <si>
    <t>PO#</t>
    <phoneticPr fontId="1"/>
  </si>
  <si>
    <t>Patient outcome numbering</t>
    <phoneticPr fontId="1"/>
  </si>
  <si>
    <t>FO#</t>
    <phoneticPr fontId="1"/>
  </si>
  <si>
    <t>Familiy outcome numbering</t>
    <phoneticPr fontId="1"/>
  </si>
  <si>
    <t>SE</t>
    <phoneticPr fontId="1"/>
  </si>
  <si>
    <t>Standard error</t>
    <phoneticPr fontId="1"/>
  </si>
  <si>
    <t>Standard deviation</t>
    <phoneticPr fontId="1"/>
  </si>
  <si>
    <t>Age_F_I_Mean</t>
    <phoneticPr fontId="1"/>
  </si>
  <si>
    <t>Age_F_I_SD</t>
    <phoneticPr fontId="1"/>
  </si>
  <si>
    <t>Age_F_I_95%CI_Lower</t>
    <phoneticPr fontId="1"/>
  </si>
  <si>
    <t>Age_F_I_95%CI_Upper</t>
    <phoneticPr fontId="1"/>
  </si>
  <si>
    <t>Age_F_I_Median</t>
    <phoneticPr fontId="1"/>
  </si>
  <si>
    <t>Age_F_I_IQR</t>
    <phoneticPr fontId="1"/>
  </si>
  <si>
    <t>Age_F_I_Min</t>
    <phoneticPr fontId="1"/>
  </si>
  <si>
    <t>Age_F_I_Max</t>
    <phoneticPr fontId="1"/>
  </si>
  <si>
    <t>Ratio of allocation</t>
    <phoneticPr fontId="1"/>
  </si>
  <si>
    <t>Depression_Measured time point</t>
    <phoneticPr fontId="1"/>
  </si>
  <si>
    <t>Depression_I_Numner of patients</t>
    <phoneticPr fontId="1"/>
  </si>
  <si>
    <t>Depression_I_Mean</t>
    <phoneticPr fontId="1"/>
  </si>
  <si>
    <t>Depression_I_SD</t>
    <phoneticPr fontId="1"/>
  </si>
  <si>
    <t>Depression_I_95%CI_Lower</t>
    <phoneticPr fontId="1"/>
  </si>
  <si>
    <t>Depression_I_95%CI_Upper</t>
    <phoneticPr fontId="1"/>
  </si>
  <si>
    <t>Depression_I_Median</t>
    <phoneticPr fontId="1"/>
  </si>
  <si>
    <t>Depression_I_Min</t>
    <phoneticPr fontId="1"/>
  </si>
  <si>
    <t>Depression_I_Max</t>
    <phoneticPr fontId="1"/>
  </si>
  <si>
    <t>Depression_C_Numner of patients</t>
    <phoneticPr fontId="1"/>
  </si>
  <si>
    <t>Depression_C_Mean</t>
    <phoneticPr fontId="1"/>
  </si>
  <si>
    <t>Depression_C_SD</t>
    <phoneticPr fontId="1"/>
  </si>
  <si>
    <t>Depression_C_95%CI_Lower</t>
    <phoneticPr fontId="1"/>
  </si>
  <si>
    <t>Depression_C_95%CI_Upper</t>
    <phoneticPr fontId="1"/>
  </si>
  <si>
    <t>Depression_C_Median</t>
    <phoneticPr fontId="1"/>
  </si>
  <si>
    <t>Depression_C_Min</t>
    <phoneticPr fontId="1"/>
  </si>
  <si>
    <t>Depression_C_Max</t>
    <phoneticPr fontId="1"/>
  </si>
  <si>
    <t>Depression_mean diference between groups</t>
    <phoneticPr fontId="1"/>
  </si>
  <si>
    <t>Definition_significant symptoms of depression</t>
    <phoneticPr fontId="1"/>
  </si>
  <si>
    <t>Definition_significant symptoms of PTSD</t>
    <phoneticPr fontId="1"/>
  </si>
  <si>
    <t>PTSD_I_Numner of patients</t>
    <phoneticPr fontId="1"/>
  </si>
  <si>
    <t>PTSD_I_Mean</t>
    <phoneticPr fontId="1"/>
  </si>
  <si>
    <t>PTSD_I_SD</t>
    <phoneticPr fontId="1"/>
  </si>
  <si>
    <t>PTSD_I_95%CI_Lower</t>
    <phoneticPr fontId="1"/>
  </si>
  <si>
    <t>PTSD_I_95%CI_Upper</t>
    <phoneticPr fontId="1"/>
  </si>
  <si>
    <t>PTSD_I_Median</t>
    <phoneticPr fontId="1"/>
  </si>
  <si>
    <t>PTSD_I_Min</t>
    <phoneticPr fontId="1"/>
  </si>
  <si>
    <t>PTSD_I_Max</t>
    <phoneticPr fontId="1"/>
  </si>
  <si>
    <t>PTSD_C_Numner of patients</t>
    <phoneticPr fontId="1"/>
  </si>
  <si>
    <t>PTSD_C_Mean</t>
    <phoneticPr fontId="1"/>
  </si>
  <si>
    <t>PTSD_C_SD</t>
    <phoneticPr fontId="1"/>
  </si>
  <si>
    <t>PTSD_C_95%CI_Lower</t>
    <phoneticPr fontId="1"/>
  </si>
  <si>
    <t>PTSD_C_95%CI_Upper</t>
    <phoneticPr fontId="1"/>
  </si>
  <si>
    <t>PTSD_C_Median</t>
    <phoneticPr fontId="1"/>
  </si>
  <si>
    <t>PTSD_C_Min</t>
    <phoneticPr fontId="1"/>
  </si>
  <si>
    <t>PTSD_C_Max</t>
    <phoneticPr fontId="1"/>
  </si>
  <si>
    <t>PTSD_mean diference between groups</t>
    <phoneticPr fontId="1"/>
  </si>
  <si>
    <t>Definition_All adverse events</t>
    <phoneticPr fontId="1"/>
  </si>
  <si>
    <t>All adverse events</t>
    <phoneticPr fontId="1"/>
  </si>
  <si>
    <t>AE</t>
    <phoneticPr fontId="1"/>
  </si>
  <si>
    <t>AE_I_Numner of patients</t>
  </si>
  <si>
    <t>PTSD_Measured time point</t>
    <phoneticPr fontId="1"/>
  </si>
  <si>
    <t>AE_I_Mean</t>
  </si>
  <si>
    <t>AE_I_SD</t>
  </si>
  <si>
    <t>AE_I_95%CI_Lower</t>
  </si>
  <si>
    <t>AE_I_95%CI_Upper</t>
  </si>
  <si>
    <t>AE_I_Median</t>
  </si>
  <si>
    <t>AE_C_Numner of patients</t>
  </si>
  <si>
    <t>AE_C_Mean</t>
  </si>
  <si>
    <t>AE_C_SD</t>
  </si>
  <si>
    <t>AE_C_95%CI_Lower</t>
  </si>
  <si>
    <t>AE_C_95%CI_Upper</t>
  </si>
  <si>
    <t>AE_C_Median</t>
  </si>
  <si>
    <t>AE_C_IQR</t>
  </si>
  <si>
    <t>AE_mean diference between groups</t>
  </si>
  <si>
    <t>Anxiety_I_Numner of patients</t>
  </si>
  <si>
    <t>Anxiety_I_Mean</t>
  </si>
  <si>
    <t>Anxiety_I_SD</t>
  </si>
  <si>
    <t>Anxiety_I_95%CI_Lower</t>
  </si>
  <si>
    <t>Anxiety_I_95%CI_Upper</t>
  </si>
  <si>
    <t>Anxiety_I_Median</t>
  </si>
  <si>
    <t>Anxiety_I_Min</t>
  </si>
  <si>
    <t>Anxiety_I_Max</t>
  </si>
  <si>
    <t>Anxiety_C_Numner of patients</t>
  </si>
  <si>
    <t>Anxiety_C_Mean</t>
  </si>
  <si>
    <t>Anxiety_C_SD</t>
  </si>
  <si>
    <t>Anxiety_C_Median</t>
  </si>
  <si>
    <t>Anxiety_C_Min</t>
  </si>
  <si>
    <t>Anxiety_C_Max</t>
  </si>
  <si>
    <t>Definition_significant symptoms of Anxiety</t>
    <phoneticPr fontId="1"/>
  </si>
  <si>
    <t>Anxiety_Measured time point</t>
    <phoneticPr fontId="1"/>
  </si>
  <si>
    <t>HRQoL_I_SD</t>
  </si>
  <si>
    <t>HRQoL_I_95%CI_Lower</t>
  </si>
  <si>
    <t>HRQoL_I_95%CI_Upper</t>
  </si>
  <si>
    <t>HRQoL_I_Median</t>
  </si>
  <si>
    <t>HRQoL_I_IQR</t>
  </si>
  <si>
    <t>HRQoL_C_Mean</t>
  </si>
  <si>
    <t>HRQoL_C_SD</t>
  </si>
  <si>
    <t>HRQoL_C_95%CI_Lower</t>
  </si>
  <si>
    <t>HRQoL_C_95%CI_Upper</t>
  </si>
  <si>
    <t>HRQoL_C_Median</t>
  </si>
  <si>
    <t>HRQoL_C_IQR</t>
  </si>
  <si>
    <t>HRQoL_mean diference between groups</t>
  </si>
  <si>
    <t>Pain_I_Numner of patients</t>
  </si>
  <si>
    <t>Pain_I_Mean</t>
  </si>
  <si>
    <t>Pain_I_SD</t>
  </si>
  <si>
    <t>Pain_I_95%CI_Lower</t>
  </si>
  <si>
    <t>Pain_I_95%CI_Upper</t>
  </si>
  <si>
    <t>Pain_I_Median</t>
  </si>
  <si>
    <t>Pain_I_IQR</t>
  </si>
  <si>
    <t>Pain_I_Min</t>
  </si>
  <si>
    <t>Pain_I_Max</t>
  </si>
  <si>
    <t>Pain_C_Numner of patients</t>
  </si>
  <si>
    <t>Pain_C_Mean</t>
  </si>
  <si>
    <t>Pain_C_SD</t>
  </si>
  <si>
    <t>Pain_C_95%CI_Lower</t>
  </si>
  <si>
    <t>Pain_C_95%CI_Upper</t>
  </si>
  <si>
    <t>Pain_C_Median</t>
  </si>
  <si>
    <t>Pain_C_IQR</t>
  </si>
  <si>
    <t>Pain_C_Min</t>
  </si>
  <si>
    <t>Pain_C_Max</t>
  </si>
  <si>
    <t>Pain_mean diference between groups</t>
  </si>
  <si>
    <t>Readmission_I_Numner of patients</t>
  </si>
  <si>
    <t>Readmission_C_Numner of patients</t>
  </si>
  <si>
    <t>Long term mortality_I_Numner of patients</t>
    <phoneticPr fontId="1"/>
  </si>
  <si>
    <t>Long term mortality_C_Numner of patients</t>
    <phoneticPr fontId="1"/>
  </si>
  <si>
    <t>Definition_HRQoL</t>
    <phoneticPr fontId="1"/>
  </si>
  <si>
    <t>HRQoL_Measured time point</t>
    <phoneticPr fontId="1"/>
  </si>
  <si>
    <t>Definition_Pain</t>
    <phoneticPr fontId="1"/>
  </si>
  <si>
    <t>Pain_Measured time point</t>
    <phoneticPr fontId="1"/>
  </si>
  <si>
    <t>Readmission_Measured time point</t>
    <phoneticPr fontId="1"/>
  </si>
  <si>
    <t>Long term mortality_Measured time point</t>
    <phoneticPr fontId="1"/>
  </si>
  <si>
    <t>Title of records, or Registration</t>
    <phoneticPr fontId="1"/>
  </si>
  <si>
    <t>Depression_I_SE</t>
    <phoneticPr fontId="1"/>
  </si>
  <si>
    <t>Depression_C_SE</t>
    <phoneticPr fontId="1"/>
  </si>
  <si>
    <t>PTSD_I_SE</t>
    <phoneticPr fontId="1"/>
  </si>
  <si>
    <t>PTSD_C_SE</t>
    <phoneticPr fontId="1"/>
  </si>
  <si>
    <t>AE_I_SE</t>
    <phoneticPr fontId="1"/>
  </si>
  <si>
    <t>AE_C_SE</t>
    <phoneticPr fontId="1"/>
  </si>
  <si>
    <t>Anxiety_I_SE</t>
    <phoneticPr fontId="1"/>
  </si>
  <si>
    <t>Anxiety_C_SE</t>
    <phoneticPr fontId="1"/>
  </si>
  <si>
    <t>HRQoL_I_SE</t>
    <phoneticPr fontId="1"/>
  </si>
  <si>
    <t>HRQoL_C_SE</t>
    <phoneticPr fontId="1"/>
  </si>
  <si>
    <t>Pain_I_SE</t>
    <phoneticPr fontId="1"/>
  </si>
  <si>
    <t>Pain_C_SE</t>
    <phoneticPr fontId="1"/>
  </si>
  <si>
    <t>Effect of Nurse-Led Consultations on Post-Traumatic Stress and Sense of Coherence in Discharged ICU Patients With Clinically Relevant Post-Traumatic Stress Symptoms—A Randomized Controlled Trial</t>
    <phoneticPr fontId="1"/>
  </si>
  <si>
    <t>Crit Care Med. 2020 Dec;48(12):e1218-e1225.</t>
    <phoneticPr fontId="1"/>
  </si>
  <si>
    <t>randomised trial</t>
    <phoneticPr fontId="1"/>
  </si>
  <si>
    <t>NCT02077244</t>
    <phoneticPr fontId="1"/>
  </si>
  <si>
    <t>ase.valso@gmail.com</t>
    <phoneticPr fontId="1"/>
  </si>
  <si>
    <t>magdalena.rohr@ukr.de</t>
    <phoneticPr fontId="1"/>
  </si>
  <si>
    <t>Citation of publication</t>
    <phoneticPr fontId="1"/>
  </si>
  <si>
    <t>PMID of publication</t>
    <phoneticPr fontId="1"/>
  </si>
  <si>
    <t>Title of publication</t>
    <phoneticPr fontId="1"/>
  </si>
  <si>
    <t>NCT04186468</t>
    <phoneticPr fontId="1"/>
  </si>
  <si>
    <t>Åse Valsø, Tone Rustøen, Milada Cvancarova Småstuen, Øivind Ekeberg, Laila Skogstad, Inger Schou-Bredal, Hilde Myhren, Kjetil Sunde, Kirsti Tøien</t>
    <phoneticPr fontId="1"/>
  </si>
  <si>
    <t>PRR1-10.2196/10935</t>
    <phoneticPr fontId="1"/>
  </si>
  <si>
    <t>b.ewens@ecu.edu.au</t>
    <phoneticPr fontId="1"/>
  </si>
  <si>
    <t>Rehabilitation after critical illness: A randomized, controlled trial</t>
    <phoneticPr fontId="1"/>
  </si>
  <si>
    <t>Christina Jones, Paul Skirrow, Richard D Griffiths, Gerald H Humphris, Sarah Ingleby, Jane Eddleston, Carl Waldmann, Melanie Gager</t>
    <phoneticPr fontId="1"/>
  </si>
  <si>
    <t>Crit Care Med. 2003 Oct;31(10):2456-61.</t>
    <phoneticPr fontId="1"/>
  </si>
  <si>
    <t>christinajonesc@aol.com</t>
    <phoneticPr fontId="1"/>
  </si>
  <si>
    <t>Early neurologically-focused follow-up after cardiac arrest improves quality of life at one year: A randomised controlled trial</t>
    <phoneticPr fontId="1"/>
  </si>
  <si>
    <t>Véronique R M Moulaert, Caroline M van Heugten, Bjorn Winkens, Wilbert G M Bakx, Marc C F T M de Krom, Ton P M Gorgels, Derick T Wade, Jeanine A Verbunt</t>
    <phoneticPr fontId="1"/>
  </si>
  <si>
    <t>Int J Cardiol. 2015 Aug 15;193:8-16.</t>
    <phoneticPr fontId="1"/>
  </si>
  <si>
    <t>ISRCTN74835019</t>
    <phoneticPr fontId="1"/>
  </si>
  <si>
    <t>v.r.m.moulaert@umcg.nl</t>
    <phoneticPr fontId="1"/>
  </si>
  <si>
    <t>Maia S Kredentser, Marcus Blouw, Nicole Marten, Jitender Sareen, O Joseph Bienvenu, Jennifer Ryu, Brooke E Beatie, Sarvesh Logsetty, Lesley A Graff, Shauna Eggertson, Sophia Sweatman, Braeden Debroni, Nina Cianflone, Rakesh C Arora, Ryan Zarychanski, Kendiss Olafson</t>
    <phoneticPr fontId="1"/>
  </si>
  <si>
    <t>Preventing Posttraumatic Stress in ICU Survivors: A Single-Center Pilot Randomized Controlled Trial of ICU Diaries and Psychoeducation</t>
    <phoneticPr fontId="1"/>
  </si>
  <si>
    <t>Crit Care Med. 2018 Dec;46(12):1914-1922.</t>
    <phoneticPr fontId="1"/>
  </si>
  <si>
    <t>umkreden@myumanitoba.ca</t>
    <phoneticPr fontId="1"/>
  </si>
  <si>
    <t>David J McWilliams, Steve Benington, Dougal Atkinson</t>
    <phoneticPr fontId="1"/>
  </si>
  <si>
    <t>Physiother Theory Pract. 2016;32(3):179-90.</t>
    <phoneticPr fontId="1"/>
  </si>
  <si>
    <t>NCT02491021</t>
    <phoneticPr fontId="1"/>
  </si>
  <si>
    <t>David.mcwilliams@uhb.nhs.uk</t>
    <phoneticPr fontId="1"/>
  </si>
  <si>
    <t>S Ågren, A Eriksson, M Fredrikson, G Hollman-Frisman, L Orwelius</t>
    <phoneticPr fontId="1"/>
  </si>
  <si>
    <t>The health promoting conversations intervention for families with a critically ill relative: A pilot study</t>
    <phoneticPr fontId="1"/>
  </si>
  <si>
    <t>Intensive Crit Care Nurs. 2019 Feb;50:103-110.</t>
    <phoneticPr fontId="1"/>
  </si>
  <si>
    <t>NCT03325049</t>
    <phoneticPr fontId="1"/>
  </si>
  <si>
    <t>Susanna.Agren@liu.se</t>
    <phoneticPr fontId="1"/>
  </si>
  <si>
    <t>Sara L Douglas, Barbara J Daly, Carol Genet Kelley, Elizabeth O'Toole, Hugo Montenegro</t>
    <phoneticPr fontId="1"/>
  </si>
  <si>
    <t>Impact of a Disease Management Program Upon Caregivers of Chronically Critically Ill Patients</t>
    <phoneticPr fontId="1"/>
  </si>
  <si>
    <t>Chest. 2005 Dec;128(6):3925-36.</t>
    <phoneticPr fontId="1"/>
  </si>
  <si>
    <t>SLD4@case.edu</t>
    <phoneticPr fontId="1"/>
  </si>
  <si>
    <t>Christopher E Cox, Catherine L Hough, Derek M Jones, Anna Ungar, Wen Reagan, Mary D Key, Tina Gremore, Maren K Olsen, Linda Sanders, Jeffrey M Greeson, Laura S Porter</t>
    <phoneticPr fontId="1"/>
  </si>
  <si>
    <t>Effects of mindfulness training programmes delivered by a self-directed mobile app and by telephone compared with an education programme for survivors of critical illness: a pilot randomised clinical trial</t>
    <phoneticPr fontId="1"/>
  </si>
  <si>
    <t>Thorax. 2019 Jan;74(1):33-42.</t>
    <phoneticPr fontId="1"/>
  </si>
  <si>
    <t>NCT02701361</t>
    <phoneticPr fontId="1"/>
  </si>
  <si>
    <t>christopher.cox@duke.edu</t>
    <phoneticPr fontId="1"/>
  </si>
  <si>
    <t>Christina Jones, Paul Skirrow, Richard D Griffiths, Gerrald Humphris, Sarah Ingleby, Jane Eddleston, Carl Waldmann, Melanie Gager</t>
    <phoneticPr fontId="1"/>
  </si>
  <si>
    <t>Post-traumatic stress disorder-related symptoms in relatives of patients following intensive care</t>
    <phoneticPr fontId="1"/>
  </si>
  <si>
    <t>Intensive Care Med. 2004 Mar;30(3):456-60.</t>
    <phoneticPr fontId="1"/>
  </si>
  <si>
    <t>Nancy Kentish-Barnes, Sylvie Chevret, Benoît Champigneulle, Marina Thirion, Virginie Souppart, Marion Gilbert, Olivier Lesieur, Anne Renault, Maïté Garrouste-Orgeas, Laurent Argaud, Marion Venot, Alexandre Demoule, Olivier Guisset, Isabelle Vinatier, Gilles Troché, Julien Massot, Samir Jaber, Caroline Bornstain, Véronique Gaday, René Robert, Jean-Philippe Rigaud, Raphaël Cinotti, Mélanie Adda, François Thomas, Laure Calvet, Marion Galon, Zoé Cohen-Solal, Alain Cariou, Elie Azoulay, Famirea Study Group</t>
    <phoneticPr fontId="1"/>
  </si>
  <si>
    <t>Intensive Care Med. 2017 Apr;43(4):473-484.</t>
    <phoneticPr fontId="1"/>
  </si>
  <si>
    <t>NCT02325297</t>
    <phoneticPr fontId="1"/>
  </si>
  <si>
    <t>elie.azoulay@aphp.fr</t>
    <phoneticPr fontId="1"/>
  </si>
  <si>
    <t>Effect of a condolence letter on grief symptoms among relatives of patients who died in the ICU: a randomized clinical trial</t>
    <phoneticPr fontId="1"/>
  </si>
  <si>
    <t xml:space="preserve">Yasmine Ali Abdelhamid, Liza K Phillips, Mary G White, Jeffrey Presneill, Michael Horowitz, Adam M Deane </t>
    <phoneticPr fontId="1"/>
  </si>
  <si>
    <t>Survivors of Intensive Care With Type 2 Diabetes and the Effect of Shared-Care Follow-Up Clinics: The SWEET-AS Randomized Controlled Pilot Study</t>
    <phoneticPr fontId="1"/>
  </si>
  <si>
    <t>Chest. 2021 Jan;159(1):174-185.</t>
    <phoneticPr fontId="1"/>
  </si>
  <si>
    <t>ACTRN12616000206426</t>
    <phoneticPr fontId="1"/>
  </si>
  <si>
    <t>yasmine.aliabdelhamid@mh.org.au</t>
    <phoneticPr fontId="1"/>
  </si>
  <si>
    <t>Sarah L Bloom, Joanna L Stollings, Olivia Kirkpatrick, Li Wang, Daniel W Byrne, Carla M Sevin, Matthew W Semler</t>
    <phoneticPr fontId="1"/>
  </si>
  <si>
    <t>Randomized Clinical Trial of an ICU Recovery Pilot Program for Survivors of Critical Illness</t>
    <phoneticPr fontId="1"/>
  </si>
  <si>
    <t>Crit Care Med. 2019 Oct;47(10):1337-1345.</t>
    <phoneticPr fontId="1"/>
  </si>
  <si>
    <t>NCT03124342</t>
    <phoneticPr fontId="1"/>
  </si>
  <si>
    <t>sarah.l.bloom@vumc.org</t>
    <phoneticPr fontId="1"/>
  </si>
  <si>
    <t>Konrad Schmidt, Susanne Worrack, Michael Von Korff, Dimitry Davydow, Frank Brunkhorst, Ulrike Ehlert, Christine Pausch, Juliane Mehlhorn, Nico Schneider, André Scherag, Antje Freytag, Konrad Reinhart, Michel Wensing, Jochen Gensichen, SMOOTH Study Group</t>
    <phoneticPr fontId="1"/>
  </si>
  <si>
    <t>Effect of a Primary Care Management Intervention on Mental Health–Related Quality of Life Among Survivors of Sepsis A Randomized Clinical Trial</t>
    <phoneticPr fontId="1"/>
  </si>
  <si>
    <t>JAMA. 2016 Jun 28;315(24):2703-11.</t>
    <phoneticPr fontId="1"/>
  </si>
  <si>
    <t>ISRCTN61744782</t>
    <phoneticPr fontId="1"/>
  </si>
  <si>
    <t>jochen .gensichen@med.uni-jena.de</t>
    <phoneticPr fontId="1"/>
  </si>
  <si>
    <t>Long-term courses of sepsis survivors: effects of a primary care management intervention</t>
    <phoneticPr fontId="1"/>
  </si>
  <si>
    <t>Konrad Fr Schmidt, Daniel Schwarzkopf, Laura-Mae Baldwin, Frank M Brunkhorst, Antje Freytag, Christoph Heintze, Konrad Reinhart, Nico Schneider, Michael von Korff, Susanne Worrack, Michel Wensing, Jochen Gensichen, SMOOTH Study Group</t>
    <phoneticPr fontId="1"/>
  </si>
  <si>
    <t>Am J Med. 2020 Mar;133(3):381-385.e5.</t>
    <phoneticPr fontId="1"/>
  </si>
  <si>
    <t>sub-analysis of RCT</t>
    <phoneticPr fontId="1"/>
  </si>
  <si>
    <t>Konrad.Schmidt@charite.de</t>
    <phoneticPr fontId="1"/>
  </si>
  <si>
    <t>Janet F Jensen, Ingrid Egerod, Morten H Bestle, Doris F Christensen, Ask Elklit, Randi L Hansen, Heidi Knudsen, Louise B Grode, Dorthe Overgaard</t>
    <phoneticPr fontId="1"/>
  </si>
  <si>
    <t>Outpatient-based physical rehabilitation for survivors of prolonged critical illness: A rA recovery program to improve quality of life, sense of coherence and psychological health in ICU survivors: a multicenter randomized controlled trial, the RAPIT studyandomized controlled trial</t>
    <phoneticPr fontId="1"/>
  </si>
  <si>
    <t>Intensive Care Med. 2016 Nov;42(11):1733-1743.</t>
    <phoneticPr fontId="1"/>
  </si>
  <si>
    <t>NCT01721239</t>
    <phoneticPr fontId="1"/>
  </si>
  <si>
    <t>janet.froulund.jensen@regionh.dk</t>
    <phoneticPr fontId="1"/>
  </si>
  <si>
    <t>Reprint of Recovery programme for ICU survivors has no effect on relatives' quality of life: Secondary analysis of the RAPIT-study</t>
    <phoneticPr fontId="1"/>
  </si>
  <si>
    <t xml:space="preserve">Søs Bohart, Ingrid Egerod, Morten H Bestle, Dorthe Overgaard, Doris F Christensen, Janet F Jensen </t>
    <phoneticPr fontId="1"/>
  </si>
  <si>
    <t>Intensive Crit Care Nurs. 2019 Feb;50:111-117.</t>
    <phoneticPr fontId="1"/>
  </si>
  <si>
    <t>NCT03264365</t>
    <phoneticPr fontId="1"/>
  </si>
  <si>
    <t>soes.bohart@regionh.dk</t>
    <phoneticPr fontId="1"/>
  </si>
  <si>
    <t>Barbara J Daly, Sara L Douglas, Carol Genet Kelley, Elizabeth O'toole, Hugo Montenegro</t>
    <phoneticPr fontId="1"/>
  </si>
  <si>
    <t>Trial of a disease management program to reduce hospital readmissions of the chronically critically ill</t>
    <phoneticPr fontId="1"/>
  </si>
  <si>
    <t xml:space="preserve">Chest. 2005 Aug;128(2):507-17. </t>
    <phoneticPr fontId="1"/>
  </si>
  <si>
    <t>barbara.daly@case.edu</t>
    <phoneticPr fontId="1"/>
  </si>
  <si>
    <t>Chronically critically ill patients: health-related quality of life and resource use after a disease management intervention</t>
    <phoneticPr fontId="1"/>
  </si>
  <si>
    <t>Am J Crit Care. 2007 Sep;16(5):447-57.</t>
    <phoneticPr fontId="1"/>
  </si>
  <si>
    <t>B H Cuthbertson, J Rattray, M K Campbell, M Gager, S Roughton, A Smith, A Hull, S Breeman, J Norrie, D Jenkinson, R Hernández, M Johnston, E Wilson, C Waldmann, PRaCTICaL study group</t>
    <phoneticPr fontId="1"/>
  </si>
  <si>
    <t>The PRaCTICaL study of nurse led, intensive care follow-up programmes for improving long term outcomes from critical illness: a pragmatic randomised controlled trial</t>
    <phoneticPr fontId="1"/>
  </si>
  <si>
    <t>BMJ. 2009 Oct 16;339:b3723.</t>
    <phoneticPr fontId="1"/>
  </si>
  <si>
    <t>ISRCTN24294750</t>
    <phoneticPr fontId="1"/>
  </si>
  <si>
    <t>brian.cuthbertson@sunnybrook.ca.</t>
    <phoneticPr fontId="1"/>
  </si>
  <si>
    <t>Economic evaluation of nurse-led intensive care follow-up programmes compared with standard care: the PRaCTICaL trial</t>
    <phoneticPr fontId="1"/>
  </si>
  <si>
    <t>R A Hernández, D Jenkinson, L Vale, B H Cuthbertson</t>
    <phoneticPr fontId="1"/>
  </si>
  <si>
    <t>Eur J Health Econ. 2014 Apr;15(3):243-52.</t>
    <phoneticPr fontId="1"/>
  </si>
  <si>
    <t>luke.vale@newcastle.ac.uk</t>
    <phoneticPr fontId="1"/>
  </si>
  <si>
    <t>Christopher E Cox, Catherine L Hough, Shannon S Carson, Douglas B White, Jeremy M Kahn, Maren K Olsen, Derek M Jones, Tamara J Somers, Sarah A Kelleher, Laura S Porter</t>
    <phoneticPr fontId="1"/>
  </si>
  <si>
    <t>Effects of a Telephone- and Web-based Coping Skills Training Program Compared with an Education Program for Survivors of Critical Illness and Their Family Members. A Randomized Clinical Trial</t>
    <phoneticPr fontId="1"/>
  </si>
  <si>
    <t>Am J Respir Crit Care Med. 2018 Jan 1;197(1):66-78.</t>
    <phoneticPr fontId="1"/>
  </si>
  <si>
    <t>NCT01983254</t>
    <phoneticPr fontId="1"/>
  </si>
  <si>
    <t>ACTRN12618000615280</t>
    <phoneticPr fontId="1"/>
  </si>
  <si>
    <t>kimberley.haines@wh.org.au</t>
    <phoneticPr fontId="1"/>
  </si>
  <si>
    <t>NCT03926533</t>
    <phoneticPr fontId="1"/>
  </si>
  <si>
    <t xml:space="preserve">leanne.boehm@vanderbilt.edu  </t>
    <phoneticPr fontId="1"/>
  </si>
  <si>
    <t>Christopher.cox@duke.edu</t>
    <phoneticPr fontId="1"/>
  </si>
  <si>
    <t>Virtual Reality to Improve Sequelae of the Postintensive Care Syndrome: A Multicenter, Randomized Controlled Feasibility Study</t>
    <phoneticPr fontId="1"/>
  </si>
  <si>
    <t>Johan H Vlake, Jasper Van Bommel, Evert-Jan Wils, Tim I M Korevaar, O Joseph Bienvenu, Eva Klijn, Diederik Gommers, Michel E van Genderen</t>
    <phoneticPr fontId="1"/>
  </si>
  <si>
    <t>Crit Care Explor. 2021 Sep 14;3(9):e0538.</t>
    <phoneticPr fontId="1"/>
  </si>
  <si>
    <t>NL6611</t>
    <phoneticPr fontId="1"/>
  </si>
  <si>
    <t>j.vlake@erasmusmc.nl</t>
    <phoneticPr fontId="1"/>
  </si>
  <si>
    <t>Early Care, Therapeutic Education, and Psychological Intervention for the Management of Post-intensive Care Syndrome and Chronic Pain After Coronavirus Disease 2019 Infection. Simple-blind, Controlled, Randomized Trial.</t>
    <phoneticPr fontId="1"/>
  </si>
  <si>
    <t>NCT04394169</t>
    <phoneticPr fontId="1"/>
  </si>
  <si>
    <t>macalvo@clinic.cat</t>
    <phoneticPr fontId="1"/>
  </si>
  <si>
    <t>Optimizing a Self-directed Mobile Coping Skills Training Intervention to Improve Cardiorespiratory Failure Survivors' Psychological Distress</t>
    <phoneticPr fontId="1"/>
  </si>
  <si>
    <t>Authors of publication</t>
    <phoneticPr fontId="1"/>
  </si>
  <si>
    <t>NCT04329702</t>
    <phoneticPr fontId="1"/>
  </si>
  <si>
    <t>A Pilot, Feasibility Randomized Controlled Trial of a Behavioral Activation And Rehabilitation Intervention To Improve Psychological And Physical Impairments In Acute Respiratory Failure Survivors</t>
    <phoneticPr fontId="1"/>
  </si>
  <si>
    <t>NCT03431493</t>
    <phoneticPr fontId="1"/>
  </si>
  <si>
    <t>amalik37@jhmi.edu</t>
    <phoneticPr fontId="1"/>
  </si>
  <si>
    <t>Scales for pain item within SF-36</t>
    <phoneticPr fontId="1"/>
  </si>
  <si>
    <t>Gawlytta 2020</t>
  </si>
  <si>
    <t>Inclusion criteria</t>
    <phoneticPr fontId="1"/>
  </si>
  <si>
    <t>Excluded criteria</t>
    <phoneticPr fontId="1"/>
  </si>
  <si>
    <t>Inclusion criteria_F</t>
    <phoneticPr fontId="1"/>
  </si>
  <si>
    <t>Excluded criteria_F</t>
    <phoneticPr fontId="1"/>
  </si>
  <si>
    <t>Intervention_F</t>
    <phoneticPr fontId="1"/>
  </si>
  <si>
    <t>Control_F</t>
    <phoneticPr fontId="1"/>
  </si>
  <si>
    <t>Depression_Unit_Measured time point</t>
    <phoneticPr fontId="1"/>
  </si>
  <si>
    <t>Unit_Measured time point</t>
    <phoneticPr fontId="1"/>
  </si>
  <si>
    <t>Years</t>
    <phoneticPr fontId="1"/>
  </si>
  <si>
    <t>Months</t>
    <phoneticPr fontId="1"/>
  </si>
  <si>
    <t>Weeks</t>
    <phoneticPr fontId="1"/>
  </si>
  <si>
    <t>Days</t>
    <phoneticPr fontId="1"/>
  </si>
  <si>
    <t>Sample size at allocation</t>
    <phoneticPr fontId="1"/>
  </si>
  <si>
    <t>PTSD_Unit_Measured time point</t>
    <phoneticPr fontId="1"/>
  </si>
  <si>
    <t>Anxiety_Unit_Measured time point</t>
    <phoneticPr fontId="1"/>
  </si>
  <si>
    <t>HRQoL_Unit_Measured time point</t>
    <phoneticPr fontId="1"/>
  </si>
  <si>
    <t>Pain_Unit_Measured time point</t>
    <phoneticPr fontId="1"/>
  </si>
  <si>
    <t>Readmission_Unit_Measured time point</t>
    <phoneticPr fontId="1"/>
  </si>
  <si>
    <t>Long term mortality_Unit_Measured time point</t>
    <phoneticPr fontId="1"/>
  </si>
  <si>
    <t>SS_F_planed</t>
    <phoneticPr fontId="1"/>
  </si>
  <si>
    <t>Ratio of allocation_F</t>
    <phoneticPr fontId="1"/>
  </si>
  <si>
    <t>Depression_I_Numner of Family</t>
    <phoneticPr fontId="1"/>
  </si>
  <si>
    <t>Depression_I_Mean_F</t>
    <phoneticPr fontId="1"/>
  </si>
  <si>
    <t>Depression_I_SD_F</t>
    <phoneticPr fontId="1"/>
  </si>
  <si>
    <t>Depression_I_SE_F</t>
    <phoneticPr fontId="1"/>
  </si>
  <si>
    <t>Depression_I_95%CI_Lower_F</t>
    <phoneticPr fontId="1"/>
  </si>
  <si>
    <t>Depression_I_95%CI_Upper_F</t>
    <phoneticPr fontId="1"/>
  </si>
  <si>
    <t>Depression_I_Median_F</t>
    <phoneticPr fontId="1"/>
  </si>
  <si>
    <t>Depression_I_IQR_F</t>
    <phoneticPr fontId="1"/>
  </si>
  <si>
    <t>Depression_I_Min_F</t>
    <phoneticPr fontId="1"/>
  </si>
  <si>
    <t>Depression_I_Max_F</t>
    <phoneticPr fontId="1"/>
  </si>
  <si>
    <t>Depression_C_Numner of Familiy</t>
    <phoneticPr fontId="1"/>
  </si>
  <si>
    <t>Depression_C_Mean_F</t>
    <phoneticPr fontId="1"/>
  </si>
  <si>
    <t>Depression_C_SD_F</t>
    <phoneticPr fontId="1"/>
  </si>
  <si>
    <t>Depression_C_SE_F</t>
    <phoneticPr fontId="1"/>
  </si>
  <si>
    <t>Depression_C_95%CI_Lower_F</t>
    <phoneticPr fontId="1"/>
  </si>
  <si>
    <t>Depression_C_95%CI_Upper_F</t>
    <phoneticPr fontId="1"/>
  </si>
  <si>
    <t>Depression_C_Median_F</t>
    <phoneticPr fontId="1"/>
  </si>
  <si>
    <t>Depression_C_Min_F</t>
    <phoneticPr fontId="1"/>
  </si>
  <si>
    <t>Depression_C_Max_F</t>
    <phoneticPr fontId="1"/>
  </si>
  <si>
    <t>Depression_mean diference between groups_F</t>
    <phoneticPr fontId="1"/>
  </si>
  <si>
    <t>PTSD_I_Numner of Family</t>
    <phoneticPr fontId="1"/>
  </si>
  <si>
    <t>PTSD_I_Mean_F</t>
    <phoneticPr fontId="1"/>
  </si>
  <si>
    <t>PTSD_I_SD_F</t>
    <phoneticPr fontId="1"/>
  </si>
  <si>
    <t>PTSD_I_SE_F</t>
    <phoneticPr fontId="1"/>
  </si>
  <si>
    <t>PTSD_I_95%CI_Lower_F</t>
    <phoneticPr fontId="1"/>
  </si>
  <si>
    <t>PTSD_I_95%CI_Upper_F</t>
    <phoneticPr fontId="1"/>
  </si>
  <si>
    <t>PTSD_I_Median_F</t>
    <phoneticPr fontId="1"/>
  </si>
  <si>
    <t>PTSD_I_IQR_F</t>
    <phoneticPr fontId="1"/>
  </si>
  <si>
    <t>PTSD_I_Min_F</t>
    <phoneticPr fontId="1"/>
  </si>
  <si>
    <t>PTSD_I_Max_F</t>
    <phoneticPr fontId="1"/>
  </si>
  <si>
    <t>PTSD_C_Numner of patients_F</t>
    <phoneticPr fontId="1"/>
  </si>
  <si>
    <t>PTSD_C_Mean_F</t>
    <phoneticPr fontId="1"/>
  </si>
  <si>
    <t>PTSD_C_SD_F</t>
    <phoneticPr fontId="1"/>
  </si>
  <si>
    <t>PTSD_C_SE_F</t>
    <phoneticPr fontId="1"/>
  </si>
  <si>
    <t>PTSD_C_95%CI_Lower_F</t>
    <phoneticPr fontId="1"/>
  </si>
  <si>
    <t>PTSD_C_95%CI_Upper_F</t>
    <phoneticPr fontId="1"/>
  </si>
  <si>
    <t>PTSD_C_IQR_F</t>
    <phoneticPr fontId="1"/>
  </si>
  <si>
    <t>PTSD_C_Min_F</t>
    <phoneticPr fontId="1"/>
  </si>
  <si>
    <t>PTSD_C_Max_F</t>
    <phoneticPr fontId="1"/>
  </si>
  <si>
    <t>AE_I_Numner of Familiy</t>
    <phoneticPr fontId="1"/>
  </si>
  <si>
    <t>AE_I_Mean_F</t>
    <phoneticPr fontId="1"/>
  </si>
  <si>
    <t>AE_I_SD_F</t>
    <phoneticPr fontId="1"/>
  </si>
  <si>
    <t>AE_I_SE_F</t>
    <phoneticPr fontId="1"/>
  </si>
  <si>
    <t>AE_I_95%CI_Lower_F</t>
    <phoneticPr fontId="1"/>
  </si>
  <si>
    <t>AE_I_95%CI_Upper_F</t>
    <phoneticPr fontId="1"/>
  </si>
  <si>
    <t>AE_I_Median_F</t>
    <phoneticPr fontId="1"/>
  </si>
  <si>
    <t>AE_I_IQR_F</t>
    <phoneticPr fontId="1"/>
  </si>
  <si>
    <t>AE_I_Min_F</t>
    <phoneticPr fontId="1"/>
  </si>
  <si>
    <t>AE_I_Max_F</t>
    <phoneticPr fontId="1"/>
  </si>
  <si>
    <t>AE_C_Mean_F</t>
    <phoneticPr fontId="1"/>
  </si>
  <si>
    <t>AE_C_SD_F</t>
    <phoneticPr fontId="1"/>
  </si>
  <si>
    <t>AE_C_SE_F</t>
    <phoneticPr fontId="1"/>
  </si>
  <si>
    <t>AE_C_95%CI_Lower_F</t>
    <phoneticPr fontId="1"/>
  </si>
  <si>
    <t>AE_C_95%CI_Upper_F</t>
    <phoneticPr fontId="1"/>
  </si>
  <si>
    <t>AE_C_Median_F</t>
    <phoneticPr fontId="1"/>
  </si>
  <si>
    <t>AE_C_IQR_F</t>
    <phoneticPr fontId="1"/>
  </si>
  <si>
    <t>AE_C_Min_F</t>
    <phoneticPr fontId="1"/>
  </si>
  <si>
    <t>AE_C_Max_F</t>
    <phoneticPr fontId="1"/>
  </si>
  <si>
    <t>Anxiety_I_Mean_F</t>
    <phoneticPr fontId="1"/>
  </si>
  <si>
    <t>Anxiety_I_SD_F</t>
    <phoneticPr fontId="1"/>
  </si>
  <si>
    <t>Anxiety_I_SE_F</t>
    <phoneticPr fontId="1"/>
  </si>
  <si>
    <t>Anxiety_I_95%CI_Lower_F</t>
    <phoneticPr fontId="1"/>
  </si>
  <si>
    <t>Anxiety_I_95%CI_Upper_F</t>
    <phoneticPr fontId="1"/>
  </si>
  <si>
    <t>Anxiety_I_Median_F</t>
    <phoneticPr fontId="1"/>
  </si>
  <si>
    <t>Anxiety_I_IQR_F</t>
    <phoneticPr fontId="1"/>
  </si>
  <si>
    <t>Anxiety_I_Min_F</t>
    <phoneticPr fontId="1"/>
  </si>
  <si>
    <t>Anxiety_I_Max_F</t>
    <phoneticPr fontId="1"/>
  </si>
  <si>
    <t>Anxiety_I_Numner of Familiy</t>
    <phoneticPr fontId="1"/>
  </si>
  <si>
    <t>AE_C_Numner of Familiy</t>
    <phoneticPr fontId="1"/>
  </si>
  <si>
    <t>Anxiety_C_Numner of Familiy</t>
    <phoneticPr fontId="1"/>
  </si>
  <si>
    <t>Anxiety_C_Mean_F</t>
    <phoneticPr fontId="1"/>
  </si>
  <si>
    <t>Anxiety_C_SD_F</t>
    <phoneticPr fontId="1"/>
  </si>
  <si>
    <t>Anxiety_C_SE_F</t>
    <phoneticPr fontId="1"/>
  </si>
  <si>
    <t>Anxiety_C_95%CI_Lower_F</t>
    <phoneticPr fontId="1"/>
  </si>
  <si>
    <t>Anxiety_C_95%CI_Upper_F</t>
    <phoneticPr fontId="1"/>
  </si>
  <si>
    <t>Anxiety_C_Median_F</t>
    <phoneticPr fontId="1"/>
  </si>
  <si>
    <t>Anxiety_C_Min_F</t>
    <phoneticPr fontId="1"/>
  </si>
  <si>
    <t>Anxiety_C_Max_F</t>
    <phoneticPr fontId="1"/>
  </si>
  <si>
    <t>HRQoL_I_Mean_F</t>
    <phoneticPr fontId="1"/>
  </si>
  <si>
    <t>HRQoL_I_SD_F</t>
    <phoneticPr fontId="1"/>
  </si>
  <si>
    <t>HRQoL_I_SE_F</t>
    <phoneticPr fontId="1"/>
  </si>
  <si>
    <t>HRQoL_I_95%CI_Lower_F</t>
    <phoneticPr fontId="1"/>
  </si>
  <si>
    <t>HRQoL_I_95%CI_Upper_F</t>
    <phoneticPr fontId="1"/>
  </si>
  <si>
    <t>HRQoL_I_Median_F</t>
    <phoneticPr fontId="1"/>
  </si>
  <si>
    <t>HRQoL_I_IQR_F</t>
    <phoneticPr fontId="1"/>
  </si>
  <si>
    <t>HRQoL_I_Min_F</t>
    <phoneticPr fontId="1"/>
  </si>
  <si>
    <t>HRQoL_I_Max_F</t>
    <phoneticPr fontId="1"/>
  </si>
  <si>
    <t>HRQoL_C_Mean_F</t>
    <phoneticPr fontId="1"/>
  </si>
  <si>
    <t>HRQoL_C_SD_F</t>
    <phoneticPr fontId="1"/>
  </si>
  <si>
    <t>HRQoL_C_SE_F</t>
    <phoneticPr fontId="1"/>
  </si>
  <si>
    <t>HRQoL_C_95%CI_Lower_F</t>
    <phoneticPr fontId="1"/>
  </si>
  <si>
    <t>HRQoL_C_95%CI_Upper_F</t>
    <phoneticPr fontId="1"/>
  </si>
  <si>
    <t>HRQoL_C_Median_F</t>
    <phoneticPr fontId="1"/>
  </si>
  <si>
    <t>HRQoL_C_IQR_F</t>
    <phoneticPr fontId="1"/>
  </si>
  <si>
    <t>HRQoL_C_Min_F</t>
    <phoneticPr fontId="1"/>
  </si>
  <si>
    <t>HRQoL_C_Max_F</t>
    <phoneticPr fontId="1"/>
  </si>
  <si>
    <t>Anxiety_mean diference between groups</t>
    <phoneticPr fontId="1"/>
  </si>
  <si>
    <t>Anxiety_C_95%CI_Lower</t>
    <phoneticPr fontId="1"/>
  </si>
  <si>
    <t>Anxiety_mean diference between groups_95%CI_Lower</t>
    <phoneticPr fontId="1"/>
  </si>
  <si>
    <t>Anxiety_C_95%CI_Upper</t>
    <phoneticPr fontId="1"/>
  </si>
  <si>
    <t>Anxiety_mean diference between groups95%CI_Upper</t>
    <phoneticPr fontId="1"/>
  </si>
  <si>
    <t>HRQoL_mean diference between groups_95%CI_Lower</t>
    <phoneticPr fontId="1"/>
  </si>
  <si>
    <t>HRQoL_mean diference between groups95%CI_Upper</t>
    <phoneticPr fontId="1"/>
  </si>
  <si>
    <t>Depression_mean diference between groups_95%CI_Lower</t>
    <phoneticPr fontId="1"/>
  </si>
  <si>
    <t>Depression_mean diference between groups95%CI_Upper</t>
    <phoneticPr fontId="1"/>
  </si>
  <si>
    <t>ICU discharge</t>
    <phoneticPr fontId="1"/>
  </si>
  <si>
    <t>Hospital discharge</t>
    <phoneticPr fontId="1"/>
  </si>
  <si>
    <t>Other</t>
    <phoneticPr fontId="1"/>
  </si>
  <si>
    <t>SS_planed_total</t>
    <phoneticPr fontId="1"/>
  </si>
  <si>
    <t>Ratio of allocation_detail_other</t>
    <phoneticPr fontId="1"/>
  </si>
  <si>
    <t>I:C=1:1</t>
    <phoneticPr fontId="1"/>
  </si>
  <si>
    <t>Pain_mean diference between groups_95%CI_Lower</t>
    <phoneticPr fontId="1"/>
  </si>
  <si>
    <t>Pain_mean diference between groups95%CI_Upper</t>
    <phoneticPr fontId="1"/>
  </si>
  <si>
    <t>Depression_mean diference between groups_95%CI_Lower_F</t>
    <phoneticPr fontId="1"/>
  </si>
  <si>
    <t>Depression_mean diference between groups95%CI_Upper_F</t>
    <phoneticPr fontId="1"/>
  </si>
  <si>
    <t>PTSD_mean diference between groups_F</t>
    <phoneticPr fontId="1"/>
  </si>
  <si>
    <t>PTSD_mean diference between groups_95%CI_Lower_F</t>
    <phoneticPr fontId="1"/>
  </si>
  <si>
    <t>PTSD_mean diference between groups95%CI_Upper_F</t>
    <phoneticPr fontId="1"/>
  </si>
  <si>
    <t>AE_mean diference between groups_F</t>
    <phoneticPr fontId="1"/>
  </si>
  <si>
    <t>AE_mean diference between groups_95%CI_Lower_F</t>
    <phoneticPr fontId="1"/>
  </si>
  <si>
    <t>AE_mean diference between groups95%CI_Upper_F</t>
    <phoneticPr fontId="1"/>
  </si>
  <si>
    <t>Anxiety_mean diference between groups_F</t>
    <phoneticPr fontId="1"/>
  </si>
  <si>
    <t>Anxiety_mean diference between groups_95%CI_Lower_F</t>
    <phoneticPr fontId="1"/>
  </si>
  <si>
    <t>Anxiety_mean diference between groups95%CI_Upper_F</t>
    <phoneticPr fontId="1"/>
  </si>
  <si>
    <t>HRQoL_mean diference between groups_95%CI_Lower_F</t>
    <phoneticPr fontId="1"/>
  </si>
  <si>
    <t>HRQoL_mean diference between groups95%CI_Upper_F</t>
    <phoneticPr fontId="1"/>
  </si>
  <si>
    <t>HRQoL_mean diference between groups_F</t>
    <phoneticPr fontId="1"/>
  </si>
  <si>
    <t>Arm_intervention1</t>
    <phoneticPr fontId="1"/>
  </si>
  <si>
    <t>Arm_intervention2</t>
    <phoneticPr fontId="1"/>
  </si>
  <si>
    <t>Depression_I_Numner of patients2</t>
    <phoneticPr fontId="1"/>
  </si>
  <si>
    <t>Depression_I_Mean2</t>
    <phoneticPr fontId="1"/>
  </si>
  <si>
    <t>Depression_I_SD2</t>
    <phoneticPr fontId="1"/>
  </si>
  <si>
    <t>Depression_I_SE2</t>
    <phoneticPr fontId="1"/>
  </si>
  <si>
    <t>Depression_I_95%CI_Upper2</t>
    <phoneticPr fontId="1"/>
  </si>
  <si>
    <t>Arm_intervention#</t>
    <phoneticPr fontId="1"/>
  </si>
  <si>
    <t>Age_I_Mean2</t>
    <phoneticPr fontId="1"/>
  </si>
  <si>
    <t>Age_I_SD2</t>
    <phoneticPr fontId="1"/>
  </si>
  <si>
    <t>Sample size at last time point of study</t>
    <phoneticPr fontId="1"/>
  </si>
  <si>
    <t>Kingdom of Norway</t>
    <phoneticPr fontId="1"/>
  </si>
  <si>
    <t>dsf_Unit</t>
    <phoneticPr fontId="1"/>
  </si>
  <si>
    <t>Months</t>
  </si>
  <si>
    <t>ICU discharge</t>
  </si>
  <si>
    <t>I:C=1:1</t>
  </si>
  <si>
    <t>Y</t>
    <phoneticPr fontId="1"/>
  </si>
  <si>
    <t>a PTSS-10-I-B score greater than or equal to 25.</t>
    <phoneticPr fontId="1"/>
  </si>
  <si>
    <t>Admitted to the ICU.
With a PTSS-10-I-B score ≥ 25 (moderate PTSS symptom) at ICU discharge.</t>
    <phoneticPr fontId="1"/>
  </si>
  <si>
    <t>The United Kingdom</t>
    <phoneticPr fontId="1"/>
  </si>
  <si>
    <t>NA</t>
    <phoneticPr fontId="1"/>
  </si>
  <si>
    <t>Depression_I_Numner of patients_baseline</t>
    <phoneticPr fontId="1"/>
  </si>
  <si>
    <t>Depression_I_Mean_baseline</t>
    <phoneticPr fontId="1"/>
  </si>
  <si>
    <t>Depression_I_SD_baseline</t>
    <phoneticPr fontId="1"/>
  </si>
  <si>
    <t>Depression_I_SE_baseline</t>
    <phoneticPr fontId="1"/>
  </si>
  <si>
    <t>Depression_I_95%CI_Lower_baseline</t>
    <phoneticPr fontId="1"/>
  </si>
  <si>
    <t>Depression_I_95%CI_Upper_baseline</t>
    <phoneticPr fontId="1"/>
  </si>
  <si>
    <t>Depression_I_Median_baseline</t>
    <phoneticPr fontId="1"/>
  </si>
  <si>
    <t>Depression_I_Min_baseline</t>
    <phoneticPr fontId="1"/>
  </si>
  <si>
    <t>Depression_I_Max_baseline</t>
    <phoneticPr fontId="1"/>
  </si>
  <si>
    <t>Depression_C_Numner of patients_baseline</t>
    <phoneticPr fontId="1"/>
  </si>
  <si>
    <t>Depression_C_Mean_baseline</t>
    <phoneticPr fontId="1"/>
  </si>
  <si>
    <t>Depression_C_SD_baseline</t>
    <phoneticPr fontId="1"/>
  </si>
  <si>
    <t>Depression_C_SE_baseline</t>
    <phoneticPr fontId="1"/>
  </si>
  <si>
    <t>Depression_C_95%CI_Lower_baseline</t>
    <phoneticPr fontId="1"/>
  </si>
  <si>
    <t>Depression_C_95%CI_Upper_baseline</t>
    <phoneticPr fontId="1"/>
  </si>
  <si>
    <t>Depression_C_Median_baseline</t>
    <phoneticPr fontId="1"/>
  </si>
  <si>
    <t>Depression_C_IQR_baseline</t>
    <phoneticPr fontId="1"/>
  </si>
  <si>
    <t>Depression_C_Min_baseline</t>
    <phoneticPr fontId="1"/>
  </si>
  <si>
    <t>Depression_C_Max_baseline</t>
    <phoneticPr fontId="1"/>
  </si>
  <si>
    <t>PTSD_I_Numner of patients_baseline</t>
    <phoneticPr fontId="1"/>
  </si>
  <si>
    <t>PTSD_I_Mean_baseline</t>
    <phoneticPr fontId="1"/>
  </si>
  <si>
    <t>PTSD_I_SD_baseline</t>
    <phoneticPr fontId="1"/>
  </si>
  <si>
    <t>PTSD_I_SE_baseline</t>
    <phoneticPr fontId="1"/>
  </si>
  <si>
    <t>PTSD_I_95%CI_Lower_baseline</t>
    <phoneticPr fontId="1"/>
  </si>
  <si>
    <t>PTSD_I_95%CI_Upper_baseline</t>
    <phoneticPr fontId="1"/>
  </si>
  <si>
    <t>PTSD_I_Median_baseline</t>
    <phoneticPr fontId="1"/>
  </si>
  <si>
    <t>PTSD_I_IQR_baseline</t>
    <phoneticPr fontId="1"/>
  </si>
  <si>
    <t>PTSD_I_Min_baseline</t>
    <phoneticPr fontId="1"/>
  </si>
  <si>
    <t>PTSD_I_Max_baseline</t>
    <phoneticPr fontId="1"/>
  </si>
  <si>
    <t>PTSD_C_Numner of patients_baseline</t>
    <phoneticPr fontId="1"/>
  </si>
  <si>
    <t>PTSD_C_Mean_baseline</t>
    <phoneticPr fontId="1"/>
  </si>
  <si>
    <t>PTSD_C_SD_baseline</t>
    <phoneticPr fontId="1"/>
  </si>
  <si>
    <t>PTSD_C_SE_baseline</t>
    <phoneticPr fontId="1"/>
  </si>
  <si>
    <t>PTSD_C_95%CI_Lower_baseline</t>
    <phoneticPr fontId="1"/>
  </si>
  <si>
    <t>PTSD_C_95%CI_Upper_baseline</t>
    <phoneticPr fontId="1"/>
  </si>
  <si>
    <t>PTSD_C_Median_baseline</t>
    <phoneticPr fontId="1"/>
  </si>
  <si>
    <t>PTSD_C_IQR_baseline</t>
    <phoneticPr fontId="1"/>
  </si>
  <si>
    <t>PTSD_C_Min_baseline</t>
    <phoneticPr fontId="1"/>
  </si>
  <si>
    <t>PTSD_C_Max_baseline</t>
    <phoneticPr fontId="1"/>
  </si>
  <si>
    <t>Anxiety_I_Numner of patients_baseline</t>
    <phoneticPr fontId="1"/>
  </si>
  <si>
    <t>Anxiety_I_Mean_baseline</t>
    <phoneticPr fontId="1"/>
  </si>
  <si>
    <t>Anxiety_I_SD_baseline</t>
    <phoneticPr fontId="1"/>
  </si>
  <si>
    <t>Anxiety_I_SE_baseline</t>
    <phoneticPr fontId="1"/>
  </si>
  <si>
    <t>Anxiety_I_95%CI_Lower_baseline</t>
    <phoneticPr fontId="1"/>
  </si>
  <si>
    <t>Anxiety_I_95%CI_Upper_baseline</t>
    <phoneticPr fontId="1"/>
  </si>
  <si>
    <t>Anxiety_I_Median_baseline</t>
    <phoneticPr fontId="1"/>
  </si>
  <si>
    <t>Anxiety_I_Min_baseline</t>
    <phoneticPr fontId="1"/>
  </si>
  <si>
    <t>Anxiety_I_Max_baseline</t>
    <phoneticPr fontId="1"/>
  </si>
  <si>
    <t>Anxiety_C_Numner of patients_baseline</t>
    <phoneticPr fontId="1"/>
  </si>
  <si>
    <t>Anxiety_C_Mean_baseline</t>
    <phoneticPr fontId="1"/>
  </si>
  <si>
    <t>Anxiety_C_SD_baseline</t>
    <phoneticPr fontId="1"/>
  </si>
  <si>
    <t>Anxiety_C_SE_baseline</t>
    <phoneticPr fontId="1"/>
  </si>
  <si>
    <t>Anxiety_C_95%CI_Lower_baseline</t>
    <phoneticPr fontId="1"/>
  </si>
  <si>
    <t>Anxiety_C_95%CI_Upper_baseline</t>
    <phoneticPr fontId="1"/>
  </si>
  <si>
    <t>Anxiety_C_Median_baseline</t>
    <phoneticPr fontId="1"/>
  </si>
  <si>
    <t>Anxiety_C_Min_baseline</t>
    <phoneticPr fontId="1"/>
  </si>
  <si>
    <t>Anxiety_C_Max_baseline</t>
    <phoneticPr fontId="1"/>
  </si>
  <si>
    <t>HRQoL_I_Mean_baseline</t>
    <phoneticPr fontId="1"/>
  </si>
  <si>
    <t>HRQoL_I_SD_baseline</t>
    <phoneticPr fontId="1"/>
  </si>
  <si>
    <t>HRQoL_I_SE_baseline</t>
    <phoneticPr fontId="1"/>
  </si>
  <si>
    <t>HRQoL_I_95%CI_Lower_baseline</t>
    <phoneticPr fontId="1"/>
  </si>
  <si>
    <t>HRQoL_I_95%CI_Upper_baseline</t>
    <phoneticPr fontId="1"/>
  </si>
  <si>
    <t>HRQoL_I_Median_baseline</t>
    <phoneticPr fontId="1"/>
  </si>
  <si>
    <t>HRQoL_I_IQR_baseline</t>
    <phoneticPr fontId="1"/>
  </si>
  <si>
    <t>HRQoL_I_Min_baseline</t>
    <phoneticPr fontId="1"/>
  </si>
  <si>
    <t>HRQoL_I_Max_baseline</t>
    <phoneticPr fontId="1"/>
  </si>
  <si>
    <t>HRQoL_C_Mean_baseline</t>
    <phoneticPr fontId="1"/>
  </si>
  <si>
    <t>HRQoL_C_SD_baseline</t>
    <phoneticPr fontId="1"/>
  </si>
  <si>
    <t>HRQoL_C_SE_baseline</t>
    <phoneticPr fontId="1"/>
  </si>
  <si>
    <t>HRQoL_C_95%CI_Lower_baseline</t>
    <phoneticPr fontId="1"/>
  </si>
  <si>
    <t>HRQoL_C_95%CI_Upper_baseline</t>
    <phoneticPr fontId="1"/>
  </si>
  <si>
    <t>HRQoL_C_Median_baseline</t>
    <phoneticPr fontId="1"/>
  </si>
  <si>
    <t>HRQoL_C_IQR_baseline</t>
    <phoneticPr fontId="1"/>
  </si>
  <si>
    <t>HRQoL_C_Min_baseline</t>
    <phoneticPr fontId="1"/>
  </si>
  <si>
    <t>HRQoL_C_Max_baseline</t>
    <phoneticPr fontId="1"/>
  </si>
  <si>
    <t>Pain_I_Numner of patients_baseline</t>
    <phoneticPr fontId="1"/>
  </si>
  <si>
    <t>Pain_I_Mean_baseline</t>
    <phoneticPr fontId="1"/>
  </si>
  <si>
    <t>Pain_I_SD_baseline</t>
    <phoneticPr fontId="1"/>
  </si>
  <si>
    <t>Pain_I_SE_baseline</t>
    <phoneticPr fontId="1"/>
  </si>
  <si>
    <t>Pain_I_95%CI_Lower_baseline</t>
    <phoneticPr fontId="1"/>
  </si>
  <si>
    <t>Pain_I_95%CI_Upper_baseline</t>
    <phoneticPr fontId="1"/>
  </si>
  <si>
    <t>Pain_I_Median_baseline</t>
    <phoneticPr fontId="1"/>
  </si>
  <si>
    <t>Pain_I_IQR_baseline</t>
    <phoneticPr fontId="1"/>
  </si>
  <si>
    <t>Pain_I_Min_baseline</t>
    <phoneticPr fontId="1"/>
  </si>
  <si>
    <t>Pain_I_Max_baseline</t>
    <phoneticPr fontId="1"/>
  </si>
  <si>
    <t>Pain_C_Numner of patients_baseline</t>
    <phoneticPr fontId="1"/>
  </si>
  <si>
    <t>Pain_C_Mean_baseline</t>
    <phoneticPr fontId="1"/>
  </si>
  <si>
    <t>Pain_C_SD_baseline</t>
    <phoneticPr fontId="1"/>
  </si>
  <si>
    <t>Pain_C_SE_baseline</t>
    <phoneticPr fontId="1"/>
  </si>
  <si>
    <t>Pain_C_95%CI_Lower_baseline</t>
    <phoneticPr fontId="1"/>
  </si>
  <si>
    <t>Pain_C_95%CI_Upper_baseline</t>
    <phoneticPr fontId="1"/>
  </si>
  <si>
    <t>Pain_C_Median_baseline</t>
    <phoneticPr fontId="1"/>
  </si>
  <si>
    <t>Pain_C_IQR_baseline</t>
    <phoneticPr fontId="1"/>
  </si>
  <si>
    <t>Pain_C_Min_baseline</t>
    <phoneticPr fontId="1"/>
  </si>
  <si>
    <t>Pain_C_Ma_baselinex</t>
    <phoneticPr fontId="1"/>
  </si>
  <si>
    <t>Depression_I_Numner of Family_baseline</t>
    <phoneticPr fontId="1"/>
  </si>
  <si>
    <t>Depression_I_Mean_F_baseline</t>
    <phoneticPr fontId="1"/>
  </si>
  <si>
    <t>Depression_I_SD_F_baseline</t>
    <phoneticPr fontId="1"/>
  </si>
  <si>
    <t>Depression_I_SE_F_baseline</t>
    <phoneticPr fontId="1"/>
  </si>
  <si>
    <t>Depression_I_95%CI_Lower_F_baseline</t>
    <phoneticPr fontId="1"/>
  </si>
  <si>
    <t>Depression_I_95%CI_Upper_F_baseline</t>
    <phoneticPr fontId="1"/>
  </si>
  <si>
    <t>Depression_I_Median_F_baseline</t>
    <phoneticPr fontId="1"/>
  </si>
  <si>
    <t>Depression_I_IQR_F_baseline</t>
    <phoneticPr fontId="1"/>
  </si>
  <si>
    <t>Depression_I_Min_F_baseline</t>
    <phoneticPr fontId="1"/>
  </si>
  <si>
    <t>Depression_I_Max_F_baseline</t>
    <phoneticPr fontId="1"/>
  </si>
  <si>
    <t>Depression_C_Numner of Familiy_baseline</t>
    <phoneticPr fontId="1"/>
  </si>
  <si>
    <t>Depression_C_Mean_F_baseline</t>
    <phoneticPr fontId="1"/>
  </si>
  <si>
    <t>Depression_C_SD_F_baseline</t>
    <phoneticPr fontId="1"/>
  </si>
  <si>
    <t>Depression_C_SE_F_baseline</t>
    <phoneticPr fontId="1"/>
  </si>
  <si>
    <t>Depression_C_95%CI_Lower_F_baseline</t>
    <phoneticPr fontId="1"/>
  </si>
  <si>
    <t>Depression_C_95%CI_Upper_F_baseline</t>
    <phoneticPr fontId="1"/>
  </si>
  <si>
    <t>Depression_C_Median_F_baseline</t>
    <phoneticPr fontId="1"/>
  </si>
  <si>
    <t>Depression_C_IQR_F_baseline</t>
    <phoneticPr fontId="1"/>
  </si>
  <si>
    <t>Depression_C_Min_F_baseline</t>
    <phoneticPr fontId="1"/>
  </si>
  <si>
    <t>Depression_C_Max_F_baseline</t>
    <phoneticPr fontId="1"/>
  </si>
  <si>
    <t>PTSD_I_Numner of Family_baseline</t>
    <phoneticPr fontId="1"/>
  </si>
  <si>
    <t>PTSD_I_Mean_F_baseline</t>
    <phoneticPr fontId="1"/>
  </si>
  <si>
    <t>PTSD_I_SD_F_baseline</t>
    <phoneticPr fontId="1"/>
  </si>
  <si>
    <t>PTSD_I_SE_F_baseline</t>
    <phoneticPr fontId="1"/>
  </si>
  <si>
    <t>PTSD_I_95%CI_Lower_F_baseline</t>
    <phoneticPr fontId="1"/>
  </si>
  <si>
    <t>PTSD_I_95%CI_Upper_F_baseline</t>
    <phoneticPr fontId="1"/>
  </si>
  <si>
    <t>PTSD_I_Median_F_baseline</t>
    <phoneticPr fontId="1"/>
  </si>
  <si>
    <t>PTSD_I_IQR_F_baseline</t>
    <phoneticPr fontId="1"/>
  </si>
  <si>
    <t>PTSD_I_Min_F_baseline</t>
    <phoneticPr fontId="1"/>
  </si>
  <si>
    <t>PTSD_I_Max_F_baseline</t>
    <phoneticPr fontId="1"/>
  </si>
  <si>
    <t>PTSD_C_Numner of patients_F_baseline</t>
    <phoneticPr fontId="1"/>
  </si>
  <si>
    <t>PTSD_C_Mean_F_baseline</t>
    <phoneticPr fontId="1"/>
  </si>
  <si>
    <t>PTSD_C_SD_F_baseline</t>
    <phoneticPr fontId="1"/>
  </si>
  <si>
    <t>PTSD_C_SE_F_baseline</t>
    <phoneticPr fontId="1"/>
  </si>
  <si>
    <t>PTSD_C_95%CI_Lower_F_baseline</t>
    <phoneticPr fontId="1"/>
  </si>
  <si>
    <t>PTSD_C_95%CI_Upper_F_baseline</t>
    <phoneticPr fontId="1"/>
  </si>
  <si>
    <t>PTSD_C_Median_F_baseline</t>
    <phoneticPr fontId="1"/>
  </si>
  <si>
    <t>PTSD_C_IQR_F_baseline</t>
    <phoneticPr fontId="1"/>
  </si>
  <si>
    <t>PTSD_C_Min_F_baseline</t>
    <phoneticPr fontId="1"/>
  </si>
  <si>
    <t>PTSD_C_Max_F_baseline</t>
    <phoneticPr fontId="1"/>
  </si>
  <si>
    <t>Anxiety_I_Numner of Familiy_baseline</t>
    <phoneticPr fontId="1"/>
  </si>
  <si>
    <t>Anxiety_I_Mean_F_baseline</t>
    <phoneticPr fontId="1"/>
  </si>
  <si>
    <t>Anxiety_I_SD_F_baseline</t>
    <phoneticPr fontId="1"/>
  </si>
  <si>
    <t>Anxiety_I_SE_F_baseline</t>
    <phoneticPr fontId="1"/>
  </si>
  <si>
    <t>Anxiety_I_95%CI_Lower_F_baseline</t>
    <phoneticPr fontId="1"/>
  </si>
  <si>
    <t>Anxiety_I_95%CI_Upper_F_baseline</t>
    <phoneticPr fontId="1"/>
  </si>
  <si>
    <t>Anxiety_I_Median_F_baseline</t>
    <phoneticPr fontId="1"/>
  </si>
  <si>
    <t>Anxiety_I_IQR_F_baseline</t>
    <phoneticPr fontId="1"/>
  </si>
  <si>
    <t>Anxiety_I_Min_F_baseline</t>
    <phoneticPr fontId="1"/>
  </si>
  <si>
    <t>Anxiety_I_Max_F_baseline</t>
    <phoneticPr fontId="1"/>
  </si>
  <si>
    <t>Anxiety_C_Numner of Familiy_baseline</t>
    <phoneticPr fontId="1"/>
  </si>
  <si>
    <t>Anxiety_C_Mean_F_baseline</t>
    <phoneticPr fontId="1"/>
  </si>
  <si>
    <t>Anxiety_C_SD_F_baseline</t>
    <phoneticPr fontId="1"/>
  </si>
  <si>
    <t>Anxiety_C_SE_F_baseline</t>
    <phoneticPr fontId="1"/>
  </si>
  <si>
    <t>Anxiety_C_95%CI_Lower_F_baseline</t>
    <phoneticPr fontId="1"/>
  </si>
  <si>
    <t>Anxiety_C_95%CI_Upper_F_baseline</t>
    <phoneticPr fontId="1"/>
  </si>
  <si>
    <t>Anxiety_C_Median_F_baseline</t>
    <phoneticPr fontId="1"/>
  </si>
  <si>
    <t>Anxiety_C_IQR_F_baseline</t>
    <phoneticPr fontId="1"/>
  </si>
  <si>
    <t>Anxiety_C_Min_F_baseline</t>
    <phoneticPr fontId="1"/>
  </si>
  <si>
    <t>Anxiety_C_Max_F_baseline</t>
    <phoneticPr fontId="1"/>
  </si>
  <si>
    <t>HRQoL_I_Mean_F_baseline</t>
    <phoneticPr fontId="1"/>
  </si>
  <si>
    <t>HRQoL_I_SD_F_baseline</t>
    <phoneticPr fontId="1"/>
  </si>
  <si>
    <t>HRQoL_I_SE_F_baseline</t>
    <phoneticPr fontId="1"/>
  </si>
  <si>
    <t>HRQoL_I_95%CI_Lower_F_baseline</t>
    <phoneticPr fontId="1"/>
  </si>
  <si>
    <t>HRQoL_I_95%CI_Upper_F_baseline</t>
    <phoneticPr fontId="1"/>
  </si>
  <si>
    <t>HRQoL_I_Median_F_baseline</t>
    <phoneticPr fontId="1"/>
  </si>
  <si>
    <t>HRQoL_I_IQR_F_baseline</t>
    <phoneticPr fontId="1"/>
  </si>
  <si>
    <t>HRQoL_I_Min_F_baseline</t>
    <phoneticPr fontId="1"/>
  </si>
  <si>
    <t>HRQoL_I_Max_F_baseline</t>
    <phoneticPr fontId="1"/>
  </si>
  <si>
    <t>HRQoL_C_Mean_F_baseline</t>
    <phoneticPr fontId="1"/>
  </si>
  <si>
    <t>HRQoL_C_SD_F_baseline</t>
    <phoneticPr fontId="1"/>
  </si>
  <si>
    <t>HRQoL_C_SE_F_baseline</t>
    <phoneticPr fontId="1"/>
  </si>
  <si>
    <t>HRQoL_C_95%CI_Lower_F_baseline</t>
    <phoneticPr fontId="1"/>
  </si>
  <si>
    <t>HRQoL_C_95%CI_Upper_F_baseline</t>
    <phoneticPr fontId="1"/>
  </si>
  <si>
    <t>HRQoL_C_Median_F_baseline</t>
    <phoneticPr fontId="1"/>
  </si>
  <si>
    <t>HRQoL_C_IQR_F_baseline</t>
    <phoneticPr fontId="1"/>
  </si>
  <si>
    <t>HRQoL_C_Min_F_baseline</t>
    <phoneticPr fontId="1"/>
  </si>
  <si>
    <t>HRQoL_C_Max_F_baseline</t>
    <phoneticPr fontId="1"/>
  </si>
  <si>
    <t>Suffering burn injury
Unability to follow the manual or had language difficulties
Neurosurgical patients
Preexisting psychotic illness
Discharged for terminal care
Unlikely to survive the 6-month follow-up period</t>
    <phoneticPr fontId="1"/>
  </si>
  <si>
    <t>HADS-D score 11 and more</t>
    <phoneticPr fontId="1"/>
  </si>
  <si>
    <t>HADS-A score 11 and more</t>
    <phoneticPr fontId="1"/>
  </si>
  <si>
    <t>The Impact of Events Scale greater than a cut-off 19</t>
    <phoneticPr fontId="1"/>
  </si>
  <si>
    <t>the Medical Health Survey Short-Form 36</t>
    <phoneticPr fontId="1"/>
  </si>
  <si>
    <t>Missing_I</t>
    <phoneticPr fontId="1"/>
  </si>
  <si>
    <t>Death_I</t>
    <phoneticPr fontId="1"/>
  </si>
  <si>
    <t>Missing_C</t>
    <phoneticPr fontId="1"/>
  </si>
  <si>
    <t>Death_C</t>
    <phoneticPr fontId="1"/>
  </si>
  <si>
    <t>Missing_F_I</t>
    <phoneticPr fontId="1"/>
  </si>
  <si>
    <t>Death_F_I</t>
    <phoneticPr fontId="1"/>
  </si>
  <si>
    <t>Missing_F_C</t>
    <phoneticPr fontId="1"/>
  </si>
  <si>
    <t>Death_F_C</t>
    <phoneticPr fontId="1"/>
  </si>
  <si>
    <t>A life expectancy of less than three months (as estimated by the treating physician)
Living in residential or institutional care prior to the cardiac arrest</t>
    <phoneticPr fontId="1"/>
  </si>
  <si>
    <t xml:space="preserve">A partner, spouse or significant other related to the patient closely. </t>
    <phoneticPr fontId="1"/>
  </si>
  <si>
    <t>There were no other inclusion or exclusion criteria.</t>
    <phoneticPr fontId="1"/>
  </si>
  <si>
    <t>HADS-D score</t>
    <phoneticPr fontId="1"/>
  </si>
  <si>
    <t>IES score</t>
    <phoneticPr fontId="1"/>
  </si>
  <si>
    <t>Netherlands</t>
    <phoneticPr fontId="1"/>
  </si>
  <si>
    <t>Other</t>
  </si>
  <si>
    <t>Cardiac arrest</t>
    <phoneticPr fontId="1"/>
  </si>
  <si>
    <t>No caliculation</t>
    <phoneticPr fontId="1"/>
  </si>
  <si>
    <t>Adults (≥18 years) 
Admission to the ICU ≥ 72 h.
Mechanically ventilated.
Understanding languages.</t>
    <phoneticPr fontId="1"/>
  </si>
  <si>
    <t>Adults (≥18 years)
Survived more than two weeks after an in-hospital or out-of-hospital cardiac arrest
Living within 50 km of one of the participating hospitals
Sufficient knowledge of the Dutch language</t>
    <phoneticPr fontId="1"/>
  </si>
  <si>
    <t>Non-availability of caregiver and family
Not expected to survive 6 months after hospital discharge
Cognitive impairment
Reason for admission involving suicide
Coma due to meningitis/encephalitis, status epilepticus, anoxic encephalopathy, traumatic brain injury, and so on</t>
    <phoneticPr fontId="1"/>
  </si>
  <si>
    <t>HADS-D score 8 and more</t>
    <phoneticPr fontId="1"/>
  </si>
  <si>
    <t>Days</t>
  </si>
  <si>
    <t>IES-R score 1.6 and more</t>
    <phoneticPr fontId="1"/>
  </si>
  <si>
    <t>Depression_Timing of follow-up</t>
    <phoneticPr fontId="1"/>
  </si>
  <si>
    <t>Depression_Detail_other_timing</t>
    <phoneticPr fontId="1"/>
  </si>
  <si>
    <t>PTSD_Timing of follow-up</t>
    <phoneticPr fontId="1"/>
  </si>
  <si>
    <t>PTSD_Detail_other_timing</t>
    <phoneticPr fontId="1"/>
  </si>
  <si>
    <t>Anxiety_Timing of follow-up</t>
    <phoneticPr fontId="1"/>
  </si>
  <si>
    <t>Anxiety_Detail_other_timing</t>
    <phoneticPr fontId="1"/>
  </si>
  <si>
    <t>HRQoL_Timing of follow-up</t>
    <phoneticPr fontId="1"/>
  </si>
  <si>
    <t>HRQoL_Detail_other_timing</t>
    <phoneticPr fontId="1"/>
  </si>
  <si>
    <t>Pain_Timing of follow-up</t>
    <phoneticPr fontId="1"/>
  </si>
  <si>
    <t>Pain_Detail_other_timing</t>
    <phoneticPr fontId="1"/>
  </si>
  <si>
    <t>Readmission_Timing of follow-up</t>
    <phoneticPr fontId="1"/>
  </si>
  <si>
    <t>Readmission_Detail_other_timing</t>
    <phoneticPr fontId="1"/>
  </si>
  <si>
    <t>Long term mortality_Timing of follow-up</t>
    <phoneticPr fontId="1"/>
  </si>
  <si>
    <t>Long term mortality_Detail_other_timing</t>
    <phoneticPr fontId="1"/>
  </si>
  <si>
    <t xml:space="preserve">The cardiac arrest </t>
    <phoneticPr fontId="1"/>
  </si>
  <si>
    <t>EuroQol VAS</t>
    <phoneticPr fontId="1"/>
  </si>
  <si>
    <t>HADS-A score 8 and more</t>
    <phoneticPr fontId="1"/>
  </si>
  <si>
    <t>Canada</t>
    <phoneticPr fontId="1"/>
  </si>
  <si>
    <t>NCT02067559</t>
    <phoneticPr fontId="1"/>
  </si>
  <si>
    <t>4 arms</t>
    <phoneticPr fontId="1"/>
  </si>
  <si>
    <t>Anxiety_I_IQR_Lower</t>
    <phoneticPr fontId="1"/>
  </si>
  <si>
    <t>Anxiety_I_IQR_Upper</t>
    <phoneticPr fontId="1"/>
  </si>
  <si>
    <t>Anxiety_C_IQR_Lower</t>
    <phoneticPr fontId="1"/>
  </si>
  <si>
    <t>Anxiety_C_IQR_Upper</t>
    <phoneticPr fontId="1"/>
  </si>
  <si>
    <t>Depression_I_IQR_Lower</t>
    <phoneticPr fontId="1"/>
  </si>
  <si>
    <t>Depression_I_IQR_Upper</t>
    <phoneticPr fontId="1"/>
  </si>
  <si>
    <t>Depression_C_IQR_Lower</t>
    <phoneticPr fontId="1"/>
  </si>
  <si>
    <t>Depression_C_IQR_Upper</t>
    <phoneticPr fontId="1"/>
  </si>
  <si>
    <t>PTSD_I_IQR_Lower</t>
    <phoneticPr fontId="1"/>
  </si>
  <si>
    <t>PTSD_I_IQR_Upper</t>
    <phoneticPr fontId="1"/>
  </si>
  <si>
    <t>PTSD_C_IQR_Lower</t>
    <phoneticPr fontId="1"/>
  </si>
  <si>
    <t>PTSD_C_IQR_Upper</t>
    <phoneticPr fontId="1"/>
  </si>
  <si>
    <t>Cognitive impairment
Severe psychiatric disorders
Drug abuse
Difficulties in understanding or reading the Swedish</t>
    <phoneticPr fontId="1"/>
  </si>
  <si>
    <t>Ability to sign an informed consent form</t>
    <phoneticPr fontId="1"/>
  </si>
  <si>
    <t>Adults (&gt;18 years)
Admission to the ICU ≥ 72 h.
Participating in at least one family member (age &gt;15 years).
Ability to sign an informed consent form</t>
    <phoneticPr fontId="1"/>
  </si>
  <si>
    <t>The Health Promoting Conversations intervention
Patients received traditional care with follow-up visits and a health-promoting conversation  by nurses and families.
Conversation about experience of  the current situation. important topics for each family, available resources.
Duration and Frecuency: 
From Three weeks after ICU discharge.
2 weeks interval, within an approximately 4 to 8 week after hospital discharge.</t>
    <phoneticPr fontId="1"/>
  </si>
  <si>
    <t>Mental component summary of SF-36</t>
    <phoneticPr fontId="1"/>
  </si>
  <si>
    <t>critical illness</t>
    <phoneticPr fontId="1"/>
  </si>
  <si>
    <t>The Kingdom of Sweden</t>
    <phoneticPr fontId="1"/>
  </si>
  <si>
    <t>Not detail</t>
    <phoneticPr fontId="1"/>
  </si>
  <si>
    <t>Allocation by Family units</t>
    <phoneticPr fontId="1"/>
  </si>
  <si>
    <t>HRQoL_C_Mean_F_baseline, n=26</t>
    <phoneticPr fontId="1"/>
  </si>
  <si>
    <t>Adults (≥18 years)
Admission to the ICU ≥ 24 h
Cardiorespiratory failure</t>
    <phoneticPr fontId="1"/>
  </si>
  <si>
    <t xml:space="preserve">Adults (≥18 years) 
Having an ability of dyadic therapy, which provide significant postdischarge assistance for patients. </t>
    <phoneticPr fontId="1"/>
  </si>
  <si>
    <t>History of cognitive impairment
Poor English fluency</t>
    <phoneticPr fontId="1"/>
  </si>
  <si>
    <t>Hospital discharge</t>
  </si>
  <si>
    <t>Patient Health Questionnaire 9-item depression scale (PHQ-9) score</t>
    <phoneticPr fontId="1"/>
  </si>
  <si>
    <t>The Post-Traumatic Stress Scale (PTSS)</t>
    <phoneticPr fontId="1"/>
  </si>
  <si>
    <t>the Generalized Anxiety Disorder 7-item scale (GAD-7)</t>
    <phoneticPr fontId="1"/>
  </si>
  <si>
    <t xml:space="preserve"> EuroQOL 100-point visual analogue scale</t>
    <phoneticPr fontId="1"/>
  </si>
  <si>
    <t>The United States of America</t>
    <phoneticPr fontId="1"/>
  </si>
  <si>
    <t>Self-directed mindfulness training by mobile app</t>
    <phoneticPr fontId="1"/>
  </si>
  <si>
    <t>3 arms</t>
    <phoneticPr fontId="1"/>
  </si>
  <si>
    <t>Age_I_95%CI_Lower2</t>
    <phoneticPr fontId="1"/>
  </si>
  <si>
    <t>Age_I_95%CI_Upper2</t>
    <phoneticPr fontId="1"/>
  </si>
  <si>
    <t>Age_I_Median2</t>
    <phoneticPr fontId="1"/>
  </si>
  <si>
    <t>Age_I_IQR2</t>
    <phoneticPr fontId="1"/>
  </si>
  <si>
    <t>Age_I_Min2</t>
    <phoneticPr fontId="1"/>
  </si>
  <si>
    <t>Age_I_Max2</t>
    <phoneticPr fontId="1"/>
  </si>
  <si>
    <t>SS_allocation_I2</t>
    <phoneticPr fontId="1"/>
  </si>
  <si>
    <t>Missing_I2</t>
    <phoneticPr fontId="1"/>
  </si>
  <si>
    <t>Death_I2</t>
    <phoneticPr fontId="1"/>
  </si>
  <si>
    <t>SS_last time point_I2</t>
    <phoneticPr fontId="1"/>
  </si>
  <si>
    <t>Attrition2</t>
    <phoneticPr fontId="1"/>
  </si>
  <si>
    <t>Depression_I_Numner of patients_baseline2</t>
    <phoneticPr fontId="1"/>
  </si>
  <si>
    <t>Depression_I_Mean_baseline2</t>
    <phoneticPr fontId="1"/>
  </si>
  <si>
    <t>Depression_I_SD_baseline2</t>
    <phoneticPr fontId="1"/>
  </si>
  <si>
    <t>Depression_I_SE_baseline2</t>
    <phoneticPr fontId="1"/>
  </si>
  <si>
    <t>Depression_I_95%CI_Lower_baseline2</t>
    <phoneticPr fontId="1"/>
  </si>
  <si>
    <t>Depression_I_95%CI_Upper_baseline2</t>
    <phoneticPr fontId="1"/>
  </si>
  <si>
    <t>Depression_I_Median_baseline2</t>
    <phoneticPr fontId="1"/>
  </si>
  <si>
    <t>Depression_I_IQR_baseline2</t>
    <phoneticPr fontId="1"/>
  </si>
  <si>
    <t>Depression_I_Min_baseline2</t>
    <phoneticPr fontId="1"/>
  </si>
  <si>
    <t>Depression_I_Max_baseline2</t>
    <phoneticPr fontId="1"/>
  </si>
  <si>
    <t>PTSD_I_Numner of patients_baseline2</t>
    <phoneticPr fontId="1"/>
  </si>
  <si>
    <t>PTSD_I_Mean_baseline2</t>
    <phoneticPr fontId="1"/>
  </si>
  <si>
    <t>PTSD_I_SD_baseline2</t>
    <phoneticPr fontId="1"/>
  </si>
  <si>
    <t>PTSD_I_SE_baseline2</t>
    <phoneticPr fontId="1"/>
  </si>
  <si>
    <t>PTSD_I_95%CI_Lower_baseline2</t>
    <phoneticPr fontId="1"/>
  </si>
  <si>
    <t>PTSD_I_95%CI_Upper_baseline2</t>
    <phoneticPr fontId="1"/>
  </si>
  <si>
    <t>PTSD_I_Median_baseline2</t>
    <phoneticPr fontId="1"/>
  </si>
  <si>
    <t>PTSD_I_IQR_baseline2</t>
    <phoneticPr fontId="1"/>
  </si>
  <si>
    <t>PTSD_I_Min_baseline2</t>
    <phoneticPr fontId="1"/>
  </si>
  <si>
    <t>PTSD_I_Max_baseline2</t>
    <phoneticPr fontId="1"/>
  </si>
  <si>
    <t>Anxiety_I_Numner of patients_baseline2</t>
    <phoneticPr fontId="1"/>
  </si>
  <si>
    <t>Anxiety_I_Mean_baseline2</t>
    <phoneticPr fontId="1"/>
  </si>
  <si>
    <t>Anxiety_I_SD_baseline2</t>
    <phoneticPr fontId="1"/>
  </si>
  <si>
    <t>Anxiety_I_SE_baseline2</t>
    <phoneticPr fontId="1"/>
  </si>
  <si>
    <t>Anxiety_I_95%CI_Lower_baseline2</t>
    <phoneticPr fontId="1"/>
  </si>
  <si>
    <t>Anxiety_I_95%CI_Upper_baseline2</t>
    <phoneticPr fontId="1"/>
  </si>
  <si>
    <t>Anxiety_I_Median_baseline2</t>
    <phoneticPr fontId="1"/>
  </si>
  <si>
    <t>Anxiety_I_IQR_baseline2</t>
    <phoneticPr fontId="1"/>
  </si>
  <si>
    <t>Anxiety_I_Min_baseline2</t>
    <phoneticPr fontId="1"/>
  </si>
  <si>
    <t>Anxiety_I_Max_baseline2</t>
    <phoneticPr fontId="1"/>
  </si>
  <si>
    <t>HRQoL_I_Mean_baseline2</t>
    <phoneticPr fontId="1"/>
  </si>
  <si>
    <t>HRQoL_I_SD_baseline2</t>
    <phoneticPr fontId="1"/>
  </si>
  <si>
    <t>HRQoL_I_SE_baseline2</t>
    <phoneticPr fontId="1"/>
  </si>
  <si>
    <t>HRQoL_I_95%CI_Lower_baseline2</t>
    <phoneticPr fontId="1"/>
  </si>
  <si>
    <t>HRQoL_I_95%CI_Upper_baseline2</t>
    <phoneticPr fontId="1"/>
  </si>
  <si>
    <t>HRQoL_I_Median_baseline2</t>
    <phoneticPr fontId="1"/>
  </si>
  <si>
    <t>HRQoL_I_IQR_baseline2</t>
    <phoneticPr fontId="1"/>
  </si>
  <si>
    <t>HRQoL_I_Min_baseline2</t>
    <phoneticPr fontId="1"/>
  </si>
  <si>
    <t>HRQoL_I_Max_baseline2</t>
    <phoneticPr fontId="1"/>
  </si>
  <si>
    <t>Pain_I_Numner of patients_baseline2</t>
    <phoneticPr fontId="1"/>
  </si>
  <si>
    <t>Pain_I_Mean_baseline2</t>
    <phoneticPr fontId="1"/>
  </si>
  <si>
    <t>Pain_I_SD_baseline2</t>
    <phoneticPr fontId="1"/>
  </si>
  <si>
    <t>Pain_I_SE_baseline2</t>
    <phoneticPr fontId="1"/>
  </si>
  <si>
    <t>Pain_I_95%CI_Lower_baseline2</t>
    <phoneticPr fontId="1"/>
  </si>
  <si>
    <t>Pain_I_95%CI_Upper_baseline2</t>
    <phoneticPr fontId="1"/>
  </si>
  <si>
    <t>Pain_I_Median_baseline2</t>
    <phoneticPr fontId="1"/>
  </si>
  <si>
    <t>Pain_I_IQR_baseline2</t>
    <phoneticPr fontId="1"/>
  </si>
  <si>
    <t>Pain_I_Min_baseline2</t>
    <phoneticPr fontId="1"/>
  </si>
  <si>
    <t>Pain_I_Max_baseline2</t>
    <phoneticPr fontId="1"/>
  </si>
  <si>
    <t>Depression_I_Numner of Family_baseline2</t>
    <phoneticPr fontId="1"/>
  </si>
  <si>
    <t>Depression_I_Mean_F_baseline2</t>
    <phoneticPr fontId="1"/>
  </si>
  <si>
    <t>Depression_I_SD_F_baseline2</t>
    <phoneticPr fontId="1"/>
  </si>
  <si>
    <t>Depression_I_SE_F_baseline2</t>
    <phoneticPr fontId="1"/>
  </si>
  <si>
    <t>Depression_I_95%CI_Lower_F_baseline2</t>
    <phoneticPr fontId="1"/>
  </si>
  <si>
    <t>Depression_I_95%CI_Upper_F_baseline2</t>
    <phoneticPr fontId="1"/>
  </si>
  <si>
    <t>Depression_I_Median_F_baseline2</t>
    <phoneticPr fontId="1"/>
  </si>
  <si>
    <t>Depression_I_IQR_F_baseline2</t>
    <phoneticPr fontId="1"/>
  </si>
  <si>
    <t>Depression_I_Min_F_baseline2</t>
    <phoneticPr fontId="1"/>
  </si>
  <si>
    <t>Depression_I_Max_F_baseline2</t>
    <phoneticPr fontId="1"/>
  </si>
  <si>
    <t>PTSD_I_Numner of Family_baseline2</t>
    <phoneticPr fontId="1"/>
  </si>
  <si>
    <t>PTSD_I_Mean_F_baseline2</t>
    <phoneticPr fontId="1"/>
  </si>
  <si>
    <t>PTSD_I_SD_F_baseline2</t>
    <phoneticPr fontId="1"/>
  </si>
  <si>
    <t>PTSD_I_SE_F_baseline2</t>
    <phoneticPr fontId="1"/>
  </si>
  <si>
    <t>PTSD_I_95%CI_Lower_F_baseline2</t>
    <phoneticPr fontId="1"/>
  </si>
  <si>
    <t>PTSD_I_95%CI_Upper_F_baseline2</t>
    <phoneticPr fontId="1"/>
  </si>
  <si>
    <t>PTSD_I_Median_F_baseline2</t>
    <phoneticPr fontId="1"/>
  </si>
  <si>
    <t>PTSD_I_IQR_F_baseline2</t>
    <phoneticPr fontId="1"/>
  </si>
  <si>
    <t>PTSD_I_Min_F_baseline2</t>
    <phoneticPr fontId="1"/>
  </si>
  <si>
    <t>PTSD_I_Max_F_baseline2</t>
    <phoneticPr fontId="1"/>
  </si>
  <si>
    <t>Anxiety_I_Numner of Familiy_baseline2</t>
    <phoneticPr fontId="1"/>
  </si>
  <si>
    <t>Anxiety_I_Mean_F_baseline2</t>
    <phoneticPr fontId="1"/>
  </si>
  <si>
    <t>Anxiety_I_SD_F_baseline2</t>
    <phoneticPr fontId="1"/>
  </si>
  <si>
    <t>Anxiety_I_SE_F_baseline2</t>
    <phoneticPr fontId="1"/>
  </si>
  <si>
    <t>Anxiety_I_95%CI_Lower_F_baseline2</t>
    <phoneticPr fontId="1"/>
  </si>
  <si>
    <t>Anxiety_I_95%CI_Upper_F_baseline2</t>
    <phoneticPr fontId="1"/>
  </si>
  <si>
    <t>Anxiety_I_Median_F_baseline2</t>
    <phoneticPr fontId="1"/>
  </si>
  <si>
    <t>Anxiety_I_IQR_F_baseline2</t>
    <phoneticPr fontId="1"/>
  </si>
  <si>
    <t>Anxiety_I_Min_F_baseline2</t>
    <phoneticPr fontId="1"/>
  </si>
  <si>
    <t>Anxiety_I_Max_F_baseline2</t>
    <phoneticPr fontId="1"/>
  </si>
  <si>
    <t>HRQoL_I_Mean_F_baseline2</t>
    <phoneticPr fontId="1"/>
  </si>
  <si>
    <t>HRQoL_I_SD_F_baseline2</t>
    <phoneticPr fontId="1"/>
  </si>
  <si>
    <t>HRQoL_I_SE_F_baseline2</t>
    <phoneticPr fontId="1"/>
  </si>
  <si>
    <t>HRQoL_I_95%CI_Lower_F_baseline2</t>
    <phoneticPr fontId="1"/>
  </si>
  <si>
    <t>HRQoL_I_95%CI_Upper_F_baseline2</t>
    <phoneticPr fontId="1"/>
  </si>
  <si>
    <t>HRQoL_I_Median_F_baseline2</t>
    <phoneticPr fontId="1"/>
  </si>
  <si>
    <t>HRQoL_I_IQR_F_baseline2</t>
    <phoneticPr fontId="1"/>
  </si>
  <si>
    <t>HRQoL_I_Min_F_baseline2</t>
    <phoneticPr fontId="1"/>
  </si>
  <si>
    <t>HRQoL_I_Max_F_baseline2</t>
    <phoneticPr fontId="1"/>
  </si>
  <si>
    <t>Telephone-based mindfulness training by a psychologist</t>
    <phoneticPr fontId="1"/>
  </si>
  <si>
    <t>Depression_I_95%CI_Lowe2r</t>
    <phoneticPr fontId="1"/>
  </si>
  <si>
    <t>Depression_I_Median2</t>
    <phoneticPr fontId="1"/>
  </si>
  <si>
    <t>Depression_I_IQR_Lower2</t>
    <phoneticPr fontId="1"/>
  </si>
  <si>
    <t>Depression_I_IQR_Upper2</t>
    <phoneticPr fontId="1"/>
  </si>
  <si>
    <t>Depression_I_Min2</t>
    <phoneticPr fontId="1"/>
  </si>
  <si>
    <t>Depression_I_Max2</t>
    <phoneticPr fontId="1"/>
  </si>
  <si>
    <t>Depression_mean diference between groups2</t>
    <phoneticPr fontId="1"/>
  </si>
  <si>
    <t>Depression_mean diference between groups_95%CI_Lower2</t>
    <phoneticPr fontId="1"/>
  </si>
  <si>
    <t>Depression_mean diference between groups95%CI_Upper2</t>
    <phoneticPr fontId="1"/>
  </si>
  <si>
    <t>PTSD_I_Numner of patients2</t>
    <phoneticPr fontId="1"/>
  </si>
  <si>
    <t>PTSD_I_Mean2</t>
    <phoneticPr fontId="1"/>
  </si>
  <si>
    <t>PTSD_I_SD2</t>
    <phoneticPr fontId="1"/>
  </si>
  <si>
    <t>PTSD_I_SE2</t>
    <phoneticPr fontId="1"/>
  </si>
  <si>
    <t>PTSD_I_95%CI_Lower2</t>
    <phoneticPr fontId="1"/>
  </si>
  <si>
    <t>PTSD_I_95%CI_Upper2</t>
    <phoneticPr fontId="1"/>
  </si>
  <si>
    <t>PTSD_I_Median2</t>
    <phoneticPr fontId="1"/>
  </si>
  <si>
    <t>PTSD_I_IQR_Lower2</t>
    <phoneticPr fontId="1"/>
  </si>
  <si>
    <t>PTSD_I_IQR_Upper2</t>
    <phoneticPr fontId="1"/>
  </si>
  <si>
    <t>PTSD_I_Min2</t>
    <phoneticPr fontId="1"/>
  </si>
  <si>
    <t>PTSD_I_Max2</t>
    <phoneticPr fontId="1"/>
  </si>
  <si>
    <t>PTSD_mean diference between groups2</t>
    <phoneticPr fontId="1"/>
  </si>
  <si>
    <t>AE_I_Numner of patients2</t>
    <phoneticPr fontId="1"/>
  </si>
  <si>
    <t>AE_I_Mean2</t>
    <phoneticPr fontId="1"/>
  </si>
  <si>
    <t>AE_I_SD2</t>
    <phoneticPr fontId="1"/>
  </si>
  <si>
    <t>AE_I_SE2</t>
    <phoneticPr fontId="1"/>
  </si>
  <si>
    <t>AE_I_95%CI_Lower2</t>
    <phoneticPr fontId="1"/>
  </si>
  <si>
    <t>AE_I_95%CI_Upper2</t>
    <phoneticPr fontId="1"/>
  </si>
  <si>
    <t>AE_I_Median2</t>
    <phoneticPr fontId="1"/>
  </si>
  <si>
    <t>AE_I_IQR2</t>
    <phoneticPr fontId="1"/>
  </si>
  <si>
    <t>AE_I_Min2</t>
    <phoneticPr fontId="1"/>
  </si>
  <si>
    <t>AE_I_Max2</t>
    <phoneticPr fontId="1"/>
  </si>
  <si>
    <t>AE_mean diference between groups2</t>
    <phoneticPr fontId="1"/>
  </si>
  <si>
    <t>Anxiety_I_Numner of patients2</t>
    <phoneticPr fontId="1"/>
  </si>
  <si>
    <t>Anxiety_I_Mean2</t>
    <phoneticPr fontId="1"/>
  </si>
  <si>
    <t>Anxiety_I_SD2</t>
    <phoneticPr fontId="1"/>
  </si>
  <si>
    <t>Anxiety_I_SE2</t>
    <phoneticPr fontId="1"/>
  </si>
  <si>
    <t>Anxiety_I_95%CI_Lower2</t>
    <phoneticPr fontId="1"/>
  </si>
  <si>
    <t>Anxiety_I_95%CI_Upper2</t>
    <phoneticPr fontId="1"/>
  </si>
  <si>
    <t>Anxiety_I_Median2</t>
    <phoneticPr fontId="1"/>
  </si>
  <si>
    <t>Anxiety_I_IQR_Lower2</t>
    <phoneticPr fontId="1"/>
  </si>
  <si>
    <t>Anxiety_I_IQR_Upper2</t>
    <phoneticPr fontId="1"/>
  </si>
  <si>
    <t>Anxiety_I_Min2</t>
    <phoneticPr fontId="1"/>
  </si>
  <si>
    <t>Anxiety_I_Max2</t>
    <phoneticPr fontId="1"/>
  </si>
  <si>
    <t>Readmission_I_Numner of patients2</t>
    <phoneticPr fontId="1"/>
  </si>
  <si>
    <t>Long term mortality_I_Numner of patients2</t>
    <phoneticPr fontId="1"/>
  </si>
  <si>
    <t>The member of the family who was to be most closely involved in the patients’ care once they are discharged home.</t>
    <phoneticPr fontId="1"/>
  </si>
  <si>
    <t>Assigened health care providers
or
Relatives most communicated with the ICU team</t>
    <phoneticPr fontId="1"/>
  </si>
  <si>
    <t>With pregnant
Insufficient knowledge of the French language</t>
    <phoneticPr fontId="1"/>
  </si>
  <si>
    <t>Insufficient French language skills
Refusal about participation of study</t>
    <phoneticPr fontId="1"/>
  </si>
  <si>
    <t>France</t>
    <phoneticPr fontId="1"/>
  </si>
  <si>
    <t>in the 24 hours following the death of the patient</t>
    <phoneticPr fontId="1"/>
  </si>
  <si>
    <t>Age_I_IQR_Lower</t>
    <phoneticPr fontId="1"/>
  </si>
  <si>
    <t>Age_I_IQR_Upper</t>
    <phoneticPr fontId="1"/>
  </si>
  <si>
    <t>Age_C_IQR_Lower</t>
    <phoneticPr fontId="1"/>
  </si>
  <si>
    <t>Age_C_IQR_Upper</t>
    <phoneticPr fontId="1"/>
  </si>
  <si>
    <t>Age_F_I_IQR_Lower</t>
    <phoneticPr fontId="1"/>
  </si>
  <si>
    <t>Age_F_C_IQR_Lower</t>
    <phoneticPr fontId="1"/>
  </si>
  <si>
    <t>Age_F_C_IQR_Upper</t>
    <phoneticPr fontId="1"/>
  </si>
  <si>
    <t>Depression_I_IQR_Lower_F</t>
    <phoneticPr fontId="1"/>
  </si>
  <si>
    <t>Depression_I_IQR_Upper_F</t>
    <phoneticPr fontId="1"/>
  </si>
  <si>
    <t>Depression_C_IQR_Lower_F</t>
    <phoneticPr fontId="1"/>
  </si>
  <si>
    <t>Depression_C_IQR_Upper_F</t>
    <phoneticPr fontId="1"/>
  </si>
  <si>
    <t>IES-R score 26 and more</t>
    <phoneticPr fontId="1"/>
  </si>
  <si>
    <t>PTSD_I_IQR_Lower_F</t>
    <phoneticPr fontId="1"/>
  </si>
  <si>
    <t>PTSD_I_IQR_Upper_F</t>
    <phoneticPr fontId="1"/>
  </si>
  <si>
    <t>PTSD_C_Median_Lower_F</t>
    <phoneticPr fontId="1"/>
  </si>
  <si>
    <t>PTSD_C_IQR_Upper_F</t>
    <phoneticPr fontId="1"/>
  </si>
  <si>
    <t>Anxiety_I_IQR_Lower_F</t>
    <phoneticPr fontId="1"/>
  </si>
  <si>
    <t>Anxiety_I_IQR_Upper_F</t>
    <phoneticPr fontId="1"/>
  </si>
  <si>
    <t>Anxiety_C_IQR_Lower_F</t>
    <phoneticPr fontId="1"/>
  </si>
  <si>
    <t>Anxiety_C_IQR_Upper_F</t>
    <phoneticPr fontId="1"/>
  </si>
  <si>
    <t>Type 2 diabetes
ICU stay of ≥5 days
Surviver to ICU discharge</t>
    <phoneticPr fontId="1"/>
  </si>
  <si>
    <t>Age &gt;85 years
Pregnancy
Major psychiatric illness
Residing &gt;50km from hospital
Anticipated death within six months of ICU discharge as determined by the treating intensivist</t>
    <phoneticPr fontId="1"/>
  </si>
  <si>
    <t>Australia</t>
    <phoneticPr fontId="1"/>
  </si>
  <si>
    <t xml:space="preserve">Anxiety/depression: Anxiety/depression items of EQ-5D-5L </t>
    <phoneticPr fontId="1"/>
  </si>
  <si>
    <t>Adult (≥18 years) 
Admission to the medical ICU
ICU stay of at least 48 hours
Estimated risk of 30-day same-hospital readmission &gt; 15%</t>
    <phoneticPr fontId="1"/>
  </si>
  <si>
    <t>Long-term residence at a skilled nursing facility
Long-term mechanical ventilation prior to ICU admission
Prior receipt of solid organ or stem cell transplantation
Recorded primary residency greater than 200 miles from the study hospital
A care plan focused primarily on patient comfort; or previous enrollment in the study</t>
    <phoneticPr fontId="1"/>
  </si>
  <si>
    <t>Any untoward medical occurrence in a clinical investigation participant administered an intervention that does not necessarily have to have a causal relationship with this treatment
a. Results in death
b. Is life-threatening (defined as an event in which the participant was at risk of death at the time of the event and NOT an event that hypothetically might have caused death if it would have been more severe)
c. Requires inpatient hospitalization
d. Prolongs an existing hospitalization
e. Results in persistent or significant disability or incapacity
f. Results in a congenital anomaly or birth defect
g. Important medical event that requires an intervention to prevent any of a-f above.</t>
    <phoneticPr fontId="1"/>
  </si>
  <si>
    <t>Including hospitalization</t>
    <phoneticPr fontId="1"/>
  </si>
  <si>
    <t>Adults (≥18 years)
Admission to the ICU
Visit of caregivers prior to death
ICU stay of at least 48 hours.</t>
    <phoneticPr fontId="1"/>
  </si>
  <si>
    <t>Adult (≥18 years)
Admission to ICU
Fulfill of Two systemic inflammatory response syndrome criteria 
At least one organ dysfunction
Sufficient knowledge of the Germany language</t>
    <phoneticPr fontId="1"/>
  </si>
  <si>
    <t>Insufficient language skills
Deafness
Blindness
Speech impairment
Severe cognitive impairment (a telephone interview of cognitive status ≤27 points)</t>
    <phoneticPr fontId="1"/>
  </si>
  <si>
    <t>Pain intensity of the Graded Chronic Pain Scale Pain Intensity
Severe pain: GCPS category &gt;1</t>
    <phoneticPr fontId="1"/>
  </si>
  <si>
    <t>The Posttraumatic Symptom Scale -10
Symptomatic score &gt;35</t>
    <phoneticPr fontId="1"/>
  </si>
  <si>
    <r>
      <t xml:space="preserve">The individualized post-ICU recovery program of consultation which were provided by trained study nurses.
</t>
    </r>
    <r>
      <rPr>
        <i/>
        <sz val="12"/>
        <color theme="1"/>
        <rFont val="游ゴシック"/>
        <family val="3"/>
        <charset val="128"/>
        <scheme val="minor"/>
      </rPr>
      <t>In-hospital and out-hospital</t>
    </r>
    <r>
      <rPr>
        <sz val="12"/>
        <color theme="1"/>
        <rFont val="游ゴシック"/>
        <family val="2"/>
        <charset val="128"/>
        <scheme val="minor"/>
      </rPr>
      <t xml:space="preserve">
Approaches toward psychological recovery as follow;
1. Information by pamphlet at randomization.
2. Dialogue centerd patients and informal caregivers, which was focused with illness narratives using photographs.
3. Completing “Reflection sheets” with elements from guided self-determination and trauma-focused cognitive behavioral therapy.
Physical rehabilitation
Duration and Frecuency: Three times (1–3, 5, and 10 months after ICU discharge)</t>
    </r>
    <phoneticPr fontId="1"/>
  </si>
  <si>
    <t>Decline of Glasgow Coma Score (No orientation in personal data according to the verbal response)
Detection of delirium at randomization
Enrolled in other follow-up studies
Not Speak and understand Danish</t>
    <phoneticPr fontId="1"/>
  </si>
  <si>
    <t>Adults (≥18 years)
Non-invasive or invasive ventilated of ≥48 h
APACHE II score 12-29
No Meet criteria for baseline dementia.</t>
    <phoneticPr fontId="1"/>
  </si>
  <si>
    <t>Harvard Trauma Questionnaire Part IV (HTQ-IV) score 40 and more</t>
    <phoneticPr fontId="1"/>
  </si>
  <si>
    <t>Germany</t>
    <phoneticPr fontId="1"/>
  </si>
  <si>
    <t>Denmark</t>
    <phoneticPr fontId="1"/>
  </si>
  <si>
    <t>PTSD_mean diference between groups_95%CI_Lower</t>
    <phoneticPr fontId="1"/>
  </si>
  <si>
    <t>PTSD_mean diference between groups95%CI_Upper</t>
    <phoneticPr fontId="1"/>
  </si>
  <si>
    <t>One times (1–3 months after ICU discharge) in three post-ICU recovery program</t>
    <phoneticPr fontId="1"/>
  </si>
  <si>
    <t>２次解析だが、オリジナルの患者で割付</t>
    <rPh sb="2" eb="4">
      <t>カイセキ</t>
    </rPh>
    <rPh sb="13" eb="15">
      <t>カンジャ</t>
    </rPh>
    <rPh sb="16" eb="17">
      <t>ワリツケ</t>
    </rPh>
    <phoneticPr fontId="1"/>
  </si>
  <si>
    <t>Adults
Admission to the ICU.
Mechanically ventilated of ≥72 h
Expectation of high risk for death or prolonged hospitalization.
Understanding of the English language
Absence of ventilator dependency prior to the index hospitalization
A hospital discharge location &lt;80 miles from the study site</t>
    <phoneticPr fontId="1"/>
  </si>
  <si>
    <t>Receive organ transplants and case management by trasplant team</t>
    <phoneticPr fontId="1"/>
  </si>
  <si>
    <t>Change from a 1:1 to a 1:4 after 18 months of the trial</t>
    <phoneticPr fontId="1"/>
  </si>
  <si>
    <t>Adults (≥18 years) 
Admission to the ICU
Survive until hospital discharge.</t>
    <phoneticPr fontId="1"/>
  </si>
  <si>
    <t>&lt;18 years old
Disablility to complete questionnaires or attend clinics
No consent to participate</t>
    <phoneticPr fontId="1"/>
  </si>
  <si>
    <r>
      <rPr>
        <i/>
        <sz val="12"/>
        <color theme="1"/>
        <rFont val="游ゴシック"/>
        <family val="3"/>
        <charset val="128"/>
        <scheme val="minor"/>
      </rPr>
      <t>In-hospital and Out-hospital</t>
    </r>
    <r>
      <rPr>
        <sz val="12"/>
        <color theme="1"/>
        <rFont val="游ゴシック"/>
        <family val="2"/>
        <charset val="128"/>
        <scheme val="minor"/>
      </rPr>
      <t xml:space="preserve">
Self-directed rehabilitation programme 
Attending to clinics for ICU follow-up programme, leaded study nurse with support from an intensive care doctor. Nurses conduct standardised intervention and responds to assessment requirements as need for patients. Standarised intervention was consisted in the follow components; structured case review, discussion of experiences of intensive care, formal assessment of requirement for specialist medical referral, and screening for psychological morbidity relating to admission to the intensive care unit. As needed, patients are induced protolised interventions.
Duration and Frecuency: Two times at 3 months and 9 months after hospital discharge.</t>
    </r>
    <phoneticPr fontId="1"/>
  </si>
  <si>
    <t>Bodily pain of SF-36</t>
    <phoneticPr fontId="1"/>
  </si>
  <si>
    <t>HADS-A score</t>
    <phoneticPr fontId="1"/>
  </si>
  <si>
    <t>Depression_I_IQR_baseline_Lower</t>
    <phoneticPr fontId="1"/>
  </si>
  <si>
    <t>Depression_I_IQR_baseline_Upper</t>
    <phoneticPr fontId="1"/>
  </si>
  <si>
    <t>Anxiety_I_IQR_Lower_baseline</t>
    <phoneticPr fontId="1"/>
  </si>
  <si>
    <t>Anxiety_I_IQR_Upper_baseline</t>
    <phoneticPr fontId="1"/>
  </si>
  <si>
    <t>Anxiety_C_IQR_Upper_baseline</t>
    <phoneticPr fontId="1"/>
  </si>
  <si>
    <t>Anxiety_C_IQR_Lower_baseline</t>
    <phoneticPr fontId="1"/>
  </si>
  <si>
    <t>The Davidson trauma score, a score of 40 or more indicates a likely diagnosis of PTSD</t>
    <phoneticPr fontId="1"/>
  </si>
  <si>
    <t>Adults (≥18 years)
Admission to the ICU
Mechanically ventilated ≥48 h
Successful extubation before discharge</t>
    <phoneticPr fontId="1"/>
  </si>
  <si>
    <t>Preexisting or current cognitive impairment
Treatment for severe mental illness during the 6 months preceding admission
Residence at a location other than home immediately before admission
Poor English fluency
Expectation of survival less than 3 months
Inability to complete study procedures
Failure to return home within 3 months after discharge</t>
    <phoneticPr fontId="1"/>
  </si>
  <si>
    <t>Cognitive impairment
Severe mental illness &lt; 6 months
Hospitalisation &lt; 3 months of current admission
Prognosis of &lt;three months
Drug abuse at admission
Expectation of survival &lt;6 months per ICU attending physician
ICU length of stay ≥30 days
Not expected discharge to home
Expected complex medical care at soon after discharge
Poor English skill
Unability of either a smartphone, internet, or telephone.</t>
    <phoneticPr fontId="1"/>
  </si>
  <si>
    <t>Within two weeks of patient arrival at home</t>
    <phoneticPr fontId="1"/>
  </si>
  <si>
    <t>EuroQoL 100-point visual analogue scale</t>
    <phoneticPr fontId="1"/>
  </si>
  <si>
    <t>Pain/discomfort domain of EuroQOL 100-point visual analogue scale</t>
    <phoneticPr fontId="1"/>
  </si>
  <si>
    <t>Pain/discomfort of EuroQOL 100-point visual analogue scale</t>
    <phoneticPr fontId="1"/>
  </si>
  <si>
    <t>患者で割付</t>
    <phoneticPr fontId="1"/>
  </si>
  <si>
    <t>HADS-D score 7 and more</t>
    <phoneticPr fontId="1"/>
  </si>
  <si>
    <t>The Impact of Events Scale–Revised (IES-R) 21 and more</t>
    <phoneticPr fontId="1"/>
  </si>
  <si>
    <t>HADS-A score 7 and more</t>
    <phoneticPr fontId="1"/>
  </si>
  <si>
    <t>Cognitive impairment
Pregnancy
Established schizophrenia
Epilepsy
Documented epileptic seizures the year prior to ICU admission
Known participation in another randomized controlled biomedical study
Admitted after stroke, cerebral vascular accident, known hemiplegia or traumatic brain injury
Admitted after drowning or drug overdose
Absence of a signed informed-consent</t>
    <phoneticPr fontId="1"/>
  </si>
  <si>
    <t>Patients with terminal disease
Severe brain injury
Cognitive impairment,
Severe psychiatric disorders
Self-inflicted injuries
or
With poor Norwegian language skills</t>
    <phoneticPr fontId="1"/>
  </si>
  <si>
    <t>Adults (&gt;18 years) admitted to the ICU
Onset of sepsis or septic shock
Maximum Glasgow Coma Scale during inclusion</t>
    <phoneticPr fontId="1"/>
  </si>
  <si>
    <r>
      <t>In-hospital and out-hospital</t>
    </r>
    <r>
      <rPr>
        <sz val="12"/>
        <color rgb="FF000000"/>
        <rFont val="游ゴシック"/>
        <family val="3"/>
        <charset val="128"/>
        <scheme val="minor"/>
      </rPr>
      <t xml:space="preserve">
Nurse-Led Follow-Up Consultations
-Based on a semistructured guide with elements from trauma-related cognitive behavioral therapy (focusing on cognitive restructuring, restrictive thoughts, avoidant, and dysfunctional behavior)
Duration and Frecuency: 
3 times, first week after ICU discharge,  1 and 2 months later</t>
    </r>
    <phoneticPr fontId="1"/>
  </si>
  <si>
    <r>
      <rPr>
        <i/>
        <sz val="12"/>
        <color theme="1"/>
        <rFont val="游ゴシック"/>
        <family val="3"/>
        <charset val="128"/>
        <scheme val="minor"/>
      </rPr>
      <t>In-hospital</t>
    </r>
    <r>
      <rPr>
        <sz val="12"/>
        <color theme="1"/>
        <rFont val="游ゴシック"/>
        <family val="2"/>
        <charset val="128"/>
        <scheme val="minor"/>
      </rPr>
      <t xml:space="preserve">
A virtual reality-based treatment browsing of the content using ICU-VR, which was determined by an interdisciplinary team of three intensivists, a psychologist, a psychiatrist, two ICU nurses, a post-ICU patient, a VR/film director, and a researcher.
Duration and Frecuency: 
Between 4 and 18 days after ICU discharge.
The number of desired sessions was offered daily.</t>
    </r>
    <r>
      <rPr>
        <sz val="12"/>
        <color theme="1"/>
        <rFont val="游ゴシック"/>
        <family val="3"/>
        <charset val="128"/>
        <scheme val="minor"/>
      </rPr>
      <t xml:space="preserve">
</t>
    </r>
    <r>
      <rPr>
        <i/>
        <sz val="12"/>
        <color theme="1"/>
        <rFont val="游ゴシック"/>
        <family val="3"/>
        <charset val="128"/>
        <scheme val="minor"/>
      </rPr>
      <t>Out-hospital</t>
    </r>
    <r>
      <rPr>
        <sz val="12"/>
        <color theme="1"/>
        <rFont val="游ゴシック"/>
        <family val="3"/>
        <charset val="128"/>
        <scheme val="minor"/>
      </rPr>
      <t xml:space="preserve">
Not detail</t>
    </r>
    <phoneticPr fontId="1"/>
  </si>
  <si>
    <r>
      <rPr>
        <i/>
        <sz val="12"/>
        <color theme="1"/>
        <rFont val="游ゴシック"/>
        <family val="3"/>
        <charset val="128"/>
        <scheme val="minor"/>
      </rPr>
      <t>In-hospital</t>
    </r>
    <r>
      <rPr>
        <sz val="12"/>
        <color theme="1"/>
        <rFont val="游ゴシック"/>
        <family val="3"/>
        <charset val="128"/>
        <scheme val="minor"/>
      </rPr>
      <t xml:space="preserve">
A static VR nature environment
</t>
    </r>
    <r>
      <rPr>
        <i/>
        <sz val="12"/>
        <color theme="1"/>
        <rFont val="游ゴシック"/>
        <family val="3"/>
        <charset val="128"/>
        <scheme val="minor"/>
      </rPr>
      <t>Out-hospital</t>
    </r>
    <r>
      <rPr>
        <sz val="12"/>
        <color theme="1"/>
        <rFont val="游ゴシック"/>
        <family val="3"/>
        <charset val="128"/>
        <scheme val="minor"/>
      </rPr>
      <t xml:space="preserve">
Not detail</t>
    </r>
    <phoneticPr fontId="1"/>
  </si>
  <si>
    <t>Scales for pain item within SF-12</t>
    <phoneticPr fontId="1"/>
  </si>
  <si>
    <t>Detail_other_timing or note</t>
    <phoneticPr fontId="1"/>
  </si>
  <si>
    <t>Age_I_other renge</t>
    <phoneticPr fontId="1"/>
  </si>
  <si>
    <t>Age_I_other renge_Lower</t>
    <phoneticPr fontId="1"/>
  </si>
  <si>
    <t>Age_I_other renge_Upper</t>
    <phoneticPr fontId="1"/>
  </si>
  <si>
    <t>95% renge</t>
    <phoneticPr fontId="1"/>
  </si>
  <si>
    <t>Age_C_other renge</t>
    <phoneticPr fontId="1"/>
  </si>
  <si>
    <t>Age_C_other renge_Lower</t>
    <phoneticPr fontId="1"/>
  </si>
  <si>
    <t>Age_C_other renge_Upper</t>
    <phoneticPr fontId="1"/>
  </si>
  <si>
    <t>Stop temporaly from May to December 2018 for the transition to large hospital to improve slow inclusion</t>
    <phoneticPr fontId="1"/>
  </si>
  <si>
    <t>Depression_I_other renge_baseline</t>
    <phoneticPr fontId="1"/>
  </si>
  <si>
    <t>Depression_I_other renge_Lower_baseline</t>
    <phoneticPr fontId="1"/>
  </si>
  <si>
    <t>Depression_I_other renge_Upper_baseline</t>
    <phoneticPr fontId="1"/>
  </si>
  <si>
    <t>95% range</t>
    <phoneticPr fontId="1"/>
  </si>
  <si>
    <t>Depression_C_other renge_baseline</t>
    <phoneticPr fontId="1"/>
  </si>
  <si>
    <t>Depression_C_other renge_Lower_baseline</t>
    <phoneticPr fontId="1"/>
  </si>
  <si>
    <t>Depression_C_other renge_Upper_baseline</t>
    <phoneticPr fontId="1"/>
  </si>
  <si>
    <t>PTSD_I_other renge_baseline</t>
    <phoneticPr fontId="1"/>
  </si>
  <si>
    <t>PTSD_I_other renge_Lower_baseline</t>
    <phoneticPr fontId="1"/>
  </si>
  <si>
    <t>PTSD_I_other renge_Upper_baseline</t>
    <phoneticPr fontId="1"/>
  </si>
  <si>
    <t>PTSD_C_other renge_baseline</t>
    <phoneticPr fontId="1"/>
  </si>
  <si>
    <t>PTSD_C_other renge_Lower_baseline</t>
    <phoneticPr fontId="1"/>
  </si>
  <si>
    <t>PTSD_C_other renge_Upper_baseline</t>
    <phoneticPr fontId="1"/>
  </si>
  <si>
    <t>HRQoL_I_other renge_baseline</t>
    <phoneticPr fontId="1"/>
  </si>
  <si>
    <t>HRQoL_I_other renge_Lower_baseline</t>
    <phoneticPr fontId="1"/>
  </si>
  <si>
    <t>HRQoL_I_other renge_Upper_baseline</t>
    <phoneticPr fontId="1"/>
  </si>
  <si>
    <t>HRQoL_C_other renge_baseline</t>
    <phoneticPr fontId="1"/>
  </si>
  <si>
    <t>HRQoL_C_other renge_Lower_baseline</t>
    <phoneticPr fontId="1"/>
  </si>
  <si>
    <t>HRQoL_C_other renge_Upper_baseline</t>
    <phoneticPr fontId="1"/>
  </si>
  <si>
    <t>Depression_I_other renge</t>
    <phoneticPr fontId="1"/>
  </si>
  <si>
    <t>Depression_I_other renge_Lower</t>
    <phoneticPr fontId="1"/>
  </si>
  <si>
    <t>Depression_I_other renge_Upper</t>
    <phoneticPr fontId="1"/>
  </si>
  <si>
    <t>Depression_C_other renge</t>
    <phoneticPr fontId="1"/>
  </si>
  <si>
    <t>Depression_C_other renge_Lower</t>
    <phoneticPr fontId="1"/>
  </si>
  <si>
    <t>Depression_C_other renge_Upper</t>
    <phoneticPr fontId="1"/>
  </si>
  <si>
    <t>PTSD_I_other renge</t>
    <phoneticPr fontId="1"/>
  </si>
  <si>
    <t>PTSD_I_other renge_Lower</t>
    <phoneticPr fontId="1"/>
  </si>
  <si>
    <t>PTSD_I_other renge_Upper</t>
    <phoneticPr fontId="1"/>
  </si>
  <si>
    <t>PTSD_C_other renge_Lower</t>
    <phoneticPr fontId="1"/>
  </si>
  <si>
    <t>PTSD_C_other renge</t>
    <phoneticPr fontId="1"/>
  </si>
  <si>
    <t>PTSD_C_other renge_Upper</t>
    <phoneticPr fontId="1"/>
  </si>
  <si>
    <t>HRQoL_I_95%range_lower</t>
    <phoneticPr fontId="1"/>
  </si>
  <si>
    <t>HRQoL_I_95%range_Upper</t>
    <phoneticPr fontId="1"/>
  </si>
  <si>
    <t>HRQoL_C_95%range_lower</t>
    <phoneticPr fontId="1"/>
  </si>
  <si>
    <t>HRQoL_C_95%range_Upper</t>
    <phoneticPr fontId="1"/>
  </si>
  <si>
    <t>Intervention
sample size</t>
    <phoneticPr fontId="1"/>
  </si>
  <si>
    <t>Control
sample size</t>
    <phoneticPr fontId="1"/>
  </si>
  <si>
    <t>Not stated</t>
    <phoneticPr fontId="1"/>
  </si>
  <si>
    <t>AE_I_IQR</t>
    <phoneticPr fontId="1"/>
  </si>
  <si>
    <t>AE_I_95% range_Lower</t>
    <phoneticPr fontId="1"/>
  </si>
  <si>
    <t>AE_I_95%range_Upper</t>
    <phoneticPr fontId="1"/>
  </si>
  <si>
    <t>AE_C_95% range_Lower</t>
    <phoneticPr fontId="1"/>
  </si>
  <si>
    <t>AE_C_95%range_Upper</t>
    <phoneticPr fontId="1"/>
  </si>
  <si>
    <t>Control
sample size</t>
  </si>
  <si>
    <t>Intervention
sample size</t>
  </si>
  <si>
    <t>The Beck Depression Inventory (BDI) II
BDI sum score &gt; 18
Using the last observation carried forward method; data was available from 13 patients in the control VR group and 17 patients in the ICU-VR group.</t>
    <phoneticPr fontId="1"/>
  </si>
  <si>
    <t>Impact of Event Scale – Revised (IES-R)
IES-R sum score 24 and more
Using the last observation carried forward method; data was available from 13 patients in the control VR group and 17 patients in the ICU-VR group.</t>
    <phoneticPr fontId="1"/>
  </si>
  <si>
    <t>HRQoL_I_estimated SD</t>
    <phoneticPr fontId="1"/>
  </si>
  <si>
    <t>HRQoL_I_Mean</t>
    <phoneticPr fontId="1"/>
  </si>
  <si>
    <t>HRQoL_I_estimated Mean</t>
    <phoneticPr fontId="1"/>
  </si>
  <si>
    <t>HRQoL_C_estimated Mean</t>
    <phoneticPr fontId="1"/>
  </si>
  <si>
    <t>HRQoL_C_estimated SD</t>
    <phoneticPr fontId="1"/>
  </si>
  <si>
    <t>t statics</t>
    <phoneticPr fontId="1"/>
  </si>
  <si>
    <t>HRQoL_I_estimated Mean_F</t>
    <phoneticPr fontId="1"/>
  </si>
  <si>
    <t>HRQoL_I_estimated SD_F</t>
    <phoneticPr fontId="1"/>
  </si>
  <si>
    <t>HRQoL_C_estimated Mean_F</t>
    <phoneticPr fontId="1"/>
  </si>
  <si>
    <t>HRQoL_C_estimated SD_F</t>
    <phoneticPr fontId="1"/>
  </si>
  <si>
    <t>Intervention
sample size_Familiy</t>
    <phoneticPr fontId="1"/>
  </si>
  <si>
    <t>Control
sample size_Familiy</t>
    <phoneticPr fontId="1"/>
  </si>
  <si>
    <t>Intervention
sample size_familiy</t>
    <phoneticPr fontId="1"/>
  </si>
  <si>
    <t>Readmissionのアウトカムデータのみ使用する</t>
    <rPh sb="22" eb="24">
      <t>シヨウ</t>
    </rPh>
    <phoneticPr fontId="1"/>
  </si>
  <si>
    <t>Study in Intensive Care Follow-up Programme in Improving Long-term Outcomes of ICU Survivors</t>
    <phoneticPr fontId="1"/>
  </si>
  <si>
    <t>Internet-based cognitive-behavioural writing therapy for reducing post-traumatic stress after intensive care for sepsis in patients and their spouses (REPAIR): study protocol for a randomised-controlled trial</t>
  </si>
  <si>
    <t>Internet-based cognitive-behavioural writing therapy for reducing post-traumatic stress after intensive care for sepsis in patients and their spouses (REPAIR): results of two pilot cases</t>
  </si>
  <si>
    <t>Internet-based cognitive-behavioral writing therapy reduces post-traumatic stress after intensive care in patients and their spouses: First results of the REPAIR trial</t>
  </si>
  <si>
    <t>Inability to perform a cardiopulmonary exercise test (CPET) or to participate in the rehabilitation classes
Psychiatric condition or impairment not allowing informed consent or compliance with the rehabilitation program
Participation in other rehabilitation program
Terminal illness
Poorly controlled cardiorespiratory disease</t>
    <phoneticPr fontId="1"/>
  </si>
  <si>
    <t>Adults (≥18 years)
Admission to the ICU
Mechanically ventilated ≥5 days
Understanding languages</t>
    <phoneticPr fontId="1"/>
  </si>
  <si>
    <t>Weeks</t>
  </si>
  <si>
    <t>Mental component summary of SF-36</t>
  </si>
  <si>
    <t>背景の定義
として</t>
    <rPh sb="0" eb="2">
      <t>ハイケイ</t>
    </rPh>
    <rPh sb="3" eb="5">
      <t>テイギ</t>
    </rPh>
    <phoneticPr fontId="1"/>
  </si>
  <si>
    <t>Rohr 2021</t>
  </si>
  <si>
    <t>Admission to the ICU
Duration of ICU stay ≥5 days
Sequential organ failure assessment score greater than five at any time of the ICU stay
Expected survival time greater than 6 months estimated by intensivists</t>
    <phoneticPr fontId="1"/>
  </si>
  <si>
    <t>Age 18 years old
No gaving written informed consent (unable or unwilling)
Not expected to survive 6 months after hospital discharge, are unable to complete questionnaires 
Have insufficient German language skills</t>
    <phoneticPr fontId="1"/>
  </si>
  <si>
    <t>Recruitment Status: Recruiting、組み入れ期間はplan</t>
    <rPh sb="31" eb="32">
      <t>クミイレ</t>
    </rPh>
    <phoneticPr fontId="1"/>
  </si>
  <si>
    <t>Adults (&gt;18 years)
Admission to the ICU ≥24 h
Understanding English
Receiving in phone surveys
Living in the community</t>
    <phoneticPr fontId="1"/>
  </si>
  <si>
    <t>Unexpectation of survival or return home after discharge
Cognitive impairment
Psychiatric disorder
Severe neurological conditions</t>
    <phoneticPr fontId="1"/>
  </si>
  <si>
    <t>Unexpectation of survival or return home after discharge
Cognitive impairment
Psychiatric disorder
Severe neurological conditions
Bereaved family members</t>
    <phoneticPr fontId="1"/>
  </si>
  <si>
    <r>
      <rPr>
        <i/>
        <sz val="12"/>
        <color theme="1"/>
        <rFont val="游ゴシック"/>
        <family val="3"/>
        <charset val="128"/>
        <scheme val="minor"/>
      </rPr>
      <t>In-hospital</t>
    </r>
    <r>
      <rPr>
        <sz val="12"/>
        <color theme="1"/>
        <rFont val="游ゴシック"/>
        <family val="2"/>
        <charset val="128"/>
        <scheme val="minor"/>
      </rPr>
      <t xml:space="preserve">
No intervention.
</t>
    </r>
    <r>
      <rPr>
        <i/>
        <sz val="12"/>
        <color theme="1"/>
        <rFont val="游ゴシック"/>
        <family val="3"/>
        <charset val="128"/>
        <scheme val="minor"/>
      </rPr>
      <t>Out-hospital</t>
    </r>
    <r>
      <rPr>
        <sz val="12"/>
        <color theme="1"/>
        <rFont val="游ゴシック"/>
        <family val="2"/>
        <charset val="128"/>
        <scheme val="minor"/>
      </rPr>
      <t xml:space="preserve">
Participation in peer support group by experience based co-design; 
Group discussion facilitaed by social worker, psychologist and so on was provided for participants. Experience of survivers was shared about specific topics (including PICS).  Participants recognize these problems after ICU dicharge and share measures for improvement through discussion. 
Duration and Frecuency: 
Two hours at one times
Total six times, once every two weeks, from two-three weeks from hospital discharge</t>
    </r>
    <phoneticPr fontId="1"/>
  </si>
  <si>
    <t>Patients (≥18 years)
Admission to the ICU
Mechanically ventilated of ≥24 h
Understanding English
Ability of accessing to an electronic device</t>
    <phoneticPr fontId="1"/>
  </si>
  <si>
    <r>
      <rPr>
        <i/>
        <sz val="12"/>
        <color theme="1"/>
        <rFont val="游ゴシック"/>
        <family val="3"/>
        <charset val="128"/>
        <scheme val="minor"/>
      </rPr>
      <t>In-hospital</t>
    </r>
    <r>
      <rPr>
        <sz val="12"/>
        <color theme="1"/>
        <rFont val="游ゴシック"/>
        <family val="2"/>
        <charset val="128"/>
        <scheme val="minor"/>
      </rPr>
      <t xml:space="preserve">
No intervention.
</t>
    </r>
    <r>
      <rPr>
        <i/>
        <sz val="12"/>
        <color theme="1"/>
        <rFont val="游ゴシック"/>
        <family val="3"/>
        <charset val="128"/>
        <scheme val="minor"/>
      </rPr>
      <t xml:space="preserve">Out-hospital
</t>
    </r>
    <r>
      <rPr>
        <sz val="12"/>
        <color theme="1"/>
        <rFont val="游ゴシック"/>
        <family val="2"/>
        <charset val="128"/>
        <scheme val="minor"/>
      </rPr>
      <t>Management by the participants’ general practitioner
The management do not include any specific ICU aftercare provision, for instance, follow-up by the ICU team.</t>
    </r>
    <phoneticPr fontId="1"/>
  </si>
  <si>
    <t>Patients (≥18 years)
Admission to the ICU
Diagnosed with acute respiratoy failure with need of mechanically ventilated of ≥24 h
Discharge from hospital
Understanding English
Ability to consent</t>
    <phoneticPr fontId="1"/>
  </si>
  <si>
    <t>Diagnosis of cancer with life expectancy less than 1 year
Cognitive impairment and Neurological Disorders
Admission with ischemic or hemorrhagic stroke, trau- matic brain injury (based on the treating physicians’ notes or evidence of brain injury on neuroimaging), or undergoing neurosurgery
Deafness
Blindness
Pregnancy
Living outside the greater Indianapolis area
Alcohol or drug abuse
Speech impairment
incarceration at the study enrollment</t>
    <phoneticPr fontId="1"/>
  </si>
  <si>
    <t xml:space="preserve">Critical care recovery program consisted in contact between the care coordinator, patient, and informal caregiver via face-to-face home or clinic visit, phone contact, email, fax, or mail.
The care coordinator provodes care protocol developed by the interdisciplinary team, which contains depression, anxiety, agitation or aggression, delusions or hallucinations, caregiver stress/physical health,a and so on.
Duration and Frecuency: 
Twelve months from within one weeks at hospital discharge
After receiving two contact within two weeks at hospital discharge, once every two weeks during the first six months, and once a month during the last six months </t>
    <phoneticPr fontId="1"/>
  </si>
  <si>
    <r>
      <t xml:space="preserve">A guide for ICU survivors containing phone num- bers for relevant community resources, education on </t>
    </r>
    <r>
      <rPr>
        <sz val="12"/>
        <color rgb="FFFF0000"/>
        <rFont val="游ゴシック"/>
        <family val="3"/>
        <charset val="128"/>
      </rPr>
      <t>caregiver coping skills</t>
    </r>
    <r>
      <rPr>
        <sz val="12"/>
        <color theme="1"/>
        <rFont val="游ゴシック"/>
        <family val="3"/>
        <charset val="128"/>
        <scheme val="minor"/>
      </rPr>
      <t>, and legal and financial advice.</t>
    </r>
    <phoneticPr fontId="1"/>
  </si>
  <si>
    <t>Patients (≥18 years)
Admission to the ICU
Diagnosis of sepsis or acute respiratory distress syndrome
Expectation to survial</t>
    <phoneticPr fontId="1"/>
  </si>
  <si>
    <t>No use computer, electronic device (e.g., tablet, smartphone)
Unaccess to internet connection for virtual clinic visit
Primary care received outside of this network
Hospice care at discharge
Drug abuse
Psychiatric disorder
Deafness
Blindness
Unable to speak English
Severe dementia prior to index hospitalization</t>
    <phoneticPr fontId="1"/>
  </si>
  <si>
    <t xml:space="preserve">Receiving an electronic PICS guide for ICU survivors created by the Society of Critical Care Medicine. Patients access information provided in the PICS guide.
This electronic PICS guide do not provide monoitor, case management, and psychoeducation.
</t>
    <phoneticPr fontId="1"/>
  </si>
  <si>
    <t>SARS-CoV-2 infection, confirmed with a respiratory tract sample using PCR-based tests
Acute Physiology And Chronic Health Evaluation score &gt;14
ICU stay over 10 days
Acquisition of weakness in ICU
Delirium during ICU [14] (Supplement Definition
Acceptance to participate in the study by signing the informed consent form</t>
    <phoneticPr fontId="1"/>
  </si>
  <si>
    <t>Non-confirmed SARS-CoV-2 infection according to WHO guidance
Central ervous system degenerative diseases
Terminal illness
Insufficient understanding of the Spanish language
Difficulty to complete follow-up
Absence of a signed informed-consent</t>
    <phoneticPr fontId="1"/>
  </si>
  <si>
    <t>interdisciplinary telehealth ICU recovery care, which include case managememt to assess and manage PICS
Duration and Frecuency: 
Two times at three weeks and three months after hospital discharge
90 minutes per one telehealth visit</t>
    <phoneticPr fontId="1"/>
  </si>
  <si>
    <t>Worsening of patients’ clinical course
(overdose, self-harm, and self-harm attempts)</t>
    <phoneticPr fontId="1"/>
  </si>
  <si>
    <t>The intervention consists of a program that includes early patient care, therapeutic education about PICS and pain, and psychological intervention.
Psychologcal intervention was conducted for patients a score higher than 8 on the hospital anxiety and depression (HAD) test depression subscale
Duration and Frecuency: 
3 times visits at Four-six, eight, and 18 weeks after hospital discharge
Psychological intervention was 7 weekly sessions for 90 minutes per one session</t>
    <phoneticPr fontId="1"/>
  </si>
  <si>
    <t>Patient follow-up, which was carried out by their referring physicians (primary care physicians or specialists)</t>
    <phoneticPr fontId="1"/>
  </si>
  <si>
    <t>The post-traumatic stress disorder checklist questionnaire (PCL-5)</t>
    <phoneticPr fontId="1"/>
  </si>
  <si>
    <t>Spain</t>
    <phoneticPr fontId="1"/>
  </si>
  <si>
    <t>The EuroQoL 100-point visual analogue scale</t>
    <phoneticPr fontId="1"/>
  </si>
  <si>
    <t>The Brief Pain Inventory (BPI) questionnaire</t>
    <phoneticPr fontId="1"/>
  </si>
  <si>
    <t>Adults (≥18 years)
Admission to the ICU &gt;24 hr
Living at home before the current admission
Acute respiratory failure
At least mild depressive symptoms</t>
    <phoneticPr fontId="1"/>
  </si>
  <si>
    <t>Pre-existing cognitive impairment
Declines informed consent or not capable of providing informed consent
Non-English speaking
Homelessness or living &gt;50 miles away from study site
Bedbound prior to the current admission
Expected survival &lt;6 months according to ICU attending
ICU Length Of Stay (LOS) &gt;30 days
Not discharged home from the hospital
Complex medical care expected soon after discharge
Active substance abuse or psychosis
Lack of access to telephone or inability to use telephone independently
Pregnancy
Suicidality
Incarcerated</t>
    <phoneticPr fontId="1"/>
  </si>
  <si>
    <t>Physical rehabilitation combining behavioral activation (an evidence-based psychological treatment for depression). Check of weekly goal by home vist or phone and action plans.
Duration and Frecuency: 
After within one week after hospital discharge</t>
    <phoneticPr fontId="1"/>
  </si>
  <si>
    <t>Usual care, not stated</t>
    <phoneticPr fontId="1"/>
  </si>
  <si>
    <t>Intervention1</t>
    <phoneticPr fontId="1"/>
  </si>
  <si>
    <t>Intervention2</t>
  </si>
  <si>
    <r>
      <rPr>
        <i/>
        <sz val="12"/>
        <color theme="1"/>
        <rFont val="游ゴシック"/>
        <family val="3"/>
        <charset val="128"/>
        <scheme val="minor"/>
      </rPr>
      <t xml:space="preserve">Out-hospital
</t>
    </r>
    <r>
      <rPr>
        <sz val="12"/>
        <color theme="1"/>
        <rFont val="游ゴシック"/>
        <family val="3"/>
        <charset val="128"/>
        <scheme val="minor"/>
      </rPr>
      <t xml:space="preserve">Self-directed mindfulness training by mobile app; Screening weekly by the PHQ-9 and GAD-7, receiving a professional psychiatric support as need, based on questionnaire trigger points.
Duration and Frecuency: 
From a week after hospital discharge.
</t>
    </r>
    <phoneticPr fontId="1"/>
  </si>
  <si>
    <r>
      <rPr>
        <i/>
        <sz val="12"/>
        <color theme="1"/>
        <rFont val="游ゴシック"/>
        <family val="3"/>
        <charset val="128"/>
        <scheme val="minor"/>
      </rPr>
      <t>Out-hospital</t>
    </r>
    <r>
      <rPr>
        <sz val="12"/>
        <color theme="1"/>
        <rFont val="游ゴシック"/>
        <family val="3"/>
        <charset val="128"/>
        <scheme val="minor"/>
      </rPr>
      <t xml:space="preserve">
Telephone-based mindfulness training by a psychologist; participants learn cope to adapt in the moment to address stress or crises.
Duration and Frecuency: 
30 min once a week for a month from a week after hospital discharge.</t>
    </r>
    <phoneticPr fontId="1"/>
  </si>
  <si>
    <t>Other arms (ICU diary, ICU diary + psychoeducation)は除外なので、情報収集しない</t>
    <rPh sb="52" eb="54">
      <t>ジョガイ</t>
    </rPh>
    <rPh sb="58" eb="62">
      <t>ジョウホウシュウス</t>
    </rPh>
    <phoneticPr fontId="1"/>
  </si>
  <si>
    <t>Coping skills training mobile app only
A program based on coping skills training by a mobile app.
"The app contains video, visual, and text content and has a companion PDF workbook. It provides timeline-driven prompts to complete weekly tasks (e.g., viewing videos, completing surveys) and coaching participants to use their current stressors as context for real-life application of adaptive coping skills."
Duration and Frecuency: 
Four weeks after hospital discharge.</t>
    <phoneticPr fontId="1"/>
  </si>
  <si>
    <t>Coping skills training mobile app with call from coping-skills-training (CST) therapist
A program based on coping skills training by a mobile app.
Plus
A brief relaxation exercise by CST therapist</t>
    <phoneticPr fontId="1"/>
  </si>
  <si>
    <t>Providing safety oversight</t>
    <phoneticPr fontId="1"/>
  </si>
  <si>
    <t>Adults (≥18 years)
Managed in a hospital setting for ≥24 hours
Acute cardiorespiratory failure / insufficiency
Cognitive status intact
Absence of severe and/or persistent mental illness
Understanding English
Elevated baseline psychological distress symptoms at hospitaldischarge</t>
    <phoneticPr fontId="1"/>
  </si>
  <si>
    <t>Complex medical care expected soon after discharge
Unable to complete study
Lack of Access to mobile devices
Failure to randomize within 2 months post-discharge
Failure to access app within 1 month after randomization</t>
    <phoneticPr fontId="1"/>
  </si>
  <si>
    <t>Internet-based Cognitive-behavioral Writing Therapy for Reducing Posttraumatic Stress After Severe Sepsis in Patients and Their Spouses (REPAIR): Results of a Randomized Controlled Trial</t>
    <phoneticPr fontId="1"/>
  </si>
  <si>
    <t>Romina Gawlytta, Miriam Kesselmeier, André Scherag, Helen Niemeyer, Maria Böttche, Christine Knaevelsrud, Jenny Rosendahl</t>
    <phoneticPr fontId="1"/>
  </si>
  <si>
    <t>https://doi.org/10.21203/rs.3.rs-74259/v1</t>
    <phoneticPr fontId="1"/>
  </si>
  <si>
    <t>Pre-results, DRKS00010676</t>
    <phoneticPr fontId="1"/>
  </si>
  <si>
    <t>jenny.rosendahl@med.uni-jena.de</t>
    <phoneticPr fontId="1"/>
  </si>
  <si>
    <t>At least 1 month after discharge from the ICU</t>
    <phoneticPr fontId="1"/>
  </si>
  <si>
    <t>Adults (≥18 years)
Admission to the ICU &gt;5 days
Sepsis
Pass of one month after ICU discharge
PTSD diagnosis one of dyads</t>
    <phoneticPr fontId="1"/>
  </si>
  <si>
    <t>Adults (≥18 years)
PTSD diagnosis one of dyads</t>
    <phoneticPr fontId="1"/>
  </si>
  <si>
    <t xml:space="preserve">Not having a spouse
Acute psychosis
Suicidal ideation
Use of neuroleptics
Not being uent in German
Ongoing psychotherapeutic treatment </t>
    <phoneticPr fontId="1"/>
  </si>
  <si>
    <t xml:space="preserve">Acute psychosis
Suicidal ideation
Use of neuroleptics
Not being uent in German
Ongoing psychotherapeutic treatment </t>
    <phoneticPr fontId="1"/>
  </si>
  <si>
    <t>With PTSD diagnosis
The internet-based cognitive- behavioral writing therapy, consisted in three issues; resource-oriented biographical reconstruction, in sensu trauma exposure sessions, ansd cognitive reconstruction
Receiving a supportive letter
Duration and Frecuency: 
Four weeks from at least one month form ICU discharge
50 minutes per week
Without PSTD diagnosis
The psychoeducational information about mental health problems after traumatic events</t>
    <phoneticPr fontId="1"/>
  </si>
  <si>
    <t>Receiving iCBT after five weeks that the intervention group received iCBT</t>
    <phoneticPr fontId="1"/>
  </si>
  <si>
    <t>Units was dyads</t>
    <phoneticPr fontId="1"/>
  </si>
  <si>
    <t>The same intervention to patients</t>
  </si>
  <si>
    <t>The same intervention to patients</t>
    <phoneticPr fontId="1"/>
  </si>
  <si>
    <t>The person designated by the patient as the principal caregiver
Adults (≥18 years)
Understanding of the English language</t>
    <phoneticPr fontId="1"/>
  </si>
  <si>
    <t>HRQoL_I_estimated Mean2</t>
    <phoneticPr fontId="1"/>
  </si>
  <si>
    <t>HRQoL_I_estimated SD2</t>
    <phoneticPr fontId="1"/>
  </si>
  <si>
    <t>HRQoL_I_Mean2</t>
    <phoneticPr fontId="1"/>
  </si>
  <si>
    <t>HRQoL_I_SD2</t>
    <phoneticPr fontId="1"/>
  </si>
  <si>
    <t>HRQoL_I_95%CI_Lower2</t>
    <phoneticPr fontId="1"/>
  </si>
  <si>
    <t>HRQoL_I_95%CI_Upper2</t>
    <phoneticPr fontId="1"/>
  </si>
  <si>
    <t>HRQoL_I_Median2</t>
    <phoneticPr fontId="1"/>
  </si>
  <si>
    <t>HRQoL_I_IQR2</t>
    <phoneticPr fontId="1"/>
  </si>
  <si>
    <t>HRQoL_I_Min2</t>
    <phoneticPr fontId="1"/>
  </si>
  <si>
    <t>HRQoL_I_Max2</t>
    <phoneticPr fontId="1"/>
  </si>
  <si>
    <t>HRQoL_mean diference between groups2</t>
    <phoneticPr fontId="1"/>
  </si>
  <si>
    <t>HRQoL_mean diference between groups_95%CI_Lower2</t>
    <phoneticPr fontId="1"/>
  </si>
  <si>
    <t>HRQoL_mean diference between groups95%CI_Upper2</t>
    <phoneticPr fontId="1"/>
  </si>
  <si>
    <t>Intervention2
sample size</t>
    <phoneticPr fontId="1"/>
  </si>
  <si>
    <r>
      <rPr>
        <u/>
        <sz val="12"/>
        <color theme="1"/>
        <rFont val="游ゴシック"/>
        <family val="3"/>
        <charset val="128"/>
      </rPr>
      <t>Cybersickness defined as the Simulator Sickness Questionnaire estimated directly after VR initiation</t>
    </r>
    <r>
      <rPr>
        <sz val="12"/>
        <color theme="1"/>
        <rFont val="游ゴシック"/>
        <family val="2"/>
        <charset val="128"/>
        <scheme val="minor"/>
      </rPr>
      <t xml:space="preserve">
→outcome タブには下線部の結果を記載した
Vital signs estimated heart rate, respiratory rate, oxygen saturation, and mean arterial pressure, which were measured before the intervention and during the intervention after each of the six modules
A new or active delirium in the daily status report or a new administration of haloperidol</t>
    </r>
    <r>
      <rPr>
        <sz val="12"/>
        <color theme="1"/>
        <rFont val="游ゴシック"/>
        <family val="3"/>
        <charset val="128"/>
        <scheme val="minor"/>
      </rPr>
      <t xml:space="preserve">
→None of our patients reported any AEs, such as a delirium, during in-hospital follow-up.</t>
    </r>
    <rPh sb="114" eb="117">
      <t>カセンブ</t>
    </rPh>
    <rPh sb="118" eb="120">
      <t>ケッカ</t>
    </rPh>
    <rPh sb="121" eb="123">
      <t>キサイ</t>
    </rPh>
    <phoneticPr fontId="1"/>
  </si>
  <si>
    <t>The Mental Component Scale of the Short- Form 12</t>
    <phoneticPr fontId="1"/>
  </si>
  <si>
    <t>HADS-D score≥8</t>
    <phoneticPr fontId="1"/>
  </si>
  <si>
    <t xml:space="preserve">Impact of Events Scale - Revised (IES-R) </t>
    <phoneticPr fontId="1"/>
  </si>
  <si>
    <t>HADS-A score≥8</t>
    <phoneticPr fontId="1"/>
  </si>
  <si>
    <t>A visual analog scale (1-100) appended to the HADS-D</t>
    <phoneticPr fontId="1"/>
  </si>
  <si>
    <t xml:space="preserve">A visual analog scale (1-100) appended to the Post-Traumatic Stress Symptom inventory (PTSS) </t>
    <phoneticPr fontId="1"/>
  </si>
  <si>
    <t>A visual analog scale (1-100) appended to the HADS-A</t>
    <phoneticPr fontId="1"/>
  </si>
  <si>
    <t>A visual analog scale (1-100)</t>
    <phoneticPr fontId="1"/>
  </si>
  <si>
    <t>the PROMIS Depression v1.0</t>
    <phoneticPr fontId="1"/>
  </si>
  <si>
    <t>The PROMIS Anxiety v1.0</t>
    <phoneticPr fontId="1"/>
  </si>
  <si>
    <t>The PTSD Checklist for DSM-5 (PCL-5)</t>
    <phoneticPr fontId="1"/>
  </si>
  <si>
    <t>The PROMIS Global Short Form v1.1</t>
    <phoneticPr fontId="1"/>
  </si>
  <si>
    <t>Gawlytta 2020</t>
    <phoneticPr fontId="1"/>
  </si>
  <si>
    <t>HADS
PHQ-9</t>
    <phoneticPr fontId="1"/>
  </si>
  <si>
    <t>PTSS-10</t>
    <phoneticPr fontId="1"/>
  </si>
  <si>
    <t>HADS
GAD-7</t>
    <phoneticPr fontId="1"/>
  </si>
  <si>
    <t>SF-36  MCS</t>
    <phoneticPr fontId="1"/>
  </si>
  <si>
    <t>HADS</t>
    <phoneticPr fontId="1"/>
  </si>
  <si>
    <t xml:space="preserve">IES-R </t>
    <phoneticPr fontId="1"/>
  </si>
  <si>
    <t>EQ5D-5L</t>
    <phoneticPr fontId="1"/>
  </si>
  <si>
    <t>HADS-D &gt;8</t>
    <phoneticPr fontId="1"/>
  </si>
  <si>
    <t>HADS-A &gt;8</t>
    <phoneticPr fontId="1"/>
  </si>
  <si>
    <t>The Impact of Events Scale Revised (IES-R) 33 and more</t>
    <phoneticPr fontId="1"/>
  </si>
  <si>
    <t>The EQ-5D-5L</t>
    <phoneticPr fontId="1"/>
  </si>
  <si>
    <t>The mental component scale of the Short Form-12</t>
    <phoneticPr fontId="1"/>
  </si>
  <si>
    <t>the Post-Traumatic Stress Syndrome 10-Questions Inventory (PTSS-10) &gt;35</t>
    <phoneticPr fontId="1"/>
  </si>
  <si>
    <t>The Short Form of the Patient Health Questionnaire (PHQ-D)</t>
    <phoneticPr fontId="1"/>
  </si>
  <si>
    <t>Brief pain inventory, measured worst pain intensity last 24 hours</t>
    <phoneticPr fontId="1"/>
  </si>
  <si>
    <r>
      <rPr>
        <i/>
        <sz val="12"/>
        <color theme="1"/>
        <rFont val="游ゴシック"/>
        <family val="3"/>
        <charset val="128"/>
        <scheme val="minor"/>
      </rPr>
      <t>In-hospital</t>
    </r>
    <r>
      <rPr>
        <sz val="12"/>
        <color theme="1"/>
        <rFont val="游ゴシック"/>
        <family val="2"/>
        <charset val="128"/>
        <scheme val="minor"/>
      </rPr>
      <t xml:space="preserve">
No intervention.
</t>
    </r>
    <r>
      <rPr>
        <i/>
        <sz val="12"/>
        <color theme="1"/>
        <rFont val="游ゴシック"/>
        <family val="3"/>
        <charset val="128"/>
        <scheme val="minor"/>
      </rPr>
      <t>Out-hospital</t>
    </r>
    <r>
      <rPr>
        <sz val="12"/>
        <color theme="1"/>
        <rFont val="游ゴシック"/>
        <family val="2"/>
        <charset val="128"/>
        <scheme val="minor"/>
      </rPr>
      <t xml:space="preserve">
Accessing  to Web-based recovery program;
Advice about exercise, sleep, and nutrition.
Information about the signs and symptoms of potential complications during recovery
Advice about timing and method of seeking professional help, based on symptom check
Encouragement to keep a journal</t>
    </r>
    <r>
      <rPr>
        <sz val="12"/>
        <color theme="1"/>
        <rFont val="游ゴシック"/>
        <family val="3"/>
        <charset val="128"/>
        <scheme val="minor"/>
      </rPr>
      <t>.
Duration and Frecuency: 
As frequently as patients wish.</t>
    </r>
    <phoneticPr fontId="1"/>
  </si>
  <si>
    <t>Khan 2018</t>
    <phoneticPr fontId="1"/>
  </si>
  <si>
    <t>Mobile Critical Care Recovery Program for Acute Respiratory Failure Survivors</t>
    <phoneticPr fontId="1"/>
  </si>
  <si>
    <t>NCT03053245</t>
    <phoneticPr fontId="1"/>
  </si>
  <si>
    <t>sikhan@iu.edu</t>
    <phoneticPr fontId="1"/>
  </si>
  <si>
    <t>Preventing Mental Health Symptoms in Post ICU Patients and Their Family Members</t>
    <phoneticPr fontId="1"/>
  </si>
  <si>
    <t>HRQoL_mean diference between before-after timeline_SD</t>
    <phoneticPr fontId="1"/>
  </si>
  <si>
    <t>HRQoL_mean diference between before-after timeline_mean</t>
    <phoneticPr fontId="1"/>
  </si>
  <si>
    <t>HRQoL_C_mean diference between before-after timeline_mean</t>
    <phoneticPr fontId="1"/>
  </si>
  <si>
    <t>HRQoL_C_mean diference between before-after timeline_SD</t>
    <phoneticPr fontId="1"/>
  </si>
  <si>
    <t>The Major Depression Inventory
Depressive symptoms (No definition)
Author reply: A cut-off at 27 points was used to allocate depressive symptoms. (PMID: 26242577からmoderate以上をカウント）</t>
    <phoneticPr fontId="1"/>
  </si>
  <si>
    <t>Depression_I_estimated SD</t>
    <phoneticPr fontId="1"/>
  </si>
  <si>
    <t>Depression_I_estimated Mean</t>
    <phoneticPr fontId="1"/>
  </si>
  <si>
    <t>Depression_C_estimated SD</t>
    <phoneticPr fontId="1"/>
  </si>
  <si>
    <t>Depression_C_estimated Mean</t>
    <phoneticPr fontId="1"/>
  </si>
  <si>
    <t>PTSD_I_estimated Mean</t>
    <phoneticPr fontId="1"/>
  </si>
  <si>
    <t>PTSD_I_estimated SD</t>
    <phoneticPr fontId="1"/>
  </si>
  <si>
    <t>PTSD_C_estimated Mean</t>
    <phoneticPr fontId="1"/>
  </si>
  <si>
    <t>PTSD_C_estimated SD</t>
    <phoneticPr fontId="1"/>
  </si>
  <si>
    <t>Anxiety_I_estimated Mean</t>
    <phoneticPr fontId="1"/>
  </si>
  <si>
    <t>Anxiety_I_estimated SD</t>
    <phoneticPr fontId="1"/>
  </si>
  <si>
    <t>Anxiety_C_estimated Mean</t>
    <phoneticPr fontId="1"/>
  </si>
  <si>
    <t>Anxiety_C_estimated SD</t>
    <phoneticPr fontId="1"/>
  </si>
  <si>
    <t>Depression_I_estimated Mean_F</t>
    <phoneticPr fontId="1"/>
  </si>
  <si>
    <t>Depression_I_estimated SD_F</t>
    <phoneticPr fontId="1"/>
  </si>
  <si>
    <t>PTSD_I_estimated Mean_F</t>
    <phoneticPr fontId="1"/>
  </si>
  <si>
    <t>PTSD_I_estimated SD_F</t>
    <phoneticPr fontId="1"/>
  </si>
  <si>
    <t>PTSD_C_estimated Mean_F</t>
    <phoneticPr fontId="1"/>
  </si>
  <si>
    <t>PTSD_C_estimated SD_F</t>
    <phoneticPr fontId="1"/>
  </si>
  <si>
    <t>Anxiety_I_estimated Mean_F</t>
    <phoneticPr fontId="1"/>
  </si>
  <si>
    <t>Anxiety_I_estimated SD_F</t>
    <phoneticPr fontId="1"/>
  </si>
  <si>
    <t>Anxiety_C_estimated Mean_F</t>
    <phoneticPr fontId="1"/>
  </si>
  <si>
    <t>Anxiety_C_estimated SD_F</t>
    <phoneticPr fontId="1"/>
  </si>
  <si>
    <t>Depression_I_estimated SD2</t>
    <phoneticPr fontId="1"/>
  </si>
  <si>
    <t>PTSD_I_estimated SD2</t>
    <phoneticPr fontId="1"/>
  </si>
  <si>
    <t>Anxiety_I_estimated SD2</t>
    <phoneticPr fontId="1"/>
  </si>
  <si>
    <t>Mannual for relaxation and coping with stress
In-hospital and Out-hospital
Explanation based on a 6-week self-help rehabilitation package post ICU for patients and internal caregivers.
This manual was focused on the patients’ own recovery and advice on areas such as nutrition, what to expect when the patient goes home and exercise were included. In additon, there were sections on relaxation and coping with stress in this manual, that  both patients and the relatives were encouraged to use.
Check any problems by telephone once every 2 weeks.</t>
    <phoneticPr fontId="1"/>
  </si>
  <si>
    <t>Routine ICU Follow-Up;
Contacted by telephone three times once they had gone home to ask how they were getting on, and finally were seen in a dedicated ICU follow-up clinic at 8 wks and 6 months.
In-hospital and Out-hospital
General verbal information about recovery from ICU. 
Check any problems by telephone once every 2 weeks.</t>
    <phoneticPr fontId="1"/>
  </si>
  <si>
    <t>Admission to the ICU for ≥ 48 h.
Mechanically ventilated.
Understanding languages.
Emergency admissions
Having relatives in the study</t>
    <phoneticPr fontId="1"/>
  </si>
  <si>
    <t>Cox 2018</t>
    <phoneticPr fontId="1"/>
  </si>
  <si>
    <t>Effects of MBSR therapy on negative emotions, fatigue, and sleep quality in "post-ICU patients": A randomized controlled clinical trial protocol</t>
    <phoneticPr fontId="1"/>
  </si>
  <si>
    <t>Chen 2022</t>
    <phoneticPr fontId="1"/>
  </si>
  <si>
    <t>DOI 10.17605/ OSF.IO/PD7SU</t>
    <phoneticPr fontId="1"/>
  </si>
  <si>
    <t>chendenchen@126.com</t>
    <phoneticPr fontId="1"/>
  </si>
  <si>
    <t>NCT01796509</t>
    <phoneticPr fontId="1"/>
  </si>
  <si>
    <t>Friedman 2022</t>
    <phoneticPr fontId="1"/>
  </si>
  <si>
    <t>tsharshar@gmail.com</t>
    <phoneticPr fontId="1"/>
  </si>
  <si>
    <t>Adults (≥18 years)
Admission to the ICU ≥12 hours
No history of cognitive impairment
Absence of severe and/or persistent mental illness</t>
    <phoneticPr fontId="1"/>
  </si>
  <si>
    <t>Undergo complex medical care again in the near future
Unable to complete the study procedures
Participating in other clinical trials within the past 1month</t>
    <phoneticPr fontId="1"/>
  </si>
  <si>
    <t>Co-intervention: Nursing program and health education, including disease knowledge introduction, medication guidance, diet guidance, rehabilitation training and so on.</t>
    <phoneticPr fontId="1"/>
  </si>
  <si>
    <t>Self-rating Depression Scale</t>
    <phoneticPr fontId="1"/>
  </si>
  <si>
    <t>Self-rating Anxiety Scale</t>
    <phoneticPr fontId="1"/>
  </si>
  <si>
    <t>mindfulness-based stress reduction (MBSR) training on the basis of nursing program and health education
In-hospital
Initiated from 24 hour which transferred from ICU to the general ward, consisting of 2 responsible nurses, 4 specialist nurses, 1 psychologist, and 2 attending physicians, which sepcial treainings. 
Training contained Body scan training, Mindfulness breathing training, Mind change awareness training, Mindfulness eating awareness training, and Mindfulness meditation training.
Duration and Frecuency: 
Two weeks from ICU discharge</t>
    <phoneticPr fontId="1"/>
  </si>
  <si>
    <t>Patients (≥18 years)
Admission to the ICU
Mechanically ventilated of ≥3 days
Expectation of survival in an area near the participating center
Acceptance to participate in the study by signing the informed consent form</t>
    <phoneticPr fontId="1"/>
  </si>
  <si>
    <t>Hospitalization in an ICU in the previous year
Pre-existing chronic myopathy
Admittion for serious burns, severe brain injury, suicide, or self-induced poisoning
Comorbility of psychiatric disorder or dementia
Under guardianship
Not speak fluent French
Homeless
Pregnancy</t>
    <phoneticPr fontId="1"/>
  </si>
  <si>
    <t>Post-ICU consultation by physician, psychologist, and social worker.
the psychologist consisted of the collection of the Hospital Anxiety and Depression Scale (HADS) and Impact Event Scale-Revised (IES-R) scores for assessing PTSD as well as an interview during which the participant reported any psychological difficulties.
The consultation with the social worker consisted of the collection of the social questionnaire response and an interview during which the patient reported about their QoL (Euro Quality of Life-5 dimensions [EQ5D]), social and professional difficulties, and needs
Duration and Frecuency: 
Initiation from their discharge from the ICU either to home or to another department of the same or another hospital. Timing of first week, 3 months, 6 months from ICU discharge. Time of the consultation was 2 hours and 30 minutes.</t>
    <phoneticPr fontId="1"/>
  </si>
  <si>
    <t>No additional post-ICU consultation</t>
    <phoneticPr fontId="1"/>
  </si>
  <si>
    <t xml:space="preserve">Impact of Events Scale - Revised (IES-R) </t>
  </si>
  <si>
    <t>The presense of psychologist</t>
    <phoneticPr fontId="1"/>
  </si>
  <si>
    <t>Category of intervention</t>
    <phoneticPr fontId="1"/>
  </si>
  <si>
    <t>monitoring</t>
  </si>
  <si>
    <t>No</t>
  </si>
  <si>
    <t>As need as psychology clinic</t>
    <phoneticPr fontId="1"/>
  </si>
  <si>
    <t>No</t>
    <phoneticPr fontId="1"/>
  </si>
  <si>
    <t>not detail</t>
    <phoneticPr fontId="1"/>
  </si>
  <si>
    <t>Yes</t>
  </si>
  <si>
    <t>As need as Psychological option</t>
    <phoneticPr fontId="1"/>
  </si>
  <si>
    <t>Detail_psychological intervention</t>
    <phoneticPr fontId="1"/>
  </si>
  <si>
    <t>As need as Psychological guidance</t>
    <phoneticPr fontId="1"/>
  </si>
  <si>
    <t>education</t>
  </si>
  <si>
    <t>Training by psychological training Before initiation of intervention</t>
    <phoneticPr fontId="1"/>
  </si>
  <si>
    <t>Item</t>
    <phoneticPr fontId="1"/>
  </si>
  <si>
    <t>Detail</t>
    <phoneticPr fontId="1"/>
  </si>
  <si>
    <t>List</t>
    <phoneticPr fontId="1"/>
  </si>
  <si>
    <t>List, units</t>
    <phoneticPr fontId="1"/>
  </si>
  <si>
    <t>Longest follow-up period, numeric</t>
    <rPh sb="26" eb="28">
      <t>スウ</t>
    </rPh>
    <rPh sb="30" eb="32">
      <t>キニュウ</t>
    </rPh>
    <phoneticPr fontId="1"/>
  </si>
  <si>
    <t>Country conducted studies</t>
    <phoneticPr fontId="1"/>
  </si>
  <si>
    <t>List, initiation-timing of interveniton</t>
    <phoneticPr fontId="1"/>
  </si>
  <si>
    <t>List of allocation</t>
    <phoneticPr fontId="1"/>
  </si>
  <si>
    <t>category of interveniton</t>
    <phoneticPr fontId="1"/>
  </si>
  <si>
    <t>Criteria</t>
    <phoneticPr fontId="1"/>
  </si>
  <si>
    <t>Intervention/control</t>
    <phoneticPr fontId="1"/>
  </si>
  <si>
    <t>Definition of outcomes</t>
    <phoneticPr fontId="1"/>
  </si>
  <si>
    <t>study period</t>
    <phoneticPr fontId="1"/>
  </si>
  <si>
    <t>follow-up period</t>
    <phoneticPr fontId="1"/>
  </si>
  <si>
    <t>age of intervention group</t>
    <phoneticPr fontId="1"/>
  </si>
  <si>
    <t>Age of control group</t>
    <phoneticPr fontId="1"/>
  </si>
  <si>
    <t>Sample size</t>
    <phoneticPr fontId="1"/>
  </si>
  <si>
    <t>Age of informal caregiver in intervention group</t>
    <phoneticPr fontId="1"/>
  </si>
  <si>
    <t>Age of informal caregiver in control group</t>
    <rPh sb="0" eb="2">
      <t>カゾク</t>
    </rPh>
    <rPh sb="2" eb="5">
      <t>タイショウ</t>
    </rPh>
    <phoneticPr fontId="1"/>
  </si>
  <si>
    <t>Sample size of informal caregivers</t>
    <phoneticPr fontId="1"/>
  </si>
  <si>
    <t>Baseline information</t>
    <phoneticPr fontId="1"/>
  </si>
  <si>
    <t>Baseline information of informal caregivers</t>
    <phoneticPr fontId="1"/>
  </si>
  <si>
    <t>Age of intervention group 2</t>
    <phoneticPr fontId="1"/>
  </si>
  <si>
    <t>Sample size in group 2</t>
    <phoneticPr fontId="1"/>
  </si>
  <si>
    <t>Age of informal caregivers in intervention group 2</t>
    <phoneticPr fontId="1"/>
  </si>
  <si>
    <t>Age of informal caregivers in control group 2</t>
    <rPh sb="0" eb="2">
      <t>カゾク</t>
    </rPh>
    <rPh sb="2" eb="5">
      <t>タイショウ</t>
    </rPh>
    <phoneticPr fontId="1"/>
  </si>
  <si>
    <t>sample size of informal caregivers group 2</t>
    <phoneticPr fontId="1"/>
  </si>
  <si>
    <t>Base line group 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</si>
</sst>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3">
    <font>
      <sz val="12"/>
      <color theme="1"/>
      <name val="游ゴシック"/>
      <family val="2"/>
      <charset val="128"/>
      <scheme val="minor"/>
    </font>
    <font>
      <sz val="6"/>
      <name val="游ゴシック"/>
      <family val="2"/>
      <charset val="128"/>
      <scheme val="minor"/>
    </font>
    <font>
      <sz val="10"/>
      <color rgb="FF000000"/>
      <name val="Yu Gothic UI"/>
    </font>
    <font>
      <b/>
      <sz val="10"/>
      <color rgb="FF000000"/>
      <name val="Yu Gothic UI"/>
    </font>
    <font>
      <sz val="12"/>
      <color theme="1"/>
      <name val="游ゴシック"/>
      <family val="3"/>
      <charset val="128"/>
      <scheme val="minor"/>
    </font>
    <font>
      <i/>
      <sz val="12"/>
      <color theme="1"/>
      <name val="游ゴシック"/>
      <family val="3"/>
      <charset val="128"/>
      <scheme val="minor"/>
    </font>
    <font>
      <sz val="12"/>
      <color rgb="FF000000"/>
      <name val="游ゴシック"/>
      <family val="3"/>
      <charset val="128"/>
      <scheme val="minor"/>
    </font>
    <font>
      <sz val="12"/>
      <color rgb="FFFF0000"/>
      <name val="游ゴシック"/>
      <family val="3"/>
      <charset val="128"/>
    </font>
    <font>
      <sz val="10"/>
      <color rgb="FF000000"/>
      <name val="游ゴシック"/>
      <family val="3"/>
      <charset val="128"/>
    </font>
    <font>
      <u/>
      <sz val="12"/>
      <color theme="10"/>
      <name val="游ゴシック"/>
      <family val="2"/>
      <charset val="128"/>
      <scheme val="minor"/>
    </font>
    <font>
      <i/>
      <sz val="12"/>
      <color rgb="FF000000"/>
      <name val="游ゴシック"/>
      <family val="3"/>
      <charset val="128"/>
      <scheme val="minor"/>
    </font>
    <font>
      <u/>
      <sz val="12"/>
      <color theme="1"/>
      <name val="游ゴシック"/>
      <family val="3"/>
      <charset val="128"/>
    </font>
    <font>
      <sz val="12"/>
      <color indexed="8"/>
      <name val="游ゴシック"/>
      <family val="3"/>
      <charset val="128"/>
    </font>
    <font>
      <sz val="12"/>
      <color theme="4"/>
      <name val="游ゴシック"/>
      <family val="2"/>
      <charset val="128"/>
      <scheme val="minor"/>
    </font>
    <font>
      <sz val="12"/>
      <color theme="4" tint="-0.249977111117893"/>
      <name val="游ゴシック"/>
      <family val="3"/>
      <charset val="128"/>
      <scheme val="minor"/>
    </font>
    <font>
      <sz val="12"/>
      <color theme="4" tint="0.39997558519241921"/>
      <name val="游ゴシック"/>
      <family val="2"/>
      <charset val="128"/>
      <scheme val="minor"/>
    </font>
    <font>
      <sz val="12"/>
      <color theme="4" tint="0.39997558519241921"/>
      <name val="游ゴシック"/>
      <family val="3"/>
      <charset val="128"/>
      <scheme val="minor"/>
    </font>
    <font>
      <sz val="12"/>
      <color theme="9" tint="-0.249977111117893"/>
      <name val="游ゴシック"/>
      <family val="3"/>
      <charset val="128"/>
      <scheme val="minor"/>
    </font>
    <font>
      <b/>
      <sz val="8"/>
      <color rgb="FF000000"/>
      <name val="游ゴシック"/>
      <family val="3"/>
      <charset val="128"/>
    </font>
    <font>
      <sz val="8"/>
      <color rgb="FF000000"/>
      <name val="游ゴシック"/>
      <family val="3"/>
      <charset val="128"/>
    </font>
    <font>
      <sz val="10"/>
      <color rgb="FF000000"/>
      <name val="游ゴシック"/>
      <family val="3"/>
      <charset val="128"/>
      <scheme val="minor"/>
    </font>
    <font>
      <sz val="12"/>
      <color rgb="FFC00000"/>
      <name val="游ゴシック"/>
      <family val="2"/>
      <charset val="128"/>
      <scheme val="minor"/>
    </font>
    <font>
      <sz val="12"/>
      <color theme="4"/>
      <name val="游ゴシック (本文)"/>
      <family val="3"/>
      <charset val="128"/>
    </font>
  </fonts>
  <fills count="1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2" fillId="0" borderId="0">
      <alignment vertical="center"/>
    </xf>
  </cellStyleXfs>
  <cellXfs count="107">
    <xf numFmtId="0" fontId="0" fillId="0" borderId="0" xfId="0">
      <alignment vertical="center"/>
    </xf>
    <xf numFmtId="0" fontId="0" fillId="0" borderId="0" xfId="0" applyAlignment="1">
      <alignment vertical="center" wrapText="1"/>
    </xf>
    <xf numFmtId="0" fontId="0" fillId="0" borderId="0" xfId="0" applyAlignment="1">
      <alignment vertical="top"/>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1" xfId="0" applyBorder="1">
      <alignment vertical="center"/>
    </xf>
    <xf numFmtId="0" fontId="9" fillId="0" borderId="0" xfId="1">
      <alignment vertical="center"/>
    </xf>
    <xf numFmtId="0" fontId="0" fillId="0" borderId="0" xfId="0" applyAlignment="1">
      <alignment horizontal="left" vertical="center"/>
    </xf>
    <xf numFmtId="0" fontId="0" fillId="0" borderId="0" xfId="0" applyAlignme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20" fontId="0" fillId="0" borderId="0" xfId="0" applyNumberFormat="1">
      <alignment vertical="center"/>
    </xf>
    <xf numFmtId="0" fontId="0" fillId="0" borderId="2" xfId="0" applyBorder="1" applyAlignment="1"/>
    <xf numFmtId="0" fontId="0" fillId="0" borderId="2" xfId="0" applyBorder="1" applyAlignment="1">
      <alignment wrapText="1"/>
    </xf>
    <xf numFmtId="0" fontId="0" fillId="2" borderId="2" xfId="0" applyFill="1" applyBorder="1" applyAlignment="1">
      <alignment wrapText="1"/>
    </xf>
    <xf numFmtId="0" fontId="0" fillId="3" borderId="2" xfId="0" applyFill="1" applyBorder="1" applyAlignment="1">
      <alignment wrapText="1"/>
    </xf>
    <xf numFmtId="0" fontId="0" fillId="4" borderId="2" xfId="0" applyFill="1" applyBorder="1" applyAlignment="1">
      <alignment wrapText="1"/>
    </xf>
    <xf numFmtId="0" fontId="0" fillId="0" borderId="2" xfId="0" applyBorder="1" applyAlignment="1">
      <alignment vertical="center" wrapText="1"/>
    </xf>
    <xf numFmtId="0" fontId="0" fillId="5" borderId="2" xfId="0" applyFill="1" applyBorder="1" applyAlignment="1">
      <alignment wrapText="1"/>
    </xf>
    <xf numFmtId="0" fontId="0" fillId="6" borderId="2" xfId="0" applyFill="1" applyBorder="1" applyAlignment="1">
      <alignment wrapText="1"/>
    </xf>
    <xf numFmtId="0" fontId="0" fillId="6" borderId="2" xfId="0" applyFill="1" applyBorder="1">
      <alignment vertical="center"/>
    </xf>
    <xf numFmtId="0" fontId="0" fillId="6" borderId="2" xfId="0" applyFill="1" applyBorder="1" applyAlignment="1"/>
    <xf numFmtId="0" fontId="0" fillId="5" borderId="2" xfId="0" applyFill="1" applyBorder="1" applyAlignment="1">
      <alignment vertical="center"/>
    </xf>
    <xf numFmtId="0" fontId="0" fillId="5" borderId="2" xfId="0" applyFill="1" applyBorder="1" applyAlignment="1"/>
    <xf numFmtId="0" fontId="0" fillId="0" borderId="0" xfId="0" applyAlignment="1">
      <alignment vertical="center"/>
    </xf>
    <xf numFmtId="0" fontId="0" fillId="5" borderId="2" xfId="0" applyFill="1" applyBorder="1" applyAlignment="1">
      <alignment horizontal="center"/>
    </xf>
    <xf numFmtId="0" fontId="0" fillId="6" borderId="2" xfId="0" applyFill="1" applyBorder="1" applyAlignment="1">
      <alignment horizontal="center" wrapText="1"/>
    </xf>
    <xf numFmtId="0" fontId="0" fillId="5" borderId="2" xfId="0" applyFill="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xf>
    <xf numFmtId="0" fontId="0" fillId="2" borderId="2" xfId="0" applyFill="1" applyBorder="1" applyAlignment="1">
      <alignment horizontal="center" wrapText="1"/>
    </xf>
    <xf numFmtId="0" fontId="0" fillId="7" borderId="2" xfId="0" applyFill="1" applyBorder="1" applyAlignment="1">
      <alignment horizontal="center" wrapText="1"/>
    </xf>
    <xf numFmtId="176" fontId="0" fillId="0" borderId="0" xfId="0" applyNumberFormat="1" applyAlignment="1">
      <alignment horizontal="center" vertical="center" wrapText="1"/>
    </xf>
    <xf numFmtId="0" fontId="0" fillId="2" borderId="2" xfId="0" applyFill="1" applyBorder="1" applyAlignment="1"/>
    <xf numFmtId="0" fontId="0" fillId="7" borderId="2" xfId="0" applyFill="1" applyBorder="1" applyAlignment="1"/>
    <xf numFmtId="0" fontId="10" fillId="0" borderId="0" xfId="0" applyFont="1" applyAlignment="1">
      <alignment horizontal="left" vertical="top" wrapText="1"/>
    </xf>
    <xf numFmtId="0" fontId="0" fillId="0" borderId="0" xfId="0" applyAlignment="1">
      <alignment horizontal="left" vertical="top"/>
    </xf>
    <xf numFmtId="0" fontId="0" fillId="7" borderId="2" xfId="0" applyFill="1" applyBorder="1" applyAlignment="1">
      <alignment wrapText="1"/>
    </xf>
    <xf numFmtId="0" fontId="0" fillId="8" borderId="2" xfId="0" applyFill="1" applyBorder="1" applyAlignment="1">
      <alignment wrapText="1"/>
    </xf>
    <xf numFmtId="0" fontId="0" fillId="0" borderId="0" xfId="0" applyBorder="1" applyAlignment="1">
      <alignment wrapText="1"/>
    </xf>
    <xf numFmtId="0" fontId="0" fillId="9" borderId="2" xfId="0" applyFill="1" applyBorder="1" applyAlignment="1">
      <alignment wrapText="1"/>
    </xf>
    <xf numFmtId="0" fontId="0" fillId="0" borderId="0" xfId="0" applyAlignment="1">
      <alignment horizontal="center" vertical="top" wrapText="1"/>
    </xf>
    <xf numFmtId="0" fontId="0" fillId="0" borderId="0" xfId="0" applyFont="1" applyAlignment="1">
      <alignment horizontal="center" vertical="center" wrapText="1"/>
    </xf>
    <xf numFmtId="0" fontId="0" fillId="0" borderId="0"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5" borderId="0" xfId="0" applyFill="1">
      <alignment vertical="center"/>
    </xf>
    <xf numFmtId="0" fontId="0" fillId="7" borderId="0" xfId="0" applyFill="1">
      <alignment vertical="center"/>
    </xf>
    <xf numFmtId="0" fontId="0" fillId="7" borderId="0" xfId="0" applyFill="1" applyAlignment="1">
      <alignment vertical="center" wrapText="1"/>
    </xf>
    <xf numFmtId="0" fontId="0" fillId="6" borderId="0" xfId="0" applyFill="1">
      <alignment vertical="center"/>
    </xf>
    <xf numFmtId="0" fontId="0" fillId="0" borderId="0" xfId="0" applyFill="1">
      <alignment vertical="center"/>
    </xf>
    <xf numFmtId="0" fontId="0" fillId="0" borderId="0" xfId="0" applyFill="1" applyBorder="1" applyAlignment="1">
      <alignment vertical="top" wrapText="1"/>
    </xf>
    <xf numFmtId="0" fontId="0" fillId="7" borderId="2" xfId="0" applyFill="1" applyBorder="1" applyAlignment="1">
      <alignment horizontal="left" vertical="center" wrapText="1"/>
    </xf>
    <xf numFmtId="0" fontId="0" fillId="2" borderId="2" xfId="0" applyFill="1" applyBorder="1" applyAlignment="1">
      <alignment horizontal="left" vertical="center" wrapText="1"/>
    </xf>
    <xf numFmtId="0" fontId="0" fillId="0" borderId="0" xfId="0" applyAlignment="1">
      <alignment horizontal="right" vertical="top"/>
    </xf>
    <xf numFmtId="0" fontId="0" fillId="6" borderId="0" xfId="0" applyFill="1" applyAlignment="1">
      <alignment horizontal="center" vertical="center"/>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7" borderId="0" xfId="0" applyFill="1" applyAlignment="1">
      <alignment horizontal="center" vertical="center"/>
    </xf>
    <xf numFmtId="0" fontId="0" fillId="7" borderId="0" xfId="0" applyFont="1" applyFill="1" applyAlignment="1">
      <alignment horizontal="center" vertical="center"/>
    </xf>
    <xf numFmtId="0" fontId="0" fillId="12" borderId="2" xfId="0" applyFill="1" applyBorder="1" applyAlignment="1">
      <alignment wrapText="1"/>
    </xf>
    <xf numFmtId="0" fontId="0" fillId="12" borderId="0" xfId="0" applyFill="1" applyAlignment="1">
      <alignment horizontal="center" vertical="center" wrapText="1"/>
    </xf>
    <xf numFmtId="176" fontId="0" fillId="12" borderId="0" xfId="0" applyNumberFormat="1" applyFill="1" applyAlignment="1">
      <alignment horizontal="center" vertical="center" wrapText="1"/>
    </xf>
    <xf numFmtId="177" fontId="0" fillId="12" borderId="0" xfId="0" applyNumberFormat="1" applyFill="1" applyAlignment="1">
      <alignment horizontal="center" vertical="center" wrapText="1"/>
    </xf>
    <xf numFmtId="0" fontId="0" fillId="12" borderId="0" xfId="0" applyFill="1" applyAlignment="1">
      <alignment horizontal="center" vertical="center"/>
    </xf>
    <xf numFmtId="177" fontId="0" fillId="12" borderId="0" xfId="0" applyNumberFormat="1" applyFill="1" applyAlignment="1">
      <alignment horizontal="center" vertical="center"/>
    </xf>
    <xf numFmtId="0" fontId="13" fillId="0" borderId="0" xfId="0" applyFont="1">
      <alignment vertical="center"/>
    </xf>
    <xf numFmtId="0" fontId="0" fillId="7" borderId="0" xfId="0" applyFill="1" applyAlignment="1">
      <alignment horizontal="center" vertical="center" wrapText="1"/>
    </xf>
    <xf numFmtId="0" fontId="4"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top"/>
    </xf>
    <xf numFmtId="0" fontId="0" fillId="6" borderId="0" xfId="0" applyFill="1" applyAlignment="1">
      <alignment horizontal="center" vertical="center" wrapText="1"/>
    </xf>
    <xf numFmtId="0" fontId="17" fillId="0" borderId="0" xfId="0" applyFont="1">
      <alignment vertical="center"/>
    </xf>
    <xf numFmtId="0" fontId="15" fillId="13" borderId="0" xfId="0" applyFont="1" applyFill="1">
      <alignment vertical="center"/>
    </xf>
    <xf numFmtId="0" fontId="16" fillId="13" borderId="0" xfId="0" applyFont="1" applyFill="1">
      <alignment vertical="center"/>
    </xf>
    <xf numFmtId="0" fontId="0" fillId="11" borderId="2" xfId="0" applyFill="1" applyBorder="1" applyAlignment="1">
      <alignment wrapText="1"/>
    </xf>
    <xf numFmtId="0" fontId="0" fillId="12" borderId="0" xfId="0" applyFill="1" applyAlignment="1">
      <alignment vertical="center" wrapText="1"/>
    </xf>
    <xf numFmtId="0" fontId="0" fillId="14" borderId="0" xfId="0" applyFill="1" applyAlignment="1">
      <alignment horizontal="center" vertical="center" wrapText="1"/>
    </xf>
    <xf numFmtId="0" fontId="21" fillId="0" borderId="0" xfId="0" applyFont="1" applyAlignment="1">
      <alignment horizontal="center" vertical="center" wrapText="1"/>
    </xf>
    <xf numFmtId="0" fontId="0" fillId="12" borderId="0" xfId="0" applyFill="1">
      <alignment vertical="center"/>
    </xf>
    <xf numFmtId="0" fontId="0" fillId="15" borderId="0" xfId="0" applyFill="1" applyAlignment="1">
      <alignment horizontal="center" vertical="center"/>
    </xf>
    <xf numFmtId="0" fontId="21" fillId="12" borderId="0" xfId="0" applyFont="1" applyFill="1" applyAlignment="1">
      <alignment horizontal="center" vertical="center"/>
    </xf>
    <xf numFmtId="177" fontId="21" fillId="12" borderId="0" xfId="0" applyNumberFormat="1" applyFont="1"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horizontal="center" vertical="center" wrapText="1"/>
    </xf>
    <xf numFmtId="0" fontId="22" fillId="0" borderId="0" xfId="0" applyFont="1">
      <alignment vertical="center"/>
    </xf>
    <xf numFmtId="0" fontId="13" fillId="7" borderId="0" xfId="0" applyFont="1" applyFill="1">
      <alignment vertical="center"/>
    </xf>
    <xf numFmtId="0" fontId="6" fillId="0" borderId="0" xfId="0" applyFont="1" applyAlignment="1">
      <alignment vertical="top" wrapText="1"/>
    </xf>
    <xf numFmtId="0" fontId="6" fillId="0" borderId="0" xfId="0" applyFont="1" applyAlignment="1">
      <alignment vertical="top"/>
    </xf>
    <xf numFmtId="0" fontId="0" fillId="7" borderId="2" xfId="0" applyFill="1" applyBorder="1" applyAlignment="1">
      <alignment horizontal="left" vertical="center" wrapText="1"/>
    </xf>
    <xf numFmtId="0" fontId="0" fillId="6" borderId="2" xfId="0" applyFill="1" applyBorder="1" applyAlignment="1">
      <alignment horizontal="left" vertical="center" wrapText="1"/>
    </xf>
    <xf numFmtId="0" fontId="0" fillId="2" borderId="2"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6" borderId="6" xfId="0" applyFill="1" applyBorder="1" applyAlignment="1">
      <alignment horizontal="left" vertical="center" wrapText="1"/>
    </xf>
    <xf numFmtId="0" fontId="0" fillId="6" borderId="1" xfId="0" applyFill="1" applyBorder="1" applyAlignment="1">
      <alignment horizontal="left" vertical="center" wrapText="1"/>
    </xf>
    <xf numFmtId="0" fontId="0" fillId="6" borderId="7" xfId="0" applyFill="1" applyBorder="1" applyAlignment="1">
      <alignment horizontal="left" vertical="center" wrapText="1"/>
    </xf>
    <xf numFmtId="0" fontId="0" fillId="6" borderId="2" xfId="0" applyFill="1" applyBorder="1" applyAlignment="1">
      <alignment horizontal="center" vertical="center" wrapText="1"/>
    </xf>
    <xf numFmtId="0" fontId="0" fillId="2" borderId="2" xfId="0" applyFill="1" applyBorder="1" applyAlignment="1">
      <alignment horizontal="center" vertical="center" wrapText="1"/>
    </xf>
    <xf numFmtId="0" fontId="0" fillId="7" borderId="2" xfId="0" applyFill="1" applyBorder="1" applyAlignment="1">
      <alignment horizontal="center" vertical="center" wrapText="1"/>
    </xf>
    <xf numFmtId="0" fontId="0" fillId="0" borderId="1" xfId="0" applyBorder="1" applyAlignment="1">
      <alignment horizontal="left" vertical="center"/>
    </xf>
  </cellXfs>
  <cellStyles count="3">
    <cellStyle name="ハイパーリンク" xfId="1" builtinId="8"/>
    <cellStyle name="標準" xfId="0" builtinId="0"/>
    <cellStyle name="標準 3" xfId="2" xr:uid="{2F6C3AFF-4822-A144-A0A7-8D4DA4E8AF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arah.l.bloom@vumc.org" TargetMode="External"/><Relationship Id="rId18" Type="http://schemas.openxmlformats.org/officeDocument/2006/relationships/hyperlink" Target="mailto:SLD4@case.edu" TargetMode="External"/><Relationship Id="rId26" Type="http://schemas.openxmlformats.org/officeDocument/2006/relationships/hyperlink" Target="mailto:Christopher.cox@duke.edu" TargetMode="External"/><Relationship Id="rId3" Type="http://schemas.openxmlformats.org/officeDocument/2006/relationships/hyperlink" Target="mailto:christinajonesc@aol.com" TargetMode="External"/><Relationship Id="rId21" Type="http://schemas.openxmlformats.org/officeDocument/2006/relationships/hyperlink" Target="mailto:christopher.cox@duke.edu" TargetMode="External"/><Relationship Id="rId7" Type="http://schemas.openxmlformats.org/officeDocument/2006/relationships/hyperlink" Target="mailto:Susanna.Agren@liu.se" TargetMode="External"/><Relationship Id="rId12" Type="http://schemas.openxmlformats.org/officeDocument/2006/relationships/hyperlink" Target="mailto:yasmine.aliabdelhamid@mh.org.au" TargetMode="External"/><Relationship Id="rId17" Type="http://schemas.openxmlformats.org/officeDocument/2006/relationships/hyperlink" Target="mailto:barbara.daly@case.edu" TargetMode="External"/><Relationship Id="rId25" Type="http://schemas.openxmlformats.org/officeDocument/2006/relationships/hyperlink" Target="mailto:macalvo@clinic.cat" TargetMode="External"/><Relationship Id="rId33" Type="http://schemas.openxmlformats.org/officeDocument/2006/relationships/hyperlink" Target="mailto:tsharshar@gmail.com" TargetMode="External"/><Relationship Id="rId2" Type="http://schemas.openxmlformats.org/officeDocument/2006/relationships/hyperlink" Target="mailto:b.ewens@ecu.edu.au" TargetMode="External"/><Relationship Id="rId16" Type="http://schemas.openxmlformats.org/officeDocument/2006/relationships/hyperlink" Target="mailto:soes.bohart@regionh.dk" TargetMode="External"/><Relationship Id="rId20" Type="http://schemas.openxmlformats.org/officeDocument/2006/relationships/hyperlink" Target="mailto:luke.vale@newcastle.ac.uk" TargetMode="External"/><Relationship Id="rId29" Type="http://schemas.openxmlformats.org/officeDocument/2006/relationships/hyperlink" Target="mailto:jenny.rosendahl@med.uni-jena.de" TargetMode="External"/><Relationship Id="rId1" Type="http://schemas.openxmlformats.org/officeDocument/2006/relationships/hyperlink" Target="mailto:ase.valso@gmail.com" TargetMode="External"/><Relationship Id="rId6" Type="http://schemas.openxmlformats.org/officeDocument/2006/relationships/hyperlink" Target="mailto:David.mcwilliams@uhb.nhs.uk" TargetMode="External"/><Relationship Id="rId11" Type="http://schemas.openxmlformats.org/officeDocument/2006/relationships/hyperlink" Target="mailto:elie.azoulay@aphp.fr" TargetMode="External"/><Relationship Id="rId24" Type="http://schemas.openxmlformats.org/officeDocument/2006/relationships/hyperlink" Target="mailto:j.vlake@erasmusmc.nl" TargetMode="External"/><Relationship Id="rId32" Type="http://schemas.openxmlformats.org/officeDocument/2006/relationships/hyperlink" Target="mailto:chendenchen@126.com" TargetMode="External"/><Relationship Id="rId5" Type="http://schemas.openxmlformats.org/officeDocument/2006/relationships/hyperlink" Target="mailto:umkreden@myumanitoba.ca" TargetMode="External"/><Relationship Id="rId15" Type="http://schemas.openxmlformats.org/officeDocument/2006/relationships/hyperlink" Target="mailto:janet.froulund.jensen@regionh.dk" TargetMode="External"/><Relationship Id="rId23" Type="http://schemas.openxmlformats.org/officeDocument/2006/relationships/hyperlink" Target="mailto:leanne.boehm@vanderbilt.edu" TargetMode="External"/><Relationship Id="rId28" Type="http://schemas.openxmlformats.org/officeDocument/2006/relationships/hyperlink" Target="https://doi.org/10.21203/rs.3.rs-74259/v1" TargetMode="External"/><Relationship Id="rId10" Type="http://schemas.openxmlformats.org/officeDocument/2006/relationships/hyperlink" Target="mailto:christinajonesc@aol.com" TargetMode="External"/><Relationship Id="rId19" Type="http://schemas.openxmlformats.org/officeDocument/2006/relationships/hyperlink" Target="mailto:brian.cuthbertson@sunnybrook.ca." TargetMode="External"/><Relationship Id="rId31" Type="http://schemas.openxmlformats.org/officeDocument/2006/relationships/hyperlink" Target="mailto:sikhan@iu.edu" TargetMode="External"/><Relationship Id="rId4" Type="http://schemas.openxmlformats.org/officeDocument/2006/relationships/hyperlink" Target="mailto:v.r.m.moulaert@umcg.nl" TargetMode="External"/><Relationship Id="rId9" Type="http://schemas.openxmlformats.org/officeDocument/2006/relationships/hyperlink" Target="mailto:christopher.cox@duke.edu" TargetMode="External"/><Relationship Id="rId14" Type="http://schemas.openxmlformats.org/officeDocument/2006/relationships/hyperlink" Target="mailto:Konrad.Schmidt@charite.de" TargetMode="External"/><Relationship Id="rId22" Type="http://schemas.openxmlformats.org/officeDocument/2006/relationships/hyperlink" Target="mailto:kimberley.haines@wh.org.au" TargetMode="External"/><Relationship Id="rId27" Type="http://schemas.openxmlformats.org/officeDocument/2006/relationships/hyperlink" Target="mailto:amalik37@jhmi.edu" TargetMode="External"/><Relationship Id="rId30" Type="http://schemas.openxmlformats.org/officeDocument/2006/relationships/hyperlink" Target="mailto:magdalena.rohr@ukr.de" TargetMode="External"/><Relationship Id="rId8" Type="http://schemas.openxmlformats.org/officeDocument/2006/relationships/hyperlink" Target="mailto:SLD4@case.edu"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20D7-83F6-3C4E-B3C3-32FE92B90E90}">
  <dimension ref="A1:L36"/>
  <sheetViews>
    <sheetView zoomScale="61" workbookViewId="0">
      <pane xSplit="1" ySplit="1" topLeftCell="E2" activePane="bottomRight" state="frozen"/>
      <selection pane="topRight" activeCell="B1" sqref="B1"/>
      <selection pane="bottomLeft" activeCell="A2" sqref="A2"/>
      <selection pane="bottomRight" activeCell="P23" sqref="P23"/>
    </sheetView>
  </sheetViews>
  <sheetFormatPr baseColWidth="10" defaultRowHeight="20"/>
  <cols>
    <col min="1" max="1" width="18.28515625" customWidth="1"/>
    <col min="2" max="2" width="12.140625" customWidth="1"/>
    <col min="3" max="3" width="12.28515625" customWidth="1"/>
    <col min="4" max="4" width="18.85546875" customWidth="1"/>
    <col min="5" max="5" width="164.85546875" customWidth="1"/>
    <col min="6" max="6" width="20.42578125" customWidth="1"/>
    <col min="7" max="7" width="17.7109375" customWidth="1"/>
    <col min="8" max="8" width="60.28515625" customWidth="1"/>
    <col min="9" max="9" width="21.140625" style="9" customWidth="1"/>
    <col min="10" max="10" width="22.85546875" style="9" customWidth="1"/>
    <col min="11" max="11" width="22.28515625" customWidth="1"/>
    <col min="12" max="12" width="34.5703125" customWidth="1"/>
  </cols>
  <sheetData>
    <row r="1" spans="1:12">
      <c r="A1" t="s">
        <v>24</v>
      </c>
      <c r="B1" t="s">
        <v>28</v>
      </c>
      <c r="C1" t="s">
        <v>133</v>
      </c>
      <c r="D1" t="s">
        <v>44</v>
      </c>
      <c r="E1" t="s">
        <v>262</v>
      </c>
      <c r="F1" t="s">
        <v>390</v>
      </c>
      <c r="G1" t="s">
        <v>283</v>
      </c>
      <c r="H1" t="s">
        <v>281</v>
      </c>
      <c r="I1" s="9" t="s">
        <v>282</v>
      </c>
      <c r="J1" s="9" t="s">
        <v>53</v>
      </c>
      <c r="K1" t="s">
        <v>50</v>
      </c>
      <c r="L1" t="s">
        <v>52</v>
      </c>
    </row>
    <row r="2" spans="1:12">
      <c r="A2" t="s">
        <v>25</v>
      </c>
      <c r="B2">
        <v>1</v>
      </c>
      <c r="C2">
        <v>1</v>
      </c>
      <c r="D2">
        <v>1</v>
      </c>
      <c r="E2" t="s">
        <v>1231</v>
      </c>
      <c r="F2" t="s">
        <v>297</v>
      </c>
      <c r="G2" t="s">
        <v>298</v>
      </c>
      <c r="H2" t="s">
        <v>299</v>
      </c>
      <c r="I2" s="9">
        <v>30119073</v>
      </c>
      <c r="J2" s="9" t="s">
        <v>785</v>
      </c>
      <c r="K2" t="s">
        <v>277</v>
      </c>
      <c r="L2" s="8" t="s">
        <v>300</v>
      </c>
    </row>
    <row r="3" spans="1:12">
      <c r="A3" s="90" t="s">
        <v>1265</v>
      </c>
      <c r="B3">
        <v>1</v>
      </c>
      <c r="C3">
        <v>1</v>
      </c>
      <c r="D3">
        <v>1</v>
      </c>
      <c r="E3" t="s">
        <v>15</v>
      </c>
      <c r="F3" t="s">
        <v>372</v>
      </c>
      <c r="G3" t="s">
        <v>373</v>
      </c>
      <c r="H3" t="s">
        <v>374</v>
      </c>
      <c r="I3" s="9">
        <v>28872898</v>
      </c>
      <c r="J3" s="9" t="s">
        <v>375</v>
      </c>
      <c r="K3" t="s">
        <v>277</v>
      </c>
      <c r="L3" s="8" t="s">
        <v>318</v>
      </c>
    </row>
    <row r="4" spans="1:12">
      <c r="A4" t="s">
        <v>26</v>
      </c>
      <c r="B4">
        <v>1</v>
      </c>
      <c r="C4">
        <v>1</v>
      </c>
      <c r="D4">
        <v>1</v>
      </c>
      <c r="E4" t="s">
        <v>16</v>
      </c>
      <c r="F4" t="s">
        <v>314</v>
      </c>
      <c r="G4" t="s">
        <v>315</v>
      </c>
      <c r="H4" t="s">
        <v>316</v>
      </c>
      <c r="I4" s="9">
        <v>29793970</v>
      </c>
      <c r="J4" s="9" t="s">
        <v>317</v>
      </c>
      <c r="K4" t="s">
        <v>277</v>
      </c>
      <c r="L4" s="8" t="s">
        <v>318</v>
      </c>
    </row>
    <row r="5" spans="1:12">
      <c r="A5" t="s">
        <v>27</v>
      </c>
      <c r="B5">
        <v>1</v>
      </c>
      <c r="C5">
        <v>1</v>
      </c>
      <c r="D5">
        <v>1</v>
      </c>
      <c r="E5" t="s">
        <v>17</v>
      </c>
      <c r="F5" t="s">
        <v>363</v>
      </c>
      <c r="G5" t="s">
        <v>364</v>
      </c>
      <c r="H5" t="s">
        <v>365</v>
      </c>
      <c r="I5" s="9">
        <v>19837741</v>
      </c>
      <c r="J5" s="9" t="s">
        <v>366</v>
      </c>
      <c r="K5" t="s">
        <v>277</v>
      </c>
      <c r="L5" s="8" t="s">
        <v>367</v>
      </c>
    </row>
    <row r="6" spans="1:12">
      <c r="A6" t="s">
        <v>29</v>
      </c>
      <c r="B6">
        <v>1</v>
      </c>
      <c r="C6">
        <v>1</v>
      </c>
      <c r="D6">
        <v>1</v>
      </c>
      <c r="E6" t="s">
        <v>18</v>
      </c>
      <c r="F6" t="s">
        <v>357</v>
      </c>
      <c r="G6" t="s">
        <v>358</v>
      </c>
      <c r="H6" t="s">
        <v>359</v>
      </c>
      <c r="I6" s="9">
        <v>16100132</v>
      </c>
      <c r="J6" s="9">
        <v>0</v>
      </c>
      <c r="K6" t="s">
        <v>277</v>
      </c>
      <c r="L6" s="8" t="s">
        <v>360</v>
      </c>
    </row>
    <row r="7" spans="1:12" ht="21">
      <c r="A7" t="s">
        <v>27</v>
      </c>
      <c r="B7">
        <v>0</v>
      </c>
      <c r="C7">
        <v>1</v>
      </c>
      <c r="D7">
        <v>1</v>
      </c>
      <c r="E7" s="72" t="s">
        <v>12</v>
      </c>
      <c r="F7" t="s">
        <v>369</v>
      </c>
      <c r="G7" t="s">
        <v>368</v>
      </c>
      <c r="H7" s="1" t="s">
        <v>370</v>
      </c>
      <c r="I7" s="9">
        <v>23535984</v>
      </c>
      <c r="J7" s="9" t="s">
        <v>366</v>
      </c>
      <c r="K7" t="s">
        <v>345</v>
      </c>
      <c r="L7" s="8" t="s">
        <v>371</v>
      </c>
    </row>
    <row r="8" spans="1:12">
      <c r="A8" t="s">
        <v>30</v>
      </c>
      <c r="B8">
        <v>1</v>
      </c>
      <c r="C8">
        <v>1</v>
      </c>
      <c r="D8">
        <v>1</v>
      </c>
      <c r="E8" t="s">
        <v>19</v>
      </c>
      <c r="F8" t="s">
        <v>347</v>
      </c>
      <c r="H8" t="s">
        <v>349</v>
      </c>
      <c r="I8" s="9">
        <v>27695894</v>
      </c>
      <c r="J8" s="9" t="s">
        <v>350</v>
      </c>
      <c r="K8" t="s">
        <v>277</v>
      </c>
      <c r="L8" s="8" t="s">
        <v>351</v>
      </c>
    </row>
    <row r="9" spans="1:12">
      <c r="A9" t="s">
        <v>31</v>
      </c>
      <c r="B9">
        <v>1</v>
      </c>
      <c r="C9">
        <v>1</v>
      </c>
      <c r="D9" s="73">
        <v>1</v>
      </c>
      <c r="E9" t="s">
        <v>20</v>
      </c>
      <c r="F9" t="s">
        <v>301</v>
      </c>
      <c r="G9" t="s">
        <v>348</v>
      </c>
      <c r="H9" t="s">
        <v>302</v>
      </c>
      <c r="I9" s="9">
        <v>27043264</v>
      </c>
      <c r="J9" s="9" t="s">
        <v>303</v>
      </c>
      <c r="K9" t="s">
        <v>277</v>
      </c>
      <c r="L9" s="8" t="s">
        <v>304</v>
      </c>
    </row>
    <row r="10" spans="1:12">
      <c r="A10" t="s">
        <v>32</v>
      </c>
      <c r="B10">
        <v>0</v>
      </c>
      <c r="C10">
        <v>0</v>
      </c>
      <c r="D10">
        <v>0</v>
      </c>
      <c r="E10" t="s">
        <v>21</v>
      </c>
      <c r="F10">
        <v>0</v>
      </c>
      <c r="G10">
        <v>0</v>
      </c>
      <c r="H10">
        <v>0</v>
      </c>
      <c r="I10" s="9">
        <v>0</v>
      </c>
      <c r="J10" s="9" t="s">
        <v>284</v>
      </c>
      <c r="K10" t="s">
        <v>277</v>
      </c>
      <c r="L10" s="8" t="s">
        <v>280</v>
      </c>
    </row>
    <row r="11" spans="1:12">
      <c r="A11" t="s">
        <v>33</v>
      </c>
      <c r="B11">
        <v>1</v>
      </c>
      <c r="C11">
        <v>1</v>
      </c>
      <c r="D11">
        <v>1</v>
      </c>
      <c r="E11" t="s">
        <v>22</v>
      </c>
      <c r="F11" t="s">
        <v>337</v>
      </c>
      <c r="G11" t="s">
        <v>338</v>
      </c>
      <c r="H11" t="s">
        <v>339</v>
      </c>
      <c r="I11" s="9">
        <v>27367877</v>
      </c>
      <c r="J11" s="9" t="s">
        <v>340</v>
      </c>
      <c r="K11" t="s">
        <v>277</v>
      </c>
      <c r="L11" t="s">
        <v>341</v>
      </c>
    </row>
    <row r="12" spans="1:12" ht="21">
      <c r="A12" t="s">
        <v>33</v>
      </c>
      <c r="B12">
        <v>0</v>
      </c>
      <c r="C12">
        <v>1</v>
      </c>
      <c r="D12">
        <v>1</v>
      </c>
      <c r="E12" t="s">
        <v>23</v>
      </c>
      <c r="F12" t="s">
        <v>343</v>
      </c>
      <c r="G12" t="s">
        <v>342</v>
      </c>
      <c r="H12" s="1" t="s">
        <v>344</v>
      </c>
      <c r="I12" s="9">
        <v>31521666</v>
      </c>
      <c r="J12" s="9" t="s">
        <v>340</v>
      </c>
      <c r="K12" t="s">
        <v>345</v>
      </c>
      <c r="L12" s="8" t="s">
        <v>346</v>
      </c>
    </row>
    <row r="13" spans="1:12">
      <c r="A13" t="s">
        <v>34</v>
      </c>
      <c r="B13">
        <v>1</v>
      </c>
      <c r="C13">
        <v>1</v>
      </c>
      <c r="D13">
        <v>1</v>
      </c>
      <c r="E13" t="s">
        <v>0</v>
      </c>
      <c r="F13" t="s">
        <v>327</v>
      </c>
      <c r="G13" t="s">
        <v>328</v>
      </c>
      <c r="H13" t="s">
        <v>329</v>
      </c>
      <c r="I13" s="9">
        <v>32800818</v>
      </c>
      <c r="J13" s="9" t="s">
        <v>330</v>
      </c>
      <c r="K13" t="s">
        <v>277</v>
      </c>
      <c r="L13" s="8" t="s">
        <v>331</v>
      </c>
    </row>
    <row r="14" spans="1:12">
      <c r="A14" t="s">
        <v>35</v>
      </c>
      <c r="B14">
        <v>0</v>
      </c>
      <c r="C14">
        <v>0</v>
      </c>
      <c r="D14">
        <v>0</v>
      </c>
      <c r="E14" t="s">
        <v>1</v>
      </c>
      <c r="F14">
        <v>0</v>
      </c>
      <c r="G14">
        <v>0</v>
      </c>
      <c r="H14">
        <v>0</v>
      </c>
      <c r="I14" s="9">
        <v>0</v>
      </c>
      <c r="J14" s="9" t="s">
        <v>376</v>
      </c>
      <c r="K14" t="s">
        <v>277</v>
      </c>
      <c r="L14" s="8" t="s">
        <v>377</v>
      </c>
    </row>
    <row r="15" spans="1:12">
      <c r="A15" t="s">
        <v>36</v>
      </c>
      <c r="B15">
        <v>1</v>
      </c>
      <c r="C15">
        <v>1</v>
      </c>
      <c r="D15">
        <v>1</v>
      </c>
      <c r="E15" t="s">
        <v>2</v>
      </c>
      <c r="F15" t="s">
        <v>305</v>
      </c>
      <c r="G15" t="s">
        <v>306</v>
      </c>
      <c r="H15" t="s">
        <v>307</v>
      </c>
      <c r="I15" s="9">
        <v>29731406</v>
      </c>
      <c r="J15" s="9" t="s">
        <v>308</v>
      </c>
      <c r="K15" t="s">
        <v>277</v>
      </c>
      <c r="L15" s="8" t="s">
        <v>309</v>
      </c>
    </row>
    <row r="16" spans="1:12">
      <c r="A16" t="s">
        <v>37</v>
      </c>
      <c r="B16">
        <v>1</v>
      </c>
      <c r="C16">
        <v>1</v>
      </c>
      <c r="D16">
        <v>1</v>
      </c>
      <c r="E16" t="s">
        <v>3</v>
      </c>
      <c r="F16" t="s">
        <v>332</v>
      </c>
      <c r="G16" t="s">
        <v>333</v>
      </c>
      <c r="H16" t="s">
        <v>334</v>
      </c>
      <c r="I16" s="9">
        <v>31385881</v>
      </c>
      <c r="J16" s="9" t="s">
        <v>335</v>
      </c>
      <c r="K16" t="s">
        <v>277</v>
      </c>
      <c r="L16" s="8" t="s">
        <v>336</v>
      </c>
    </row>
    <row r="17" spans="1:12">
      <c r="A17" t="s">
        <v>30</v>
      </c>
      <c r="B17">
        <v>0</v>
      </c>
      <c r="C17">
        <v>1</v>
      </c>
      <c r="D17">
        <v>1</v>
      </c>
      <c r="E17" t="s">
        <v>4</v>
      </c>
      <c r="F17" t="s">
        <v>353</v>
      </c>
      <c r="G17" t="s">
        <v>352</v>
      </c>
      <c r="H17" t="s">
        <v>354</v>
      </c>
      <c r="I17" s="9">
        <v>30522822</v>
      </c>
      <c r="J17" s="9" t="s">
        <v>355</v>
      </c>
      <c r="K17" t="s">
        <v>345</v>
      </c>
      <c r="L17" s="8" t="s">
        <v>356</v>
      </c>
    </row>
    <row r="18" spans="1:12">
      <c r="A18" s="69" t="s">
        <v>29</v>
      </c>
      <c r="B18">
        <v>1</v>
      </c>
      <c r="C18">
        <v>1</v>
      </c>
      <c r="D18">
        <v>1</v>
      </c>
      <c r="E18" t="s">
        <v>5</v>
      </c>
      <c r="F18" t="s">
        <v>310</v>
      </c>
      <c r="G18" t="s">
        <v>311</v>
      </c>
      <c r="H18" t="s">
        <v>312</v>
      </c>
      <c r="I18" s="9">
        <v>16354865</v>
      </c>
      <c r="J18" s="9">
        <v>0</v>
      </c>
      <c r="K18" t="s">
        <v>277</v>
      </c>
      <c r="L18" s="8" t="s">
        <v>313</v>
      </c>
    </row>
    <row r="19" spans="1:12">
      <c r="A19" t="s">
        <v>29</v>
      </c>
      <c r="B19">
        <v>0</v>
      </c>
      <c r="C19">
        <v>1</v>
      </c>
      <c r="D19">
        <v>1</v>
      </c>
      <c r="E19" t="s">
        <v>6</v>
      </c>
      <c r="F19" t="s">
        <v>310</v>
      </c>
      <c r="G19" t="s">
        <v>361</v>
      </c>
      <c r="H19" t="s">
        <v>362</v>
      </c>
      <c r="I19" s="9">
        <v>17724242</v>
      </c>
      <c r="J19" s="9">
        <v>0</v>
      </c>
      <c r="K19" t="s">
        <v>277</v>
      </c>
      <c r="L19" s="8" t="s">
        <v>313</v>
      </c>
    </row>
    <row r="20" spans="1:12">
      <c r="A20" t="s">
        <v>38</v>
      </c>
      <c r="B20">
        <v>0</v>
      </c>
      <c r="C20">
        <v>0</v>
      </c>
      <c r="D20">
        <v>0</v>
      </c>
      <c r="E20" t="s">
        <v>7</v>
      </c>
      <c r="F20">
        <v>0</v>
      </c>
      <c r="G20">
        <v>0</v>
      </c>
      <c r="H20">
        <v>0</v>
      </c>
      <c r="I20" s="9">
        <v>0</v>
      </c>
      <c r="J20" s="9" t="s">
        <v>286</v>
      </c>
      <c r="K20" t="s">
        <v>277</v>
      </c>
      <c r="L20" s="8" t="s">
        <v>287</v>
      </c>
    </row>
    <row r="21" spans="1:12">
      <c r="A21" s="69" t="s">
        <v>39</v>
      </c>
      <c r="B21">
        <v>1</v>
      </c>
      <c r="C21">
        <v>1</v>
      </c>
      <c r="D21">
        <v>1</v>
      </c>
      <c r="E21" t="s">
        <v>8</v>
      </c>
      <c r="F21" t="s">
        <v>319</v>
      </c>
      <c r="G21" t="s">
        <v>320</v>
      </c>
      <c r="H21" t="s">
        <v>321</v>
      </c>
      <c r="I21" s="9">
        <v>14767589</v>
      </c>
      <c r="J21" s="9">
        <v>0</v>
      </c>
      <c r="K21" t="s">
        <v>277</v>
      </c>
      <c r="L21" s="8" t="s">
        <v>291</v>
      </c>
    </row>
    <row r="22" spans="1:12">
      <c r="A22" t="s">
        <v>39</v>
      </c>
      <c r="B22">
        <v>1</v>
      </c>
      <c r="C22">
        <v>1</v>
      </c>
      <c r="D22">
        <v>1</v>
      </c>
      <c r="E22" t="s">
        <v>9</v>
      </c>
      <c r="F22" t="s">
        <v>289</v>
      </c>
      <c r="G22" t="s">
        <v>288</v>
      </c>
      <c r="H22" t="s">
        <v>290</v>
      </c>
      <c r="I22" s="9">
        <v>14530751</v>
      </c>
      <c r="J22" s="9">
        <v>0</v>
      </c>
      <c r="K22" t="s">
        <v>277</v>
      </c>
      <c r="L22" s="8" t="s">
        <v>291</v>
      </c>
    </row>
    <row r="23" spans="1:12">
      <c r="A23" t="s">
        <v>40</v>
      </c>
      <c r="B23">
        <v>1</v>
      </c>
      <c r="C23">
        <v>1</v>
      </c>
      <c r="D23">
        <v>1</v>
      </c>
      <c r="E23" t="s">
        <v>10</v>
      </c>
      <c r="F23" t="s">
        <v>322</v>
      </c>
      <c r="G23" t="s">
        <v>326</v>
      </c>
      <c r="H23" t="s">
        <v>323</v>
      </c>
      <c r="I23" s="9">
        <v>28197680</v>
      </c>
      <c r="J23" s="9" t="s">
        <v>324</v>
      </c>
      <c r="K23" t="s">
        <v>277</v>
      </c>
      <c r="L23" s="8" t="s">
        <v>325</v>
      </c>
    </row>
    <row r="24" spans="1:12">
      <c r="A24" t="s">
        <v>41</v>
      </c>
      <c r="B24">
        <v>0</v>
      </c>
      <c r="C24">
        <v>0</v>
      </c>
      <c r="D24">
        <v>0</v>
      </c>
      <c r="E24" t="s">
        <v>11</v>
      </c>
      <c r="F24">
        <v>0</v>
      </c>
      <c r="G24">
        <v>0</v>
      </c>
      <c r="H24">
        <v>0</v>
      </c>
      <c r="I24" s="9">
        <v>0</v>
      </c>
      <c r="J24" s="9" t="s">
        <v>378</v>
      </c>
      <c r="K24" t="s">
        <v>277</v>
      </c>
      <c r="L24" s="8" t="s">
        <v>379</v>
      </c>
    </row>
    <row r="25" spans="1:12">
      <c r="A25" t="s">
        <v>42</v>
      </c>
      <c r="B25">
        <v>1</v>
      </c>
      <c r="C25">
        <v>1</v>
      </c>
      <c r="D25">
        <v>1</v>
      </c>
      <c r="E25" t="s">
        <v>13</v>
      </c>
      <c r="F25" t="s">
        <v>382</v>
      </c>
      <c r="G25" t="s">
        <v>381</v>
      </c>
      <c r="H25" t="s">
        <v>383</v>
      </c>
      <c r="I25" s="9">
        <v>34549192</v>
      </c>
      <c r="J25" s="9" t="s">
        <v>384</v>
      </c>
      <c r="K25" t="s">
        <v>277</v>
      </c>
      <c r="L25" s="8" t="s">
        <v>385</v>
      </c>
    </row>
    <row r="26" spans="1:12">
      <c r="A26" t="s">
        <v>43</v>
      </c>
      <c r="B26">
        <v>1</v>
      </c>
      <c r="C26">
        <v>1</v>
      </c>
      <c r="D26">
        <v>1</v>
      </c>
      <c r="E26" t="s">
        <v>14</v>
      </c>
      <c r="F26" t="s">
        <v>285</v>
      </c>
      <c r="G26" t="s">
        <v>275</v>
      </c>
      <c r="H26" t="s">
        <v>276</v>
      </c>
      <c r="I26" s="9">
        <v>33048906</v>
      </c>
      <c r="J26" s="9" t="s">
        <v>278</v>
      </c>
      <c r="K26" t="s">
        <v>277</v>
      </c>
      <c r="L26" s="8" t="s">
        <v>279</v>
      </c>
    </row>
    <row r="27" spans="1:12">
      <c r="A27" t="s">
        <v>45</v>
      </c>
      <c r="B27">
        <v>1</v>
      </c>
      <c r="C27">
        <v>1</v>
      </c>
      <c r="D27">
        <v>1</v>
      </c>
      <c r="E27" t="s">
        <v>46</v>
      </c>
      <c r="F27" t="s">
        <v>293</v>
      </c>
      <c r="G27" t="s">
        <v>292</v>
      </c>
      <c r="H27" t="s">
        <v>294</v>
      </c>
      <c r="I27" s="9">
        <v>26005166</v>
      </c>
      <c r="J27" s="9" t="s">
        <v>295</v>
      </c>
      <c r="K27" t="s">
        <v>277</v>
      </c>
      <c r="L27" s="8" t="s">
        <v>296</v>
      </c>
    </row>
    <row r="28" spans="1:12">
      <c r="A28" t="s">
        <v>47</v>
      </c>
      <c r="B28">
        <v>0</v>
      </c>
      <c r="C28">
        <v>0</v>
      </c>
      <c r="D28">
        <v>0</v>
      </c>
      <c r="E28" t="s">
        <v>386</v>
      </c>
      <c r="F28">
        <v>0</v>
      </c>
      <c r="G28">
        <v>0</v>
      </c>
      <c r="H28">
        <v>0</v>
      </c>
      <c r="I28" s="9">
        <v>0</v>
      </c>
      <c r="J28" s="9" t="s">
        <v>387</v>
      </c>
      <c r="K28" t="s">
        <v>277</v>
      </c>
      <c r="L28" s="8" t="s">
        <v>388</v>
      </c>
    </row>
    <row r="29" spans="1:12">
      <c r="A29" t="s">
        <v>48</v>
      </c>
      <c r="B29">
        <v>0</v>
      </c>
      <c r="C29">
        <v>0</v>
      </c>
      <c r="D29">
        <v>0</v>
      </c>
      <c r="E29" t="s">
        <v>389</v>
      </c>
      <c r="F29">
        <v>0</v>
      </c>
      <c r="G29">
        <v>0</v>
      </c>
      <c r="H29">
        <v>0</v>
      </c>
      <c r="I29" s="9">
        <v>0</v>
      </c>
      <c r="J29" s="9" t="s">
        <v>391</v>
      </c>
      <c r="K29" t="s">
        <v>277</v>
      </c>
      <c r="L29" s="8" t="s">
        <v>380</v>
      </c>
    </row>
    <row r="30" spans="1:12">
      <c r="A30" t="s">
        <v>49</v>
      </c>
      <c r="B30">
        <v>0</v>
      </c>
      <c r="C30">
        <v>0</v>
      </c>
      <c r="D30">
        <v>0</v>
      </c>
      <c r="E30" t="s">
        <v>392</v>
      </c>
      <c r="F30">
        <v>0</v>
      </c>
      <c r="G30">
        <v>0</v>
      </c>
      <c r="H30">
        <v>0</v>
      </c>
      <c r="I30" s="9">
        <v>0</v>
      </c>
      <c r="J30" s="9" t="s">
        <v>393</v>
      </c>
      <c r="K30" t="s">
        <v>277</v>
      </c>
      <c r="L30" s="8" t="s">
        <v>394</v>
      </c>
    </row>
    <row r="31" spans="1:12">
      <c r="A31" s="78" t="s">
        <v>396</v>
      </c>
      <c r="B31">
        <v>1</v>
      </c>
      <c r="C31">
        <v>1</v>
      </c>
      <c r="D31">
        <v>0</v>
      </c>
      <c r="E31" t="s">
        <v>1118</v>
      </c>
      <c r="F31" s="27" t="s">
        <v>1168</v>
      </c>
      <c r="G31" t="s">
        <v>1167</v>
      </c>
      <c r="H31" s="8" t="s">
        <v>1169</v>
      </c>
      <c r="I31" s="9">
        <v>0</v>
      </c>
      <c r="J31" s="9" t="s">
        <v>1170</v>
      </c>
      <c r="K31" t="s">
        <v>277</v>
      </c>
      <c r="L31" s="8" t="s">
        <v>1171</v>
      </c>
    </row>
    <row r="32" spans="1:12">
      <c r="A32" s="79" t="s">
        <v>396</v>
      </c>
      <c r="B32">
        <v>0</v>
      </c>
      <c r="C32">
        <v>1</v>
      </c>
      <c r="D32">
        <v>0</v>
      </c>
      <c r="E32" t="s">
        <v>1119</v>
      </c>
      <c r="F32" s="27">
        <v>0</v>
      </c>
      <c r="G32" s="27">
        <v>0</v>
      </c>
      <c r="H32" s="27">
        <v>0</v>
      </c>
      <c r="I32" s="9">
        <v>0</v>
      </c>
      <c r="J32" s="9">
        <v>0</v>
      </c>
      <c r="K32" t="s">
        <v>277</v>
      </c>
      <c r="L32">
        <v>0</v>
      </c>
    </row>
    <row r="33" spans="1:12">
      <c r="A33" s="74" t="s">
        <v>396</v>
      </c>
      <c r="B33">
        <v>0</v>
      </c>
      <c r="C33">
        <v>1</v>
      </c>
      <c r="D33">
        <v>0</v>
      </c>
      <c r="E33" t="s">
        <v>1120</v>
      </c>
      <c r="F33" s="27">
        <v>0</v>
      </c>
      <c r="G33" s="27">
        <v>0</v>
      </c>
      <c r="H33" s="27">
        <v>0</v>
      </c>
      <c r="I33" s="9">
        <v>0</v>
      </c>
      <c r="J33" s="9">
        <v>0</v>
      </c>
      <c r="K33" t="s">
        <v>277</v>
      </c>
      <c r="L33">
        <v>0</v>
      </c>
    </row>
    <row r="34" spans="1:12">
      <c r="A34" s="77" t="s">
        <v>1227</v>
      </c>
      <c r="B34">
        <v>0</v>
      </c>
      <c r="C34">
        <v>0</v>
      </c>
      <c r="D34">
        <v>0</v>
      </c>
      <c r="E34" t="s">
        <v>1228</v>
      </c>
      <c r="F34" s="27">
        <v>0</v>
      </c>
      <c r="G34" s="27">
        <v>0</v>
      </c>
      <c r="H34" s="27">
        <v>0</v>
      </c>
      <c r="I34" s="9">
        <v>0</v>
      </c>
      <c r="J34" s="9" t="s">
        <v>1229</v>
      </c>
      <c r="K34" t="s">
        <v>277</v>
      </c>
      <c r="L34" s="8" t="s">
        <v>1230</v>
      </c>
    </row>
    <row r="35" spans="1:12">
      <c r="A35" t="s">
        <v>1267</v>
      </c>
      <c r="B35">
        <v>0</v>
      </c>
      <c r="C35">
        <v>0</v>
      </c>
      <c r="D35">
        <v>0</v>
      </c>
      <c r="E35" t="s">
        <v>1266</v>
      </c>
      <c r="F35" s="27">
        <v>0</v>
      </c>
      <c r="G35" s="27">
        <v>0</v>
      </c>
      <c r="H35" s="27">
        <v>0</v>
      </c>
      <c r="I35" s="9">
        <v>0</v>
      </c>
      <c r="J35" s="9" t="s">
        <v>1268</v>
      </c>
      <c r="K35" t="s">
        <v>277</v>
      </c>
      <c r="L35" s="8" t="s">
        <v>1269</v>
      </c>
    </row>
    <row r="36" spans="1:12">
      <c r="A36" t="s">
        <v>1271</v>
      </c>
      <c r="B36">
        <v>0</v>
      </c>
      <c r="C36">
        <v>0</v>
      </c>
      <c r="D36">
        <v>0</v>
      </c>
      <c r="E36" t="s">
        <v>1117</v>
      </c>
      <c r="F36" s="27">
        <v>0</v>
      </c>
      <c r="G36" s="27">
        <v>0</v>
      </c>
      <c r="H36" s="27">
        <v>0</v>
      </c>
      <c r="I36" s="9">
        <v>0</v>
      </c>
      <c r="J36" s="9" t="s">
        <v>1270</v>
      </c>
      <c r="K36" t="s">
        <v>277</v>
      </c>
      <c r="L36" s="8" t="s">
        <v>1272</v>
      </c>
    </row>
  </sheetData>
  <autoFilter ref="A1:L34" xr:uid="{E86220D7-83F6-3C4E-B3C3-32FE92B90E90}"/>
  <phoneticPr fontId="1"/>
  <hyperlinks>
    <hyperlink ref="L26" r:id="rId1" xr:uid="{31AD170C-D7D5-8A4A-8AD6-07DB14F9F8AB}"/>
    <hyperlink ref="L20" r:id="rId2" xr:uid="{F38E4520-9A8F-9548-83E5-18B7D8BE1200}"/>
    <hyperlink ref="L22" r:id="rId3" xr:uid="{ADA50623-AF37-974E-89AA-E13ED6236625}"/>
    <hyperlink ref="L27" r:id="rId4" xr:uid="{1B421204-F102-2A4B-B757-42C099A89D22}"/>
    <hyperlink ref="L2" r:id="rId5" xr:uid="{CD6BD08A-636B-5445-9D77-957F7C297598}"/>
    <hyperlink ref="L9" r:id="rId6" xr:uid="{C9151721-3193-354D-8980-87A8D9918502}"/>
    <hyperlink ref="L15" r:id="rId7" xr:uid="{D191B07D-5B9B-B14A-91D6-3E13D096EC2F}"/>
    <hyperlink ref="L18" r:id="rId8" xr:uid="{F3646169-2BDA-D347-8297-4081693FC9BD}"/>
    <hyperlink ref="L4" r:id="rId9" xr:uid="{F6EDA6D1-C7ED-CF4C-8C80-7747DA4D44A8}"/>
    <hyperlink ref="L21" r:id="rId10" xr:uid="{91284206-DC74-544A-8972-358EC6BA3BB2}"/>
    <hyperlink ref="L23" r:id="rId11" xr:uid="{BEDED194-737D-2848-B89A-A05538B14548}"/>
    <hyperlink ref="L13" r:id="rId12" xr:uid="{9FADA0C1-102E-7C46-9038-EBEC071DAF32}"/>
    <hyperlink ref="L16" r:id="rId13" xr:uid="{C643AEEE-10EA-2A42-A9D0-6306891DA94D}"/>
    <hyperlink ref="L12" r:id="rId14" xr:uid="{67BE5E4B-3410-B74F-9436-DA53A7F61FC8}"/>
    <hyperlink ref="L8" r:id="rId15" xr:uid="{B5589171-ACEF-5A45-9041-DD96072E65E7}"/>
    <hyperlink ref="L17" r:id="rId16" xr:uid="{B7C6A1F4-E207-1E4D-A8CC-DD39E2452BF7}"/>
    <hyperlink ref="L6" r:id="rId17" xr:uid="{054314AD-C8D0-3546-8D0F-54E9924E269E}"/>
    <hyperlink ref="L19" r:id="rId18" xr:uid="{8A4D8FD2-3738-D147-AF76-8ECE8C54504C}"/>
    <hyperlink ref="L5" r:id="rId19" xr:uid="{CDC1C8A3-1B80-1B48-A087-A3C3CD37BC62}"/>
    <hyperlink ref="L7" r:id="rId20" xr:uid="{CCA82F1D-3C2F-434C-8B73-44DAF2D10560}"/>
    <hyperlink ref="L3" r:id="rId21" xr:uid="{6E708D5E-32F8-694B-9C78-973D266BB8F9}"/>
    <hyperlink ref="L14" r:id="rId22" xr:uid="{D2589E02-C5A0-EA4E-81F2-A9E27D748062}"/>
    <hyperlink ref="L24" r:id="rId23" xr:uid="{011D8FB4-5B4F-B14A-81E5-14B8F266ED99}"/>
    <hyperlink ref="L25" r:id="rId24" xr:uid="{21B5F371-8652-2E49-A4D1-6D10F0E5F752}"/>
    <hyperlink ref="L28" r:id="rId25" xr:uid="{A645CB55-E3E3-054B-AFBF-F2B514337C03}"/>
    <hyperlink ref="L29" r:id="rId26" xr:uid="{BB3E74B4-5721-4142-91F2-A213B18B1EFC}"/>
    <hyperlink ref="L30" r:id="rId27" xr:uid="{275B9CDE-F8A4-1C47-9554-B5BA6BB8DA71}"/>
    <hyperlink ref="H31" r:id="rId28" xr:uid="{04464224-7174-424B-B1B8-718BD381DA65}"/>
    <hyperlink ref="L31" r:id="rId29" xr:uid="{5D446FA9-9F4E-A945-8E62-16822BC27842}"/>
    <hyperlink ref="L10" r:id="rId30" xr:uid="{4B314713-B4AC-E64B-9A69-28AF3BB7F32A}"/>
    <hyperlink ref="L34" r:id="rId31" xr:uid="{D4517BFA-1D36-0A4A-A6F8-4BDBBC38609C}"/>
    <hyperlink ref="L35" r:id="rId32" xr:uid="{53D3A7C3-433D-D54E-B273-73265425E137}"/>
    <hyperlink ref="L36" r:id="rId33" xr:uid="{3A7FA6D3-67CE-4A4B-8C59-3BFE14143D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34F3-B649-9943-BEA9-0663E8A7E03B}">
  <dimension ref="A1:BC29"/>
  <sheetViews>
    <sheetView zoomScale="81" workbookViewId="0">
      <pane xSplit="1" ySplit="2" topLeftCell="AQ3" activePane="bottomRight" state="frozen"/>
      <selection pane="topRight" activeCell="B1" sqref="B1"/>
      <selection pane="bottomLeft" activeCell="A2" sqref="A2"/>
      <selection pane="bottomRight" activeCell="N1" sqref="N1"/>
    </sheetView>
  </sheetViews>
  <sheetFormatPr baseColWidth="10" defaultRowHeight="20"/>
  <cols>
    <col min="1" max="1" width="20" customWidth="1"/>
    <col min="2" max="5" width="55" customWidth="1"/>
    <col min="6" max="8" width="69.7109375" customWidth="1"/>
    <col min="9" max="10" width="71.5703125" customWidth="1"/>
    <col min="11" max="11" width="2.85546875" customWidth="1"/>
    <col min="12" max="14" width="16.42578125" customWidth="1"/>
    <col min="15" max="15" width="20.5703125" customWidth="1"/>
    <col min="17" max="18" width="12.28515625" customWidth="1"/>
    <col min="19" max="19" width="13.140625" customWidth="1"/>
    <col min="20" max="20" width="3.140625" customWidth="1"/>
    <col min="21" max="21" width="17.42578125" style="1" customWidth="1"/>
    <col min="23" max="24" width="12.28515625" customWidth="1"/>
    <col min="25" max="25" width="13.140625" customWidth="1"/>
    <col min="26" max="26" width="4" customWidth="1"/>
    <col min="27" max="27" width="50.7109375" customWidth="1"/>
    <col min="28" max="28" width="2.7109375" customWidth="1"/>
    <col min="29" max="29" width="20.5703125" customWidth="1"/>
    <col min="31" max="32" width="12.28515625" customWidth="1"/>
    <col min="33" max="33" width="13.140625" customWidth="1"/>
    <col min="34" max="34" width="2.42578125" customWidth="1"/>
    <col min="35" max="35" width="16.5703125" customWidth="1"/>
    <col min="37" max="38" width="12.28515625" customWidth="1"/>
    <col min="39" max="39" width="13.140625" customWidth="1"/>
    <col min="40" max="40" width="2.28515625" customWidth="1"/>
    <col min="41" max="41" width="16.42578125" customWidth="1"/>
    <col min="42" max="42" width="10.7109375" customWidth="1"/>
    <col min="43" max="44" width="12.28515625" customWidth="1"/>
    <col min="45" max="45" width="13.140625" customWidth="1"/>
    <col min="46" max="46" width="3.28515625" customWidth="1"/>
    <col min="48" max="49" width="12.28515625" customWidth="1"/>
    <col min="50" max="50" width="13.140625" customWidth="1"/>
    <col min="51" max="51" width="3.42578125" customWidth="1"/>
    <col min="53" max="54" width="12.28515625" customWidth="1"/>
    <col min="55" max="55" width="13.140625" customWidth="1"/>
  </cols>
  <sheetData>
    <row r="1" spans="1:55">
      <c r="B1" s="49" t="s">
        <v>1306</v>
      </c>
      <c r="C1" s="49"/>
      <c r="D1" s="49"/>
      <c r="E1" s="49"/>
      <c r="F1" s="52" t="s">
        <v>1307</v>
      </c>
      <c r="G1" s="52"/>
      <c r="H1" s="52"/>
      <c r="I1" s="52"/>
      <c r="J1" s="52"/>
      <c r="O1" s="50" t="s">
        <v>1308</v>
      </c>
      <c r="P1" s="50"/>
      <c r="Q1" s="50"/>
      <c r="R1" s="50"/>
      <c r="S1" s="50"/>
      <c r="T1" s="50"/>
      <c r="U1" s="51"/>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row>
    <row r="2" spans="1:55" s="10" customFormat="1" ht="84">
      <c r="A2" s="15" t="s">
        <v>24</v>
      </c>
      <c r="B2" s="24" t="s">
        <v>397</v>
      </c>
      <c r="C2" s="24" t="s">
        <v>398</v>
      </c>
      <c r="D2" s="26" t="s">
        <v>399</v>
      </c>
      <c r="E2" s="26" t="s">
        <v>400</v>
      </c>
      <c r="F2" s="36" t="s">
        <v>1157</v>
      </c>
      <c r="G2" s="36" t="s">
        <v>1158</v>
      </c>
      <c r="H2" s="37" t="s">
        <v>84</v>
      </c>
      <c r="I2" s="36" t="s">
        <v>401</v>
      </c>
      <c r="J2" s="37" t="s">
        <v>402</v>
      </c>
      <c r="K2" s="15"/>
      <c r="L2" s="15" t="s">
        <v>1285</v>
      </c>
      <c r="M2" s="15" t="s">
        <v>1284</v>
      </c>
      <c r="N2" s="15" t="s">
        <v>1293</v>
      </c>
      <c r="O2" s="22" t="s">
        <v>168</v>
      </c>
      <c r="P2" s="22" t="s">
        <v>150</v>
      </c>
      <c r="Q2" s="22" t="s">
        <v>403</v>
      </c>
      <c r="R2" s="22" t="s">
        <v>767</v>
      </c>
      <c r="S2" s="22" t="s">
        <v>768</v>
      </c>
      <c r="T2" s="16"/>
      <c r="U2" s="21" t="s">
        <v>169</v>
      </c>
      <c r="V2" s="21" t="s">
        <v>191</v>
      </c>
      <c r="W2" s="21" t="s">
        <v>410</v>
      </c>
      <c r="X2" s="21" t="s">
        <v>769</v>
      </c>
      <c r="Y2" s="21" t="s">
        <v>770</v>
      </c>
      <c r="Z2" s="16"/>
      <c r="AA2" s="22" t="s">
        <v>187</v>
      </c>
      <c r="AB2" s="16"/>
      <c r="AC2" s="21" t="s">
        <v>219</v>
      </c>
      <c r="AD2" s="21" t="s">
        <v>220</v>
      </c>
      <c r="AE2" s="21" t="s">
        <v>411</v>
      </c>
      <c r="AF2" s="21" t="s">
        <v>771</v>
      </c>
      <c r="AG2" s="21" t="s">
        <v>772</v>
      </c>
      <c r="AH2" s="16"/>
      <c r="AI2" s="22" t="s">
        <v>256</v>
      </c>
      <c r="AJ2" s="22" t="s">
        <v>257</v>
      </c>
      <c r="AK2" s="22" t="s">
        <v>412</v>
      </c>
      <c r="AL2" s="22" t="s">
        <v>773</v>
      </c>
      <c r="AM2" s="22" t="s">
        <v>774</v>
      </c>
      <c r="AN2" s="16"/>
      <c r="AO2" s="21" t="s">
        <v>258</v>
      </c>
      <c r="AP2" s="21" t="s">
        <v>259</v>
      </c>
      <c r="AQ2" s="21" t="s">
        <v>413</v>
      </c>
      <c r="AR2" s="21" t="s">
        <v>775</v>
      </c>
      <c r="AS2" s="21" t="s">
        <v>776</v>
      </c>
      <c r="AT2" s="16"/>
      <c r="AU2" s="22" t="s">
        <v>260</v>
      </c>
      <c r="AV2" s="22" t="s">
        <v>414</v>
      </c>
      <c r="AW2" s="22" t="s">
        <v>777</v>
      </c>
      <c r="AX2" s="22" t="s">
        <v>778</v>
      </c>
      <c r="AY2" s="16"/>
      <c r="AZ2" s="21" t="s">
        <v>261</v>
      </c>
      <c r="BA2" s="21" t="s">
        <v>415</v>
      </c>
      <c r="BB2" s="21" t="s">
        <v>779</v>
      </c>
      <c r="BC2" s="21" t="s">
        <v>780</v>
      </c>
    </row>
    <row r="3" spans="1:55" s="4" customFormat="1" ht="210">
      <c r="A3" s="4" t="s">
        <v>34</v>
      </c>
      <c r="B3" s="4" t="s">
        <v>991</v>
      </c>
      <c r="C3" s="4" t="s">
        <v>992</v>
      </c>
      <c r="F3" s="3" t="s">
        <v>101</v>
      </c>
      <c r="G3" s="3"/>
      <c r="H3" s="3" t="s">
        <v>100</v>
      </c>
      <c r="L3" s="4" t="s">
        <v>1286</v>
      </c>
      <c r="M3" s="4" t="s">
        <v>1287</v>
      </c>
      <c r="N3" s="4" t="s">
        <v>1288</v>
      </c>
      <c r="O3" s="4" t="s">
        <v>994</v>
      </c>
      <c r="P3" s="4">
        <v>6</v>
      </c>
      <c r="Q3" s="4" t="s">
        <v>558</v>
      </c>
      <c r="R3" s="44" t="s">
        <v>812</v>
      </c>
      <c r="X3" s="44"/>
      <c r="AF3" s="44"/>
      <c r="AI3" s="4" t="s">
        <v>803</v>
      </c>
      <c r="AJ3" s="4">
        <v>6</v>
      </c>
      <c r="AK3" s="4" t="s">
        <v>558</v>
      </c>
      <c r="AL3" s="44" t="s">
        <v>812</v>
      </c>
      <c r="AO3" s="4" t="s">
        <v>1020</v>
      </c>
      <c r="AP3" s="4">
        <v>6</v>
      </c>
      <c r="AQ3" s="4" t="s">
        <v>558</v>
      </c>
      <c r="AR3" s="44" t="s">
        <v>812</v>
      </c>
      <c r="AU3" s="4">
        <v>6</v>
      </c>
      <c r="AV3" s="4" t="s">
        <v>558</v>
      </c>
      <c r="AW3" s="44" t="s">
        <v>812</v>
      </c>
      <c r="AZ3" s="4">
        <v>6</v>
      </c>
      <c r="BA3" s="4" t="s">
        <v>558</v>
      </c>
      <c r="BB3" s="44" t="s">
        <v>812</v>
      </c>
    </row>
    <row r="4" spans="1:55" s="4" customFormat="1" ht="210">
      <c r="A4" s="4" t="s">
        <v>36</v>
      </c>
      <c r="B4" s="4" t="s">
        <v>801</v>
      </c>
      <c r="C4" s="4" t="s">
        <v>799</v>
      </c>
      <c r="D4" s="4" t="s">
        <v>800</v>
      </c>
      <c r="I4" s="4" t="s">
        <v>802</v>
      </c>
      <c r="J4" s="4" t="s">
        <v>114</v>
      </c>
      <c r="L4" s="4" t="s">
        <v>1286</v>
      </c>
      <c r="M4" s="4" t="s">
        <v>1287</v>
      </c>
      <c r="N4" s="4" t="s">
        <v>1290</v>
      </c>
      <c r="R4" s="44"/>
      <c r="X4" s="44"/>
      <c r="AF4" s="44"/>
      <c r="AI4" s="4" t="s">
        <v>803</v>
      </c>
      <c r="AJ4" s="4">
        <v>12</v>
      </c>
      <c r="AK4" s="4" t="s">
        <v>558</v>
      </c>
      <c r="AL4" s="44" t="s">
        <v>559</v>
      </c>
      <c r="AM4" s="4" t="s">
        <v>804</v>
      </c>
      <c r="AR4" s="44"/>
      <c r="AW4" s="44"/>
      <c r="BB4" s="44"/>
    </row>
    <row r="5" spans="1:55" s="4" customFormat="1" ht="336">
      <c r="A5" s="4" t="s">
        <v>37</v>
      </c>
      <c r="B5" s="4" t="s">
        <v>995</v>
      </c>
      <c r="C5" s="4" t="s">
        <v>996</v>
      </c>
      <c r="F5" s="4" t="s">
        <v>99</v>
      </c>
      <c r="H5" s="3" t="s">
        <v>98</v>
      </c>
      <c r="L5" s="4" t="s">
        <v>1286</v>
      </c>
      <c r="M5" s="4" t="s">
        <v>1291</v>
      </c>
      <c r="N5" s="4" t="s">
        <v>1292</v>
      </c>
      <c r="R5" s="44"/>
      <c r="X5" s="44"/>
      <c r="AA5" s="4" t="s">
        <v>997</v>
      </c>
      <c r="AF5" s="44"/>
      <c r="AL5" s="44"/>
      <c r="AR5" s="44"/>
      <c r="AU5" s="4">
        <v>30</v>
      </c>
      <c r="AV5" s="4" t="s">
        <v>765</v>
      </c>
      <c r="AW5" s="44" t="s">
        <v>524</v>
      </c>
      <c r="BB5" s="44"/>
    </row>
    <row r="6" spans="1:55" s="4" customFormat="1" ht="189">
      <c r="A6" s="4" t="s">
        <v>1265</v>
      </c>
      <c r="B6" s="4" t="s">
        <v>1029</v>
      </c>
      <c r="C6" s="54" t="s">
        <v>1030</v>
      </c>
      <c r="D6" s="4" t="s">
        <v>810</v>
      </c>
      <c r="E6" s="4" t="s">
        <v>811</v>
      </c>
      <c r="F6" s="3" t="s">
        <v>90</v>
      </c>
      <c r="G6" s="3"/>
      <c r="H6" s="3" t="s">
        <v>89</v>
      </c>
      <c r="L6" s="4" t="s">
        <v>1295</v>
      </c>
      <c r="M6" s="4" t="s">
        <v>1287</v>
      </c>
      <c r="N6" s="4" t="s">
        <v>1294</v>
      </c>
      <c r="O6" s="4" t="s">
        <v>1037</v>
      </c>
      <c r="P6" s="4">
        <v>6</v>
      </c>
      <c r="Q6" s="4" t="s">
        <v>558</v>
      </c>
      <c r="R6" s="44" t="s">
        <v>812</v>
      </c>
      <c r="S6" s="4" t="s">
        <v>1032</v>
      </c>
      <c r="U6" s="4" t="s">
        <v>1038</v>
      </c>
      <c r="V6" s="4">
        <v>6</v>
      </c>
      <c r="W6" s="4" t="s">
        <v>558</v>
      </c>
      <c r="X6" s="44" t="s">
        <v>812</v>
      </c>
      <c r="Y6" s="4" t="s">
        <v>1032</v>
      </c>
      <c r="AC6" s="4" t="s">
        <v>1039</v>
      </c>
      <c r="AD6" s="4">
        <v>6</v>
      </c>
      <c r="AE6" s="4" t="s">
        <v>558</v>
      </c>
      <c r="AF6" s="44" t="s">
        <v>812</v>
      </c>
      <c r="AG6" s="4" t="s">
        <v>1032</v>
      </c>
      <c r="AI6" s="4" t="s">
        <v>1033</v>
      </c>
      <c r="AJ6" s="4">
        <v>6</v>
      </c>
      <c r="AK6" s="4" t="s">
        <v>558</v>
      </c>
      <c r="AL6" s="44" t="s">
        <v>812</v>
      </c>
      <c r="AM6" s="4" t="s">
        <v>1032</v>
      </c>
      <c r="AO6" s="4" t="s">
        <v>1034</v>
      </c>
      <c r="AP6" s="4">
        <v>6</v>
      </c>
      <c r="AQ6" s="4" t="s">
        <v>558</v>
      </c>
      <c r="AR6" s="44" t="s">
        <v>812</v>
      </c>
      <c r="AS6" s="4" t="s">
        <v>1032</v>
      </c>
      <c r="AU6" s="4">
        <v>6</v>
      </c>
      <c r="AV6" s="4" t="s">
        <v>558</v>
      </c>
      <c r="AW6" s="44" t="s">
        <v>812</v>
      </c>
      <c r="AX6" s="4" t="s">
        <v>1032</v>
      </c>
      <c r="AZ6" s="4">
        <v>6</v>
      </c>
      <c r="BA6" s="4" t="s">
        <v>558</v>
      </c>
      <c r="BB6" s="44" t="s">
        <v>812</v>
      </c>
      <c r="BC6" s="4" t="s">
        <v>1032</v>
      </c>
    </row>
    <row r="7" spans="1:55" s="4" customFormat="1" ht="231">
      <c r="A7" s="4" t="s">
        <v>26</v>
      </c>
      <c r="B7" s="4" t="s">
        <v>809</v>
      </c>
      <c r="C7" s="4" t="s">
        <v>1031</v>
      </c>
      <c r="D7" s="4" t="s">
        <v>810</v>
      </c>
      <c r="E7" s="4" t="s">
        <v>811</v>
      </c>
      <c r="F7" s="6" t="s">
        <v>1159</v>
      </c>
      <c r="G7" s="6" t="s">
        <v>1160</v>
      </c>
      <c r="H7" s="6" t="s">
        <v>115</v>
      </c>
      <c r="L7" s="4" t="s">
        <v>1295</v>
      </c>
      <c r="M7" s="4" t="s">
        <v>1289</v>
      </c>
      <c r="N7" s="4" t="s">
        <v>1296</v>
      </c>
      <c r="O7" s="4" t="s">
        <v>813</v>
      </c>
      <c r="P7" s="4">
        <v>3</v>
      </c>
      <c r="Q7" s="4" t="s">
        <v>558</v>
      </c>
      <c r="R7" s="44" t="s">
        <v>812</v>
      </c>
      <c r="U7" s="4" t="s">
        <v>814</v>
      </c>
      <c r="V7" s="4">
        <v>3</v>
      </c>
      <c r="W7" s="4" t="s">
        <v>558</v>
      </c>
      <c r="X7" s="44" t="s">
        <v>812</v>
      </c>
      <c r="AC7" s="4" t="s">
        <v>815</v>
      </c>
      <c r="AD7" s="4">
        <v>3</v>
      </c>
      <c r="AE7" s="4" t="s">
        <v>558</v>
      </c>
      <c r="AF7" s="44" t="s">
        <v>812</v>
      </c>
      <c r="AI7" s="4" t="s">
        <v>816</v>
      </c>
      <c r="AJ7" s="4">
        <v>3</v>
      </c>
      <c r="AK7" s="4" t="s">
        <v>558</v>
      </c>
      <c r="AL7" s="44" t="s">
        <v>812</v>
      </c>
      <c r="AO7" s="4" t="s">
        <v>1035</v>
      </c>
      <c r="AP7" s="4">
        <v>3</v>
      </c>
      <c r="AQ7" s="4" t="s">
        <v>558</v>
      </c>
      <c r="AR7" s="44" t="s">
        <v>812</v>
      </c>
      <c r="AU7" s="4">
        <v>3</v>
      </c>
      <c r="AV7" s="4" t="s">
        <v>558</v>
      </c>
      <c r="AW7" s="44" t="s">
        <v>812</v>
      </c>
      <c r="BB7" s="44"/>
    </row>
    <row r="8" spans="1:55" s="4" customFormat="1" ht="253" customHeight="1">
      <c r="A8" s="4" t="s">
        <v>27</v>
      </c>
      <c r="B8" s="4" t="s">
        <v>1017</v>
      </c>
      <c r="C8" s="4" t="s">
        <v>1018</v>
      </c>
      <c r="F8" s="3" t="s">
        <v>1019</v>
      </c>
      <c r="G8" s="3"/>
      <c r="H8" s="3" t="s">
        <v>88</v>
      </c>
      <c r="L8" s="4" t="s">
        <v>1286</v>
      </c>
      <c r="M8" s="4" t="s">
        <v>1287</v>
      </c>
      <c r="N8" s="4" t="s">
        <v>1292</v>
      </c>
      <c r="O8" s="4" t="s">
        <v>755</v>
      </c>
      <c r="P8" s="4">
        <v>12</v>
      </c>
      <c r="Q8" s="4" t="s">
        <v>558</v>
      </c>
      <c r="R8" s="44" t="s">
        <v>559</v>
      </c>
      <c r="U8" s="4" t="s">
        <v>1028</v>
      </c>
      <c r="V8" s="4">
        <v>12</v>
      </c>
      <c r="W8" s="4" t="s">
        <v>558</v>
      </c>
      <c r="X8" s="44" t="s">
        <v>559</v>
      </c>
      <c r="AC8" s="4" t="s">
        <v>1021</v>
      </c>
      <c r="AD8" s="4">
        <v>12</v>
      </c>
      <c r="AE8" s="4" t="s">
        <v>558</v>
      </c>
      <c r="AF8" s="44" t="s">
        <v>559</v>
      </c>
      <c r="AI8" s="4" t="s">
        <v>803</v>
      </c>
      <c r="AJ8" s="4">
        <v>12</v>
      </c>
      <c r="AK8" s="4" t="s">
        <v>558</v>
      </c>
      <c r="AL8" s="44" t="s">
        <v>559</v>
      </c>
      <c r="AO8" s="4" t="s">
        <v>1020</v>
      </c>
      <c r="AP8" s="4">
        <v>12</v>
      </c>
      <c r="AQ8" s="4" t="s">
        <v>558</v>
      </c>
      <c r="AR8" s="44" t="s">
        <v>559</v>
      </c>
      <c r="AW8" s="44"/>
      <c r="AZ8" s="4">
        <v>12</v>
      </c>
      <c r="BA8" s="4" t="s">
        <v>558</v>
      </c>
      <c r="BB8" s="44" t="s">
        <v>559</v>
      </c>
    </row>
    <row r="9" spans="1:55" s="4" customFormat="1" ht="293" customHeight="1">
      <c r="A9" s="4" t="s">
        <v>29</v>
      </c>
      <c r="B9" s="4" t="s">
        <v>1014</v>
      </c>
      <c r="C9" s="4" t="s">
        <v>1015</v>
      </c>
      <c r="D9" s="4" t="s">
        <v>1182</v>
      </c>
      <c r="E9" s="4" t="s">
        <v>1093</v>
      </c>
      <c r="F9" s="4" t="s">
        <v>92</v>
      </c>
      <c r="H9" s="4" t="s">
        <v>91</v>
      </c>
      <c r="R9" s="44"/>
      <c r="X9" s="44"/>
      <c r="AF9" s="44"/>
      <c r="AL9" s="44"/>
      <c r="AR9" s="44"/>
      <c r="AU9" s="4">
        <v>2</v>
      </c>
      <c r="AV9" s="4" t="s">
        <v>558</v>
      </c>
      <c r="AW9" s="44" t="s">
        <v>812</v>
      </c>
      <c r="BB9" s="44"/>
    </row>
    <row r="10" spans="1:55" s="4" customFormat="1" ht="245" customHeight="1">
      <c r="A10" s="4" t="s">
        <v>30</v>
      </c>
      <c r="B10" s="4" t="s">
        <v>1006</v>
      </c>
      <c r="C10" s="4" t="s">
        <v>1005</v>
      </c>
      <c r="F10" s="4" t="s">
        <v>1004</v>
      </c>
      <c r="H10" s="3" t="s">
        <v>97</v>
      </c>
      <c r="I10" s="4" t="s">
        <v>1012</v>
      </c>
      <c r="J10" s="4" t="s">
        <v>116</v>
      </c>
      <c r="O10" s="4" t="s">
        <v>740</v>
      </c>
      <c r="P10" s="4">
        <v>12</v>
      </c>
      <c r="Q10" s="4" t="s">
        <v>558</v>
      </c>
      <c r="R10" s="44" t="s">
        <v>559</v>
      </c>
      <c r="U10" s="4" t="s">
        <v>1007</v>
      </c>
      <c r="V10" s="4">
        <v>12</v>
      </c>
      <c r="W10" s="4" t="s">
        <v>558</v>
      </c>
      <c r="X10" s="44" t="s">
        <v>559</v>
      </c>
      <c r="AC10" s="4" t="s">
        <v>741</v>
      </c>
      <c r="AD10" s="4">
        <v>12</v>
      </c>
      <c r="AE10" s="4" t="s">
        <v>558</v>
      </c>
      <c r="AF10" s="44" t="s">
        <v>559</v>
      </c>
      <c r="AI10" s="4" t="s">
        <v>803</v>
      </c>
      <c r="AJ10" s="4">
        <v>12</v>
      </c>
      <c r="AK10" s="4" t="s">
        <v>558</v>
      </c>
      <c r="AL10" s="44" t="s">
        <v>559</v>
      </c>
      <c r="AR10" s="44"/>
      <c r="AU10" s="4">
        <v>12</v>
      </c>
      <c r="AV10" s="4" t="s">
        <v>558</v>
      </c>
      <c r="AW10" s="44" t="s">
        <v>559</v>
      </c>
      <c r="AZ10" s="4">
        <v>12</v>
      </c>
      <c r="BA10" s="4" t="s">
        <v>558</v>
      </c>
      <c r="BB10" s="44" t="s">
        <v>559</v>
      </c>
    </row>
    <row r="11" spans="1:55" s="4" customFormat="1" ht="210">
      <c r="A11" s="4" t="s">
        <v>39</v>
      </c>
      <c r="B11" s="4" t="s">
        <v>1264</v>
      </c>
      <c r="C11" s="4" t="s">
        <v>739</v>
      </c>
      <c r="D11" s="4" t="s">
        <v>965</v>
      </c>
      <c r="E11" s="4" t="s">
        <v>806</v>
      </c>
      <c r="F11" s="3" t="s">
        <v>104</v>
      </c>
      <c r="G11" s="3"/>
      <c r="H11" s="4" t="s">
        <v>1263</v>
      </c>
      <c r="I11" s="4" t="s">
        <v>1262</v>
      </c>
      <c r="O11" s="4" t="s">
        <v>740</v>
      </c>
      <c r="P11" s="4">
        <v>6</v>
      </c>
      <c r="Q11" s="4" t="s">
        <v>558</v>
      </c>
      <c r="R11" s="44" t="s">
        <v>559</v>
      </c>
      <c r="U11" s="4" t="s">
        <v>742</v>
      </c>
      <c r="V11" s="4">
        <v>6</v>
      </c>
      <c r="W11" s="4" t="s">
        <v>558</v>
      </c>
      <c r="X11" s="44" t="s">
        <v>559</v>
      </c>
      <c r="AC11" s="4" t="s">
        <v>741</v>
      </c>
      <c r="AD11" s="4">
        <v>6</v>
      </c>
      <c r="AE11" s="4" t="s">
        <v>558</v>
      </c>
      <c r="AF11" s="44" t="s">
        <v>559</v>
      </c>
      <c r="AI11" s="4" t="s">
        <v>743</v>
      </c>
      <c r="AJ11" s="4">
        <v>6</v>
      </c>
      <c r="AK11" s="4" t="s">
        <v>558</v>
      </c>
      <c r="AL11" s="44" t="s">
        <v>559</v>
      </c>
      <c r="AO11" s="4" t="s">
        <v>395</v>
      </c>
      <c r="AP11" s="4">
        <v>6</v>
      </c>
      <c r="AQ11" s="4" t="s">
        <v>558</v>
      </c>
      <c r="AR11" s="44" t="s">
        <v>559</v>
      </c>
      <c r="AW11" s="44"/>
      <c r="AZ11" s="4">
        <v>6</v>
      </c>
      <c r="BA11" s="4" t="s">
        <v>558</v>
      </c>
      <c r="BB11" s="44" t="s">
        <v>559</v>
      </c>
    </row>
    <row r="12" spans="1:55" s="2" customFormat="1" ht="84">
      <c r="A12" s="2" t="s">
        <v>40</v>
      </c>
      <c r="B12" s="4" t="s">
        <v>999</v>
      </c>
      <c r="C12" s="4" t="s">
        <v>967</v>
      </c>
      <c r="D12" s="4" t="s">
        <v>966</v>
      </c>
      <c r="E12" s="4" t="s">
        <v>968</v>
      </c>
      <c r="F12" s="4" t="s">
        <v>94</v>
      </c>
      <c r="G12" s="4"/>
      <c r="H12" s="5" t="s">
        <v>93</v>
      </c>
      <c r="L12" s="4"/>
      <c r="M12" s="4"/>
      <c r="O12" s="4" t="s">
        <v>764</v>
      </c>
      <c r="P12" s="2">
        <v>6</v>
      </c>
      <c r="Q12" s="2" t="s">
        <v>558</v>
      </c>
      <c r="R12" s="44" t="s">
        <v>758</v>
      </c>
      <c r="S12" s="4" t="s">
        <v>970</v>
      </c>
      <c r="U12" s="4" t="s">
        <v>982</v>
      </c>
      <c r="V12" s="2">
        <v>6</v>
      </c>
      <c r="W12" s="2" t="s">
        <v>558</v>
      </c>
      <c r="X12" s="44" t="s">
        <v>758</v>
      </c>
      <c r="Y12" s="4" t="s">
        <v>970</v>
      </c>
      <c r="AC12" s="2" t="s">
        <v>783</v>
      </c>
      <c r="AD12" s="2">
        <v>6</v>
      </c>
      <c r="AE12" s="2" t="s">
        <v>558</v>
      </c>
      <c r="AF12" s="44" t="s">
        <v>758</v>
      </c>
      <c r="AG12" s="4" t="s">
        <v>970</v>
      </c>
      <c r="AL12" s="44"/>
      <c r="AR12" s="44"/>
      <c r="AW12" s="44"/>
      <c r="BB12" s="44"/>
    </row>
    <row r="13" spans="1:55" s="2" customFormat="1" ht="189">
      <c r="A13" s="2" t="s">
        <v>25</v>
      </c>
      <c r="B13" s="4" t="s">
        <v>761</v>
      </c>
      <c r="C13" s="4" t="s">
        <v>763</v>
      </c>
      <c r="F13" s="5" t="s">
        <v>110</v>
      </c>
      <c r="G13" s="5" t="s">
        <v>1161</v>
      </c>
      <c r="H13" s="5" t="s">
        <v>111</v>
      </c>
      <c r="L13" s="4"/>
      <c r="M13" s="4"/>
      <c r="O13" s="4" t="s">
        <v>764</v>
      </c>
      <c r="P13" s="2">
        <v>90</v>
      </c>
      <c r="Q13" s="2" t="s">
        <v>765</v>
      </c>
      <c r="R13" s="44" t="s">
        <v>559</v>
      </c>
      <c r="U13" s="4" t="s">
        <v>766</v>
      </c>
      <c r="V13" s="2">
        <v>90</v>
      </c>
      <c r="W13" s="2" t="s">
        <v>765</v>
      </c>
      <c r="X13" s="44" t="s">
        <v>559</v>
      </c>
      <c r="AC13" s="2" t="s">
        <v>783</v>
      </c>
      <c r="AD13" s="2">
        <v>90</v>
      </c>
      <c r="AE13" s="2" t="s">
        <v>765</v>
      </c>
      <c r="AF13" s="44" t="s">
        <v>559</v>
      </c>
      <c r="AL13" s="44"/>
      <c r="AR13" s="44"/>
      <c r="AW13" s="44"/>
      <c r="AZ13" s="2">
        <v>90</v>
      </c>
      <c r="BA13" s="2" t="s">
        <v>765</v>
      </c>
      <c r="BB13" s="44" t="s">
        <v>559</v>
      </c>
    </row>
    <row r="14" spans="1:55" s="4" customFormat="1" ht="278" customHeight="1">
      <c r="A14" s="4" t="s">
        <v>45</v>
      </c>
      <c r="B14" s="4" t="s">
        <v>762</v>
      </c>
      <c r="C14" s="4" t="s">
        <v>752</v>
      </c>
      <c r="D14" s="4" t="s">
        <v>753</v>
      </c>
      <c r="E14" s="4" t="s">
        <v>754</v>
      </c>
      <c r="F14" s="6"/>
      <c r="G14" s="6"/>
      <c r="H14" s="5"/>
      <c r="I14" s="6" t="s">
        <v>108</v>
      </c>
      <c r="J14" s="5" t="s">
        <v>109</v>
      </c>
      <c r="O14" s="4" t="s">
        <v>755</v>
      </c>
      <c r="P14" s="4">
        <v>12</v>
      </c>
      <c r="Q14" s="4" t="s">
        <v>558</v>
      </c>
      <c r="R14" s="44" t="s">
        <v>758</v>
      </c>
      <c r="S14" s="4" t="s">
        <v>781</v>
      </c>
      <c r="U14" s="4" t="s">
        <v>756</v>
      </c>
      <c r="V14" s="4">
        <v>12</v>
      </c>
      <c r="W14" s="4" t="s">
        <v>558</v>
      </c>
      <c r="X14" s="44" t="s">
        <v>758</v>
      </c>
      <c r="Y14" s="4" t="s">
        <v>781</v>
      </c>
      <c r="AF14" s="44"/>
      <c r="AI14" s="4" t="s">
        <v>782</v>
      </c>
      <c r="AJ14" s="4">
        <v>12</v>
      </c>
      <c r="AK14" s="4" t="s">
        <v>558</v>
      </c>
      <c r="AL14" s="44" t="s">
        <v>758</v>
      </c>
      <c r="AM14" s="4" t="s">
        <v>781</v>
      </c>
      <c r="AR14" s="44"/>
      <c r="AW14" s="44"/>
      <c r="BB14" s="44"/>
    </row>
    <row r="15" spans="1:55" s="4" customFormat="1" ht="170" customHeight="1">
      <c r="A15" s="4" t="s">
        <v>33</v>
      </c>
      <c r="B15" s="4" t="s">
        <v>1000</v>
      </c>
      <c r="C15" s="4" t="s">
        <v>1001</v>
      </c>
      <c r="F15" s="3" t="s">
        <v>96</v>
      </c>
      <c r="G15" s="3"/>
      <c r="H15" s="3" t="s">
        <v>95</v>
      </c>
      <c r="O15" s="4" t="s">
        <v>1236</v>
      </c>
      <c r="P15" s="4">
        <v>12</v>
      </c>
      <c r="Q15" s="4" t="s">
        <v>558</v>
      </c>
      <c r="R15" s="44" t="s">
        <v>559</v>
      </c>
      <c r="U15" s="4" t="s">
        <v>1003</v>
      </c>
      <c r="V15" s="4">
        <v>12</v>
      </c>
      <c r="W15" s="4" t="s">
        <v>558</v>
      </c>
      <c r="X15" s="44" t="s">
        <v>559</v>
      </c>
      <c r="AF15" s="44"/>
      <c r="AI15" s="4" t="s">
        <v>803</v>
      </c>
      <c r="AJ15" s="4">
        <v>12</v>
      </c>
      <c r="AK15" s="4" t="s">
        <v>558</v>
      </c>
      <c r="AL15" s="44" t="s">
        <v>559</v>
      </c>
      <c r="AO15" s="4" t="s">
        <v>1002</v>
      </c>
      <c r="AP15" s="4">
        <v>12</v>
      </c>
      <c r="AQ15" s="4" t="s">
        <v>558</v>
      </c>
      <c r="AR15" s="44" t="s">
        <v>559</v>
      </c>
      <c r="AW15" s="44"/>
      <c r="AZ15" s="4">
        <v>12</v>
      </c>
      <c r="BA15" s="4" t="s">
        <v>558</v>
      </c>
      <c r="BB15" s="44" t="s">
        <v>559</v>
      </c>
    </row>
    <row r="16" spans="1:55" s="39" customFormat="1" ht="192" customHeight="1">
      <c r="A16" s="39" t="s">
        <v>43</v>
      </c>
      <c r="B16" s="5" t="s">
        <v>563</v>
      </c>
      <c r="C16" s="5" t="s">
        <v>1041</v>
      </c>
      <c r="F16" s="38" t="s">
        <v>1043</v>
      </c>
      <c r="G16" s="38"/>
      <c r="H16" s="6" t="s">
        <v>105</v>
      </c>
      <c r="L16" s="4"/>
      <c r="M16" s="4"/>
      <c r="R16" s="13"/>
      <c r="U16" s="5" t="s">
        <v>562</v>
      </c>
      <c r="V16" s="39">
        <v>12</v>
      </c>
      <c r="W16" s="39" t="s">
        <v>558</v>
      </c>
      <c r="X16" s="44" t="s">
        <v>559</v>
      </c>
      <c r="AF16" s="13"/>
      <c r="AL16" s="13"/>
      <c r="AO16" s="5" t="s">
        <v>1225</v>
      </c>
      <c r="AP16" s="57">
        <v>12</v>
      </c>
      <c r="AQ16" s="39" t="s">
        <v>558</v>
      </c>
      <c r="AR16" s="44" t="s">
        <v>559</v>
      </c>
      <c r="AW16" s="13"/>
      <c r="AZ16" s="39">
        <v>12</v>
      </c>
      <c r="BA16" s="39" t="s">
        <v>558</v>
      </c>
      <c r="BB16" s="44" t="s">
        <v>559</v>
      </c>
    </row>
    <row r="17" spans="1:54" s="4" customFormat="1" ht="294">
      <c r="A17" s="4" t="s">
        <v>42</v>
      </c>
      <c r="B17" s="4" t="s">
        <v>1042</v>
      </c>
      <c r="C17" s="4" t="s">
        <v>1040</v>
      </c>
      <c r="F17" s="3" t="s">
        <v>1044</v>
      </c>
      <c r="G17" s="3"/>
      <c r="H17" s="3" t="s">
        <v>1045</v>
      </c>
      <c r="O17" s="4" t="s">
        <v>1101</v>
      </c>
      <c r="P17" s="4">
        <v>6</v>
      </c>
      <c r="Q17" s="4" t="s">
        <v>558</v>
      </c>
      <c r="R17" s="44" t="s">
        <v>559</v>
      </c>
      <c r="U17" s="4" t="s">
        <v>1102</v>
      </c>
      <c r="V17" s="4">
        <v>6</v>
      </c>
      <c r="W17" s="4" t="s">
        <v>558</v>
      </c>
      <c r="X17" s="44" t="s">
        <v>559</v>
      </c>
      <c r="AA17" s="3" t="s">
        <v>1197</v>
      </c>
      <c r="AI17" s="4" t="s">
        <v>1198</v>
      </c>
      <c r="AJ17" s="4">
        <v>6</v>
      </c>
      <c r="AK17" s="4" t="s">
        <v>558</v>
      </c>
      <c r="AL17" s="44" t="s">
        <v>559</v>
      </c>
      <c r="AO17" s="4" t="s">
        <v>1046</v>
      </c>
      <c r="AP17" s="4">
        <v>6</v>
      </c>
      <c r="AQ17" s="4" t="s">
        <v>558</v>
      </c>
      <c r="AR17" s="44" t="s">
        <v>559</v>
      </c>
      <c r="AZ17" s="4">
        <v>6</v>
      </c>
      <c r="BA17" s="4" t="s">
        <v>558</v>
      </c>
      <c r="BB17" s="44" t="s">
        <v>559</v>
      </c>
    </row>
    <row r="18" spans="1:54" s="2" customFormat="1" ht="264" customHeight="1">
      <c r="A18" s="2" t="s">
        <v>31</v>
      </c>
      <c r="B18" s="4" t="s">
        <v>1122</v>
      </c>
      <c r="C18" s="4" t="s">
        <v>1121</v>
      </c>
      <c r="F18" s="3" t="s">
        <v>112</v>
      </c>
      <c r="G18" s="3"/>
      <c r="H18" s="3" t="s">
        <v>113</v>
      </c>
      <c r="L18" s="4"/>
      <c r="M18" s="4"/>
      <c r="U18" s="4"/>
      <c r="AI18" s="4" t="s">
        <v>1124</v>
      </c>
      <c r="AK18" s="4"/>
      <c r="AL18" s="44"/>
      <c r="AM18" s="4" t="s">
        <v>1125</v>
      </c>
      <c r="AU18" s="2">
        <v>7</v>
      </c>
      <c r="AV18" s="4" t="s">
        <v>1123</v>
      </c>
      <c r="AW18" s="44" t="s">
        <v>812</v>
      </c>
    </row>
    <row r="19" spans="1:54" s="2" customFormat="1" ht="216" customHeight="1">
      <c r="A19" s="2" t="s">
        <v>32</v>
      </c>
      <c r="B19" s="4" t="s">
        <v>1127</v>
      </c>
      <c r="C19" s="4" t="s">
        <v>1128</v>
      </c>
      <c r="F19" s="3" t="s">
        <v>106</v>
      </c>
      <c r="G19" s="3"/>
      <c r="H19" s="4" t="s">
        <v>107</v>
      </c>
      <c r="L19" s="4"/>
      <c r="M19" s="4"/>
      <c r="O19" s="4" t="s">
        <v>1224</v>
      </c>
      <c r="P19" s="2">
        <v>6</v>
      </c>
      <c r="Q19" s="4" t="s">
        <v>558</v>
      </c>
      <c r="R19" s="44" t="s">
        <v>812</v>
      </c>
      <c r="U19" s="4" t="s">
        <v>1223</v>
      </c>
      <c r="V19" s="2">
        <v>6</v>
      </c>
      <c r="W19" s="4" t="s">
        <v>558</v>
      </c>
      <c r="X19" s="44" t="s">
        <v>812</v>
      </c>
      <c r="AC19" s="4" t="s">
        <v>1224</v>
      </c>
      <c r="AD19" s="2">
        <v>6</v>
      </c>
      <c r="AE19" s="4" t="s">
        <v>558</v>
      </c>
      <c r="AF19" s="44" t="s">
        <v>812</v>
      </c>
      <c r="AI19" s="4" t="s">
        <v>1222</v>
      </c>
      <c r="AJ19" s="2">
        <v>6</v>
      </c>
      <c r="AK19" s="4" t="s">
        <v>558</v>
      </c>
      <c r="AL19" s="44" t="s">
        <v>812</v>
      </c>
    </row>
    <row r="20" spans="1:54" ht="262" customHeight="1">
      <c r="A20" s="2" t="s">
        <v>35</v>
      </c>
      <c r="B20" s="4" t="s">
        <v>1130</v>
      </c>
      <c r="C20" s="4" t="s">
        <v>1131</v>
      </c>
      <c r="D20" s="4" t="s">
        <v>1130</v>
      </c>
      <c r="E20" s="4" t="s">
        <v>1132</v>
      </c>
      <c r="F20" s="3" t="s">
        <v>1133</v>
      </c>
      <c r="G20" s="3"/>
      <c r="H20" s="3" t="s">
        <v>117</v>
      </c>
      <c r="L20" s="4"/>
      <c r="M20" s="4"/>
      <c r="O20" s="2" t="s">
        <v>1218</v>
      </c>
      <c r="P20" s="2">
        <v>17</v>
      </c>
      <c r="Q20" s="4" t="s">
        <v>1123</v>
      </c>
      <c r="R20" s="44" t="s">
        <v>812</v>
      </c>
      <c r="U20" s="4" t="s">
        <v>1220</v>
      </c>
      <c r="V20" s="2">
        <v>17</v>
      </c>
      <c r="W20" s="4" t="s">
        <v>1123</v>
      </c>
      <c r="X20" s="44" t="s">
        <v>812</v>
      </c>
      <c r="AC20" s="2" t="s">
        <v>1219</v>
      </c>
      <c r="AD20" s="2">
        <v>17</v>
      </c>
      <c r="AE20" s="4" t="s">
        <v>1123</v>
      </c>
      <c r="AF20" s="44" t="s">
        <v>812</v>
      </c>
      <c r="AI20" s="4" t="s">
        <v>1221</v>
      </c>
      <c r="AJ20" s="2">
        <v>17</v>
      </c>
      <c r="AK20" s="4" t="s">
        <v>1123</v>
      </c>
      <c r="AL20" s="44" t="s">
        <v>812</v>
      </c>
    </row>
    <row r="21" spans="1:54" s="2" customFormat="1" ht="295" customHeight="1">
      <c r="A21" s="2" t="s">
        <v>38</v>
      </c>
      <c r="B21" s="4" t="s">
        <v>1134</v>
      </c>
      <c r="C21" s="4" t="s">
        <v>1093</v>
      </c>
      <c r="F21" s="3" t="s">
        <v>1226</v>
      </c>
      <c r="G21" s="3"/>
      <c r="H21" s="3" t="s">
        <v>1135</v>
      </c>
      <c r="L21" s="4"/>
      <c r="M21" s="4"/>
      <c r="O21" s="2" t="s">
        <v>1215</v>
      </c>
      <c r="P21" s="2">
        <v>12</v>
      </c>
      <c r="Q21" s="4" t="s">
        <v>558</v>
      </c>
      <c r="R21" s="44" t="s">
        <v>812</v>
      </c>
      <c r="U21" s="4" t="s">
        <v>1216</v>
      </c>
      <c r="V21" s="2">
        <v>12</v>
      </c>
      <c r="W21" s="4" t="s">
        <v>558</v>
      </c>
      <c r="X21" s="44" t="s">
        <v>812</v>
      </c>
      <c r="AC21" s="2" t="s">
        <v>1215</v>
      </c>
      <c r="AD21" s="2">
        <v>12</v>
      </c>
      <c r="AE21" s="4" t="s">
        <v>558</v>
      </c>
      <c r="AF21" s="44" t="s">
        <v>812</v>
      </c>
      <c r="AI21" s="2" t="s">
        <v>1217</v>
      </c>
      <c r="AJ21" s="2">
        <v>12</v>
      </c>
      <c r="AK21" s="4" t="s">
        <v>558</v>
      </c>
      <c r="AL21" s="44" t="s">
        <v>812</v>
      </c>
    </row>
    <row r="22" spans="1:54" ht="264" customHeight="1">
      <c r="A22" s="2" t="s">
        <v>1227</v>
      </c>
      <c r="B22" s="4" t="s">
        <v>1136</v>
      </c>
      <c r="C22" s="4" t="s">
        <v>1137</v>
      </c>
      <c r="F22" s="4" t="s">
        <v>1138</v>
      </c>
      <c r="G22" s="4"/>
      <c r="H22" s="3" t="s">
        <v>1139</v>
      </c>
      <c r="L22" s="4"/>
      <c r="M22" s="4"/>
      <c r="O22" s="4" t="s">
        <v>1211</v>
      </c>
      <c r="P22" s="2">
        <v>12</v>
      </c>
      <c r="Q22" s="4" t="s">
        <v>558</v>
      </c>
      <c r="R22" s="44" t="s">
        <v>812</v>
      </c>
      <c r="S22" s="2"/>
      <c r="T22" s="2"/>
      <c r="U22" s="4" t="s">
        <v>1212</v>
      </c>
      <c r="V22" s="2">
        <v>12</v>
      </c>
      <c r="W22" s="4" t="s">
        <v>558</v>
      </c>
      <c r="X22" s="44" t="s">
        <v>812</v>
      </c>
      <c r="Y22" s="2"/>
      <c r="Z22" s="2"/>
      <c r="AA22" s="2"/>
      <c r="AB22" s="2"/>
      <c r="AC22" s="4" t="s">
        <v>1213</v>
      </c>
      <c r="AD22" s="2">
        <v>12</v>
      </c>
      <c r="AE22" s="4" t="s">
        <v>558</v>
      </c>
      <c r="AF22" s="44" t="s">
        <v>812</v>
      </c>
      <c r="AG22" s="2"/>
      <c r="AH22" s="2"/>
      <c r="AI22" s="2" t="s">
        <v>1214</v>
      </c>
      <c r="AJ22" s="2">
        <v>12</v>
      </c>
      <c r="AK22" s="4" t="s">
        <v>558</v>
      </c>
      <c r="AL22" s="44" t="s">
        <v>812</v>
      </c>
      <c r="AM22" s="2"/>
    </row>
    <row r="23" spans="1:54" ht="210">
      <c r="A23" t="s">
        <v>41</v>
      </c>
      <c r="B23" s="4" t="s">
        <v>1140</v>
      </c>
      <c r="C23" s="4" t="s">
        <v>1141</v>
      </c>
      <c r="F23" s="4" t="s">
        <v>1145</v>
      </c>
      <c r="G23" s="4"/>
      <c r="H23" s="3" t="s">
        <v>1142</v>
      </c>
      <c r="L23" s="4"/>
      <c r="M23" s="4"/>
      <c r="O23" s="4" t="s">
        <v>1206</v>
      </c>
      <c r="P23" s="2">
        <v>6</v>
      </c>
      <c r="Q23" s="4" t="s">
        <v>558</v>
      </c>
      <c r="R23" s="44" t="s">
        <v>812</v>
      </c>
      <c r="U23" s="4" t="s">
        <v>1208</v>
      </c>
      <c r="V23" s="2">
        <v>6</v>
      </c>
      <c r="W23" s="4" t="s">
        <v>558</v>
      </c>
      <c r="X23" s="44" t="s">
        <v>812</v>
      </c>
      <c r="AC23" s="4" t="s">
        <v>1207</v>
      </c>
      <c r="AD23" s="2">
        <v>6</v>
      </c>
      <c r="AE23" s="4" t="s">
        <v>558</v>
      </c>
      <c r="AF23" s="44" t="s">
        <v>812</v>
      </c>
      <c r="AI23" s="4" t="s">
        <v>1209</v>
      </c>
      <c r="AJ23" s="2">
        <v>6</v>
      </c>
      <c r="AK23" s="4" t="s">
        <v>558</v>
      </c>
      <c r="AL23" s="44" t="s">
        <v>812</v>
      </c>
    </row>
    <row r="24" spans="1:54" s="2" customFormat="1" ht="168">
      <c r="A24" s="2" t="s">
        <v>47</v>
      </c>
      <c r="B24" s="4" t="s">
        <v>1143</v>
      </c>
      <c r="C24" s="4" t="s">
        <v>1144</v>
      </c>
      <c r="F24" s="4" t="s">
        <v>1147</v>
      </c>
      <c r="G24" s="4"/>
      <c r="H24" s="4" t="s">
        <v>1148</v>
      </c>
      <c r="L24" s="4"/>
      <c r="M24" s="4"/>
      <c r="O24" s="4" t="s">
        <v>764</v>
      </c>
      <c r="P24" s="2">
        <v>6</v>
      </c>
      <c r="Q24" s="4" t="s">
        <v>558</v>
      </c>
      <c r="R24" s="44" t="s">
        <v>812</v>
      </c>
      <c r="U24" s="4" t="s">
        <v>1149</v>
      </c>
      <c r="V24" s="2">
        <v>6</v>
      </c>
      <c r="W24" s="4" t="s">
        <v>558</v>
      </c>
      <c r="X24" s="44" t="s">
        <v>812</v>
      </c>
      <c r="AA24" s="4" t="s">
        <v>1146</v>
      </c>
      <c r="AC24" s="4" t="s">
        <v>783</v>
      </c>
      <c r="AD24" s="2">
        <v>6</v>
      </c>
      <c r="AE24" s="4" t="s">
        <v>558</v>
      </c>
      <c r="AF24" s="44" t="s">
        <v>812</v>
      </c>
      <c r="AI24" s="4" t="s">
        <v>1151</v>
      </c>
      <c r="AJ24" s="2">
        <v>6</v>
      </c>
      <c r="AK24" s="4" t="s">
        <v>558</v>
      </c>
      <c r="AL24" s="44" t="s">
        <v>812</v>
      </c>
      <c r="AO24" s="4" t="s">
        <v>1152</v>
      </c>
      <c r="AP24" s="2">
        <v>6</v>
      </c>
      <c r="AQ24" s="4" t="s">
        <v>558</v>
      </c>
      <c r="AR24" s="44" t="s">
        <v>812</v>
      </c>
    </row>
    <row r="25" spans="1:54" s="2" customFormat="1" ht="210">
      <c r="A25" s="2" t="s">
        <v>48</v>
      </c>
      <c r="B25" s="4" t="s">
        <v>1165</v>
      </c>
      <c r="C25" s="4" t="s">
        <v>1166</v>
      </c>
      <c r="F25" s="4" t="s">
        <v>1163</v>
      </c>
      <c r="G25" s="4" t="s">
        <v>1162</v>
      </c>
      <c r="H25" s="2" t="s">
        <v>1164</v>
      </c>
      <c r="L25" s="4"/>
      <c r="M25" s="4"/>
      <c r="O25" s="4" t="s">
        <v>1202</v>
      </c>
      <c r="P25" s="2">
        <v>3</v>
      </c>
      <c r="Q25" s="4" t="s">
        <v>558</v>
      </c>
      <c r="R25" s="44" t="s">
        <v>559</v>
      </c>
      <c r="U25" s="4" t="s">
        <v>1203</v>
      </c>
      <c r="V25" s="2">
        <v>3</v>
      </c>
      <c r="W25" s="4" t="s">
        <v>558</v>
      </c>
      <c r="X25" s="44" t="s">
        <v>559</v>
      </c>
      <c r="AC25" s="4" t="s">
        <v>1204</v>
      </c>
      <c r="AD25" s="2">
        <v>3</v>
      </c>
      <c r="AE25" s="4" t="s">
        <v>558</v>
      </c>
      <c r="AF25" s="44" t="s">
        <v>559</v>
      </c>
      <c r="AI25" s="4" t="s">
        <v>1205</v>
      </c>
      <c r="AJ25" s="2">
        <v>3</v>
      </c>
      <c r="AK25" s="4" t="s">
        <v>558</v>
      </c>
      <c r="AL25" s="44" t="s">
        <v>559</v>
      </c>
    </row>
    <row r="26" spans="1:54" s="2" customFormat="1" ht="336">
      <c r="A26" s="2" t="s">
        <v>49</v>
      </c>
      <c r="B26" s="4" t="s">
        <v>1153</v>
      </c>
      <c r="C26" s="4" t="s">
        <v>1154</v>
      </c>
      <c r="F26" s="4" t="s">
        <v>1155</v>
      </c>
      <c r="G26" s="4"/>
      <c r="H26" s="2" t="s">
        <v>1156</v>
      </c>
      <c r="L26" s="4"/>
      <c r="M26" s="4"/>
      <c r="O26" s="4" t="s">
        <v>1199</v>
      </c>
      <c r="P26" s="2">
        <v>12</v>
      </c>
      <c r="Q26" s="4" t="s">
        <v>1123</v>
      </c>
      <c r="R26" s="44" t="s">
        <v>812</v>
      </c>
      <c r="U26" s="4" t="s">
        <v>1200</v>
      </c>
      <c r="V26" s="2">
        <v>3</v>
      </c>
      <c r="W26" s="4" t="s">
        <v>558</v>
      </c>
      <c r="X26" s="44" t="s">
        <v>812</v>
      </c>
      <c r="AC26" s="4" t="s">
        <v>1201</v>
      </c>
      <c r="AD26" s="2">
        <v>12</v>
      </c>
      <c r="AE26" s="4" t="s">
        <v>1123</v>
      </c>
      <c r="AF26" s="44" t="s">
        <v>812</v>
      </c>
      <c r="AI26" s="4" t="s">
        <v>1151</v>
      </c>
      <c r="AJ26" s="2">
        <v>12</v>
      </c>
      <c r="AK26" s="4" t="s">
        <v>1123</v>
      </c>
      <c r="AL26" s="44" t="s">
        <v>812</v>
      </c>
      <c r="AQ26" s="4"/>
      <c r="AR26" s="44"/>
      <c r="AV26" s="4"/>
      <c r="AW26" s="44"/>
      <c r="BA26" s="4"/>
      <c r="BB26" s="44"/>
    </row>
    <row r="27" spans="1:54" s="2" customFormat="1" ht="252">
      <c r="A27" s="75" t="s">
        <v>1210</v>
      </c>
      <c r="B27" s="4" t="s">
        <v>1173</v>
      </c>
      <c r="C27" s="4" t="s">
        <v>1175</v>
      </c>
      <c r="D27" s="4" t="s">
        <v>1174</v>
      </c>
      <c r="E27" s="4" t="s">
        <v>1176</v>
      </c>
      <c r="F27" s="4" t="s">
        <v>1177</v>
      </c>
      <c r="H27" s="2" t="s">
        <v>1178</v>
      </c>
      <c r="I27" s="2" t="s">
        <v>1181</v>
      </c>
      <c r="J27" s="2" t="s">
        <v>1180</v>
      </c>
      <c r="L27" s="4"/>
      <c r="M27" s="4"/>
      <c r="U27" s="4"/>
    </row>
    <row r="28" spans="1:54" s="2" customFormat="1" ht="252">
      <c r="A28" s="2" t="s">
        <v>1267</v>
      </c>
      <c r="B28" s="4" t="s">
        <v>1273</v>
      </c>
      <c r="C28" s="4" t="s">
        <v>1274</v>
      </c>
      <c r="F28" s="4" t="s">
        <v>1278</v>
      </c>
      <c r="H28" s="4" t="s">
        <v>1275</v>
      </c>
      <c r="L28" s="4"/>
      <c r="M28" s="4"/>
      <c r="O28" s="4" t="s">
        <v>1276</v>
      </c>
      <c r="P28" s="2">
        <v>3</v>
      </c>
      <c r="Q28" s="4" t="s">
        <v>558</v>
      </c>
      <c r="R28" s="44" t="s">
        <v>559</v>
      </c>
      <c r="U28" s="4"/>
      <c r="AC28" s="4" t="s">
        <v>1277</v>
      </c>
      <c r="AD28" s="2">
        <v>3</v>
      </c>
      <c r="AE28" s="4" t="s">
        <v>558</v>
      </c>
      <c r="AF28" s="44" t="s">
        <v>559</v>
      </c>
    </row>
    <row r="29" spans="1:54" s="2" customFormat="1" ht="315">
      <c r="A29" s="2" t="s">
        <v>1271</v>
      </c>
      <c r="B29" s="4" t="s">
        <v>1279</v>
      </c>
      <c r="C29" s="4" t="s">
        <v>1280</v>
      </c>
      <c r="F29" s="4" t="s">
        <v>1281</v>
      </c>
      <c r="H29" s="2" t="s">
        <v>1282</v>
      </c>
      <c r="L29" s="4"/>
      <c r="M29" s="4"/>
      <c r="O29" s="4" t="s">
        <v>1215</v>
      </c>
      <c r="P29" s="2">
        <v>12</v>
      </c>
      <c r="Q29" s="4" t="s">
        <v>558</v>
      </c>
      <c r="R29" s="44" t="s">
        <v>559</v>
      </c>
      <c r="U29" s="92" t="s">
        <v>1283</v>
      </c>
      <c r="V29" s="93">
        <v>12</v>
      </c>
      <c r="W29" s="92" t="s">
        <v>558</v>
      </c>
      <c r="X29" s="44" t="s">
        <v>559</v>
      </c>
      <c r="AC29" s="4" t="s">
        <v>1215</v>
      </c>
      <c r="AD29" s="2">
        <v>12</v>
      </c>
      <c r="AE29" s="4" t="s">
        <v>558</v>
      </c>
      <c r="AF29" s="44" t="s">
        <v>559</v>
      </c>
      <c r="AI29" s="2" t="s">
        <v>1214</v>
      </c>
      <c r="AJ29" s="2">
        <v>12</v>
      </c>
      <c r="AK29" s="4" t="s">
        <v>558</v>
      </c>
      <c r="AL29" s="44" t="s">
        <v>559</v>
      </c>
    </row>
  </sheetData>
  <autoFilter ref="A2:J27" xr:uid="{B18034F3-B649-9943-BEA9-0663E8A7E03B}"/>
  <phoneticPr fontId="1"/>
  <dataValidations count="2">
    <dataValidation type="list" allowBlank="1" showInputMessage="1" showErrorMessage="1" sqref="L3:L29" xr:uid="{C8DAF54C-2DFF-714B-8E3E-AC41AD3595C5}">
      <formula1>"education, monitoring, provision of coping skill"</formula1>
    </dataValidation>
    <dataValidation type="list" allowBlank="1" showInputMessage="1" showErrorMessage="1" sqref="M3:M29" xr:uid="{12B7FA9F-77E1-3F41-B53C-95B51A02AF99}">
      <formula1>"Yes, 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C3DFA4C-C045-0B44-90FA-FEBE9AC57007}">
          <x14:formula1>
            <xm:f>Code!$C$14:$F$14</xm:f>
          </x14:formula1>
          <xm:sqref>AF17 W19:W26 AW17 AQ24 AE19:AE26 BA26 AQ26 AV26 Q19:Q26 AK3:AK26 AV3:AV18 Q3:Q17 AQ3:AQ17 W3:W17 AE3:AE17 BA3:BA17 Q28:Q29 AE28:AE29 AK29</xm:sqref>
        </x14:dataValidation>
        <x14:dataValidation type="list" allowBlank="1" showInputMessage="1" showErrorMessage="1" xr:uid="{1E09BBBE-70AE-464B-A6BC-D58F718B4D6E}">
          <x14:formula1>
            <xm:f>Code!$C$17:$E$17</xm:f>
          </x14:formula1>
          <xm:sqref>X19:X26 AW18 AR24 BB26 AR26 AW26 AF19:AF26 R19:R26 AL3:AL26 AW3:AW16 AR3:AR17 X3:X17 AF3:AF16 BB3:BB17 R3:R17 R28:R29 AF28:AF29 X29 AL29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150F-A84C-2B48-ACDF-7D73713726F5}">
  <dimension ref="A1:PW27"/>
  <sheetViews>
    <sheetView workbookViewId="0">
      <pane xSplit="1" ySplit="2" topLeftCell="PL3" activePane="bottomRight" state="frozen"/>
      <selection pane="topRight" activeCell="B1" sqref="B1"/>
      <selection pane="bottomLeft" activeCell="A3" sqref="A3"/>
      <selection pane="bottomRight" activeCell="MF5" sqref="MF5"/>
    </sheetView>
  </sheetViews>
  <sheetFormatPr baseColWidth="10" defaultRowHeight="20"/>
  <cols>
    <col min="1" max="1" width="20.42578125" customWidth="1"/>
    <col min="2" max="2" width="25.42578125" style="27" customWidth="1"/>
    <col min="9" max="9" width="16.28515625" customWidth="1"/>
    <col min="10" max="10" width="45.140625" customWidth="1"/>
    <col min="11" max="11" width="3.42578125" customWidth="1"/>
    <col min="12" max="12" width="40.7109375" customWidth="1"/>
    <col min="37" max="37" width="2.85546875" customWidth="1"/>
    <col min="40" max="40" width="48" customWidth="1"/>
    <col min="50" max="50" width="3.140625" customWidth="1"/>
    <col min="69" max="69" width="3.42578125" customWidth="1"/>
    <col min="70" max="70" width="13.7109375" customWidth="1"/>
    <col min="71" max="71" width="12.28515625" customWidth="1"/>
    <col min="72" max="72" width="34.28515625" customWidth="1"/>
    <col min="82" max="82" width="3" customWidth="1"/>
    <col min="83" max="85" width="14.85546875" customWidth="1"/>
    <col min="110" max="110" width="4" customWidth="1"/>
    <col min="137" max="137" width="3.7109375" customWidth="1"/>
    <col min="160" max="160" width="3.85546875" customWidth="1"/>
    <col min="185" max="185" width="4" customWidth="1"/>
    <col min="206" max="206" width="3.85546875" customWidth="1"/>
    <col min="227" max="227" width="4.42578125" customWidth="1"/>
    <col min="248" max="248" width="3.7109375" customWidth="1"/>
    <col min="269" max="269" width="4" customWidth="1"/>
    <col min="288" max="288" width="3.28515625" customWidth="1"/>
    <col min="289" max="289" width="30.5703125" customWidth="1"/>
    <col min="290" max="290" width="4.5703125" customWidth="1"/>
    <col min="291" max="291" width="48.42578125" customWidth="1"/>
    <col min="300" max="300" width="2.7109375" customWidth="1"/>
    <col min="310" max="310" width="4.85546875" customWidth="1"/>
    <col min="327" max="327" width="4.42578125" customWidth="1"/>
    <col min="339" max="339" width="4.28515625" customWidth="1"/>
    <col min="341" max="341" width="4.5703125" customWidth="1"/>
    <col min="352" max="352" width="4.42578125" customWidth="1"/>
    <col min="363" max="363" width="4.28515625" customWidth="1"/>
    <col min="374" max="374" width="3.7109375" customWidth="1"/>
    <col min="384" max="384" width="3.85546875" customWidth="1"/>
    <col min="395" max="395" width="3.5703125" customWidth="1"/>
    <col min="406" max="406" width="3.140625" customWidth="1"/>
    <col min="417" max="417" width="3.42578125" customWidth="1"/>
    <col min="428" max="428" width="4.7109375" customWidth="1"/>
    <col min="438" max="438" width="3.42578125" customWidth="1"/>
  </cols>
  <sheetData>
    <row r="1" spans="1:439" ht="20" customHeight="1">
      <c r="A1" s="23"/>
      <c r="B1" s="25"/>
      <c r="C1" s="95" t="s">
        <v>1309</v>
      </c>
      <c r="D1" s="95"/>
      <c r="E1" s="95"/>
      <c r="F1" s="95"/>
      <c r="G1" s="97" t="s">
        <v>1310</v>
      </c>
      <c r="H1" s="98"/>
      <c r="I1" s="98"/>
      <c r="J1" s="99"/>
      <c r="K1" s="20"/>
      <c r="L1" s="20"/>
      <c r="M1" s="96" t="s">
        <v>1311</v>
      </c>
      <c r="N1" s="96"/>
      <c r="O1" s="96"/>
      <c r="P1" s="96"/>
      <c r="Q1" s="96"/>
      <c r="R1" s="96"/>
      <c r="S1" s="96"/>
      <c r="T1" s="96"/>
      <c r="U1" s="96"/>
      <c r="V1" s="56"/>
      <c r="W1" s="56"/>
      <c r="X1" s="56"/>
      <c r="Y1" s="94" t="s">
        <v>1312</v>
      </c>
      <c r="Z1" s="94"/>
      <c r="AA1" s="94"/>
      <c r="AB1" s="94"/>
      <c r="AC1" s="94"/>
      <c r="AD1" s="94"/>
      <c r="AE1" s="94"/>
      <c r="AF1" s="94"/>
      <c r="AG1" s="94"/>
      <c r="AH1" s="55"/>
      <c r="AI1" s="55"/>
      <c r="AJ1" s="55"/>
      <c r="AK1" s="20"/>
      <c r="AL1" s="100" t="s">
        <v>1313</v>
      </c>
      <c r="AM1" s="101"/>
      <c r="AN1" s="101"/>
      <c r="AO1" s="101"/>
      <c r="AP1" s="101"/>
      <c r="AQ1" s="101"/>
      <c r="AR1" s="101"/>
      <c r="AS1" s="101"/>
      <c r="AT1" s="101"/>
      <c r="AU1" s="101"/>
      <c r="AV1" s="101"/>
      <c r="AW1" s="102"/>
      <c r="AX1" s="20"/>
      <c r="AY1" s="96" t="s">
        <v>1314</v>
      </c>
      <c r="AZ1" s="96"/>
      <c r="BA1" s="96"/>
      <c r="BB1" s="96"/>
      <c r="BC1" s="96"/>
      <c r="BD1" s="96"/>
      <c r="BE1" s="96"/>
      <c r="BF1" s="96"/>
      <c r="BG1" s="96"/>
      <c r="BH1" s="94" t="s">
        <v>1315</v>
      </c>
      <c r="BI1" s="94"/>
      <c r="BJ1" s="94"/>
      <c r="BK1" s="94"/>
      <c r="BL1" s="94"/>
      <c r="BM1" s="94"/>
      <c r="BN1" s="94"/>
      <c r="BO1" s="94"/>
      <c r="BP1" s="94"/>
      <c r="BQ1" s="20"/>
      <c r="BR1" s="95" t="s">
        <v>1316</v>
      </c>
      <c r="BS1" s="95"/>
      <c r="BT1" s="95"/>
      <c r="BU1" s="95"/>
      <c r="BV1" s="95"/>
      <c r="BW1" s="95"/>
      <c r="BX1" s="95"/>
      <c r="BY1" s="95"/>
      <c r="BZ1" s="95"/>
      <c r="CA1" s="95"/>
      <c r="CB1" s="95"/>
      <c r="CC1" s="95"/>
      <c r="CD1" s="1"/>
      <c r="CE1" s="49" t="s">
        <v>1317</v>
      </c>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53"/>
      <c r="GY1" s="52" t="s">
        <v>1318</v>
      </c>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Y1" s="52"/>
      <c r="IZ1" s="52"/>
      <c r="JA1" s="52"/>
      <c r="JB1" s="52"/>
      <c r="JC1" s="52"/>
      <c r="JD1" s="52"/>
      <c r="JE1" s="52"/>
      <c r="JF1" s="52"/>
      <c r="JG1" s="52"/>
      <c r="JH1" s="52"/>
      <c r="JI1" s="52"/>
      <c r="JJ1" s="52"/>
      <c r="JK1" s="52"/>
      <c r="JL1" s="52"/>
      <c r="JM1" s="52"/>
      <c r="JN1" s="52"/>
      <c r="JO1" s="52"/>
      <c r="JP1" s="52"/>
      <c r="JQ1" s="52"/>
      <c r="JR1" s="52"/>
      <c r="JS1" s="52"/>
      <c r="JT1" s="52"/>
      <c r="JU1" s="52"/>
      <c r="JV1" s="52"/>
      <c r="JW1" s="52"/>
      <c r="JX1" s="52"/>
      <c r="JY1" s="52"/>
      <c r="JZ1" s="52"/>
      <c r="KA1" s="52"/>
      <c r="KE1" s="20"/>
      <c r="KF1" s="96" t="s">
        <v>1319</v>
      </c>
      <c r="KG1" s="96"/>
      <c r="KH1" s="96"/>
      <c r="KI1" s="96"/>
      <c r="KJ1" s="96"/>
      <c r="KK1" s="96"/>
      <c r="KL1" s="96"/>
      <c r="KM1" s="96"/>
      <c r="KN1" s="20"/>
      <c r="KO1" s="100" t="s">
        <v>1320</v>
      </c>
      <c r="KP1" s="101"/>
      <c r="KQ1" s="101"/>
      <c r="KR1" s="101"/>
      <c r="KS1" s="101"/>
      <c r="KT1" s="101"/>
      <c r="KU1" s="101"/>
      <c r="KV1" s="101"/>
      <c r="KW1" s="101"/>
      <c r="KX1" s="20"/>
      <c r="KY1" s="104" t="s">
        <v>1321</v>
      </c>
      <c r="KZ1" s="104"/>
      <c r="LA1" s="104"/>
      <c r="LB1" s="104"/>
      <c r="LC1" s="104"/>
      <c r="LD1" s="104"/>
      <c r="LE1" s="104"/>
      <c r="LF1" s="104"/>
      <c r="LG1" s="105" t="s">
        <v>1322</v>
      </c>
      <c r="LH1" s="105"/>
      <c r="LI1" s="105"/>
      <c r="LJ1" s="105"/>
      <c r="LK1" s="105"/>
      <c r="LL1" s="105"/>
      <c r="LM1" s="105"/>
      <c r="LN1" s="105"/>
      <c r="LO1" s="20"/>
      <c r="LP1" s="103" t="s">
        <v>1323</v>
      </c>
      <c r="LQ1" s="103"/>
      <c r="LR1" s="103"/>
      <c r="LS1" s="103"/>
      <c r="LT1" s="103"/>
      <c r="LU1" s="103"/>
      <c r="LV1" s="103"/>
      <c r="LW1" s="103"/>
      <c r="LX1" s="103"/>
      <c r="LY1" s="103"/>
      <c r="LZ1" s="103"/>
      <c r="MA1" s="1"/>
      <c r="MB1" s="1"/>
      <c r="MD1" s="49" t="s">
        <v>1324</v>
      </c>
      <c r="ME1" s="49"/>
      <c r="MF1" s="49"/>
      <c r="MG1" s="49"/>
      <c r="MH1" s="49"/>
      <c r="MI1" s="49"/>
      <c r="MJ1" s="49"/>
      <c r="MK1" s="49"/>
      <c r="ML1" s="49"/>
      <c r="MM1" s="49"/>
      <c r="MN1" s="49"/>
      <c r="MO1" s="49"/>
      <c r="MP1" s="49"/>
      <c r="MQ1" s="49"/>
      <c r="MR1" s="49"/>
      <c r="MS1" s="49"/>
      <c r="MT1" s="49"/>
      <c r="MU1" s="49"/>
      <c r="MV1" s="49"/>
      <c r="MW1" s="49"/>
      <c r="MX1" s="49"/>
      <c r="MY1" s="49"/>
      <c r="MZ1" s="49"/>
      <c r="NA1" s="49"/>
      <c r="NB1" s="49"/>
      <c r="NC1" s="49"/>
      <c r="ND1" s="49"/>
      <c r="NE1" s="49"/>
      <c r="NF1" s="49"/>
      <c r="NG1" s="49"/>
      <c r="NH1" s="49"/>
      <c r="NI1" s="49"/>
      <c r="NJ1" s="49"/>
      <c r="NK1" s="49"/>
      <c r="NL1" s="49"/>
      <c r="NM1" s="49"/>
      <c r="NN1" s="49"/>
      <c r="NO1" s="49"/>
      <c r="NP1" s="49"/>
      <c r="NQ1" s="49"/>
      <c r="NR1" s="49"/>
      <c r="NS1" s="49"/>
      <c r="NT1" s="49"/>
      <c r="NU1" s="49"/>
      <c r="NV1" s="49"/>
      <c r="NW1" s="49"/>
      <c r="NX1" s="49"/>
      <c r="NY1" s="49"/>
      <c r="NZ1" s="49"/>
      <c r="OA1" s="49"/>
      <c r="OB1" s="49"/>
      <c r="OC1" s="49"/>
      <c r="OD1" s="49"/>
      <c r="OE1" s="49"/>
      <c r="OF1" s="49"/>
      <c r="OG1" s="49"/>
      <c r="OH1" s="49"/>
      <c r="OI1" s="49"/>
      <c r="OJ1" s="49"/>
      <c r="OK1" s="49"/>
      <c r="OL1" s="49"/>
      <c r="OM1" s="49"/>
      <c r="ON1" s="49"/>
      <c r="OO1" s="49"/>
      <c r="OP1" s="49"/>
      <c r="OQ1" s="49"/>
      <c r="OR1" s="49"/>
      <c r="OS1" s="49"/>
      <c r="OT1" s="49"/>
      <c r="OU1" s="49"/>
      <c r="OV1" s="49"/>
      <c r="OW1" s="49"/>
      <c r="OX1" s="49"/>
      <c r="OY1" s="49"/>
      <c r="OZ1" s="49"/>
      <c r="PA1" s="49"/>
      <c r="PB1" s="49"/>
      <c r="PC1" s="49"/>
      <c r="PD1" s="49"/>
      <c r="PE1" s="49"/>
      <c r="PF1" s="49"/>
      <c r="PG1" s="49"/>
      <c r="PH1" s="49"/>
      <c r="PI1" s="49"/>
      <c r="PJ1" s="49"/>
      <c r="PK1" s="49"/>
      <c r="PL1" s="49"/>
      <c r="PM1" s="49"/>
      <c r="PN1" s="49"/>
      <c r="PO1" s="49"/>
      <c r="PP1" s="49"/>
      <c r="PQ1" s="49"/>
      <c r="PR1" s="49"/>
      <c r="PS1" s="49"/>
      <c r="PT1" s="49"/>
      <c r="PU1" s="49"/>
    </row>
    <row r="2" spans="1:439" s="10" customFormat="1" ht="85" customHeight="1">
      <c r="A2" s="24" t="s">
        <v>24</v>
      </c>
      <c r="B2" s="28" t="s">
        <v>51</v>
      </c>
      <c r="C2" s="29" t="s">
        <v>71</v>
      </c>
      <c r="D2" s="29" t="s">
        <v>72</v>
      </c>
      <c r="E2" s="29" t="s">
        <v>73</v>
      </c>
      <c r="F2" s="29" t="s">
        <v>74</v>
      </c>
      <c r="G2" s="30" t="s">
        <v>80</v>
      </c>
      <c r="H2" s="30" t="s">
        <v>557</v>
      </c>
      <c r="I2" s="30" t="s">
        <v>131</v>
      </c>
      <c r="J2" s="30" t="s">
        <v>1047</v>
      </c>
      <c r="K2" s="31"/>
      <c r="L2" s="32" t="s">
        <v>545</v>
      </c>
      <c r="M2" s="33" t="s">
        <v>57</v>
      </c>
      <c r="N2" s="33" t="s">
        <v>58</v>
      </c>
      <c r="O2" s="33" t="s">
        <v>59</v>
      </c>
      <c r="P2" s="33" t="s">
        <v>60</v>
      </c>
      <c r="Q2" s="33" t="s">
        <v>61</v>
      </c>
      <c r="R2" s="33" t="s">
        <v>971</v>
      </c>
      <c r="S2" s="33" t="s">
        <v>972</v>
      </c>
      <c r="T2" s="33" t="s">
        <v>62</v>
      </c>
      <c r="U2" s="33" t="s">
        <v>63</v>
      </c>
      <c r="V2" s="33" t="s">
        <v>1048</v>
      </c>
      <c r="W2" s="33" t="s">
        <v>1049</v>
      </c>
      <c r="X2" s="33" t="s">
        <v>1050</v>
      </c>
      <c r="Y2" s="34" t="s">
        <v>64</v>
      </c>
      <c r="Z2" s="34" t="s">
        <v>65</v>
      </c>
      <c r="AA2" s="34" t="s">
        <v>66</v>
      </c>
      <c r="AB2" s="34" t="s">
        <v>67</v>
      </c>
      <c r="AC2" s="34" t="s">
        <v>68</v>
      </c>
      <c r="AD2" s="34" t="s">
        <v>973</v>
      </c>
      <c r="AE2" s="34" t="s">
        <v>974</v>
      </c>
      <c r="AF2" s="34" t="s">
        <v>69</v>
      </c>
      <c r="AG2" s="34" t="s">
        <v>70</v>
      </c>
      <c r="AH2" s="34" t="s">
        <v>1052</v>
      </c>
      <c r="AI2" s="34" t="s">
        <v>1053</v>
      </c>
      <c r="AJ2" s="34" t="s">
        <v>1054</v>
      </c>
      <c r="AK2" s="31"/>
      <c r="AL2" s="30" t="s">
        <v>526</v>
      </c>
      <c r="AM2" s="30" t="s">
        <v>149</v>
      </c>
      <c r="AN2" s="30" t="s">
        <v>527</v>
      </c>
      <c r="AO2" s="33" t="s">
        <v>75</v>
      </c>
      <c r="AP2" s="33" t="s">
        <v>744</v>
      </c>
      <c r="AQ2" s="33" t="s">
        <v>745</v>
      </c>
      <c r="AR2" s="33" t="s">
        <v>77</v>
      </c>
      <c r="AS2" s="34" t="s">
        <v>76</v>
      </c>
      <c r="AT2" s="34" t="s">
        <v>746</v>
      </c>
      <c r="AU2" s="34" t="s">
        <v>747</v>
      </c>
      <c r="AV2" s="34" t="s">
        <v>78</v>
      </c>
      <c r="AW2" s="29" t="s">
        <v>87</v>
      </c>
      <c r="AX2" s="31"/>
      <c r="AY2" s="33" t="s">
        <v>141</v>
      </c>
      <c r="AZ2" s="33" t="s">
        <v>142</v>
      </c>
      <c r="BA2" s="33" t="s">
        <v>143</v>
      </c>
      <c r="BB2" s="33" t="s">
        <v>144</v>
      </c>
      <c r="BC2" s="33" t="s">
        <v>145</v>
      </c>
      <c r="BD2" s="33" t="s">
        <v>975</v>
      </c>
      <c r="BE2" s="33" t="s">
        <v>975</v>
      </c>
      <c r="BF2" s="33" t="s">
        <v>147</v>
      </c>
      <c r="BG2" s="33" t="s">
        <v>148</v>
      </c>
      <c r="BH2" s="34" t="s">
        <v>118</v>
      </c>
      <c r="BI2" s="34" t="s">
        <v>119</v>
      </c>
      <c r="BJ2" s="34" t="s">
        <v>120</v>
      </c>
      <c r="BK2" s="34" t="s">
        <v>121</v>
      </c>
      <c r="BL2" s="34" t="s">
        <v>122</v>
      </c>
      <c r="BM2" s="34" t="s">
        <v>976</v>
      </c>
      <c r="BN2" s="34" t="s">
        <v>977</v>
      </c>
      <c r="BO2" s="34" t="s">
        <v>124</v>
      </c>
      <c r="BP2" s="34" t="s">
        <v>125</v>
      </c>
      <c r="BQ2" s="31"/>
      <c r="BR2" s="30" t="s">
        <v>416</v>
      </c>
      <c r="BS2" s="30" t="s">
        <v>417</v>
      </c>
      <c r="BT2" s="30" t="s">
        <v>527</v>
      </c>
      <c r="BU2" s="33" t="s">
        <v>126</v>
      </c>
      <c r="BV2" s="33" t="s">
        <v>748</v>
      </c>
      <c r="BW2" s="33" t="s">
        <v>749</v>
      </c>
      <c r="BX2" s="33" t="s">
        <v>128</v>
      </c>
      <c r="BY2" s="34" t="s">
        <v>127</v>
      </c>
      <c r="BZ2" s="34" t="s">
        <v>750</v>
      </c>
      <c r="CA2" s="34" t="s">
        <v>751</v>
      </c>
      <c r="CB2" s="34" t="s">
        <v>129</v>
      </c>
      <c r="CC2" s="29" t="s">
        <v>130</v>
      </c>
      <c r="CD2" s="11"/>
      <c r="CE2" s="17" t="s">
        <v>566</v>
      </c>
      <c r="CF2" s="17" t="s">
        <v>567</v>
      </c>
      <c r="CG2" s="17" t="s">
        <v>568</v>
      </c>
      <c r="CH2" s="17" t="s">
        <v>569</v>
      </c>
      <c r="CI2" s="17" t="s">
        <v>570</v>
      </c>
      <c r="CJ2" s="17" t="s">
        <v>571</v>
      </c>
      <c r="CK2" s="17" t="s">
        <v>572</v>
      </c>
      <c r="CL2" s="17" t="s">
        <v>1022</v>
      </c>
      <c r="CM2" s="17" t="s">
        <v>1023</v>
      </c>
      <c r="CN2" s="17" t="s">
        <v>573</v>
      </c>
      <c r="CO2" s="17" t="s">
        <v>574</v>
      </c>
      <c r="CP2" s="17" t="s">
        <v>1056</v>
      </c>
      <c r="CQ2" s="17" t="s">
        <v>1057</v>
      </c>
      <c r="CR2" s="17" t="s">
        <v>1058</v>
      </c>
      <c r="CS2" s="40" t="s">
        <v>575</v>
      </c>
      <c r="CT2" s="40" t="s">
        <v>576</v>
      </c>
      <c r="CU2" s="40" t="s">
        <v>577</v>
      </c>
      <c r="CV2" s="40" t="s">
        <v>578</v>
      </c>
      <c r="CW2" s="40" t="s">
        <v>579</v>
      </c>
      <c r="CX2" s="40" t="s">
        <v>580</v>
      </c>
      <c r="CY2" s="40" t="s">
        <v>581</v>
      </c>
      <c r="CZ2" s="40" t="s">
        <v>582</v>
      </c>
      <c r="DA2" s="40" t="s">
        <v>583</v>
      </c>
      <c r="DB2" s="40" t="s">
        <v>584</v>
      </c>
      <c r="DC2" s="40" t="s">
        <v>1060</v>
      </c>
      <c r="DD2" s="40" t="s">
        <v>1061</v>
      </c>
      <c r="DE2" s="40" t="s">
        <v>1062</v>
      </c>
      <c r="DF2" s="16">
        <v>2</v>
      </c>
      <c r="DG2" s="17" t="s">
        <v>585</v>
      </c>
      <c r="DH2" s="17" t="s">
        <v>586</v>
      </c>
      <c r="DI2" s="17" t="s">
        <v>587</v>
      </c>
      <c r="DJ2" s="17" t="s">
        <v>588</v>
      </c>
      <c r="DK2" s="17" t="s">
        <v>589</v>
      </c>
      <c r="DL2" s="17" t="s">
        <v>590</v>
      </c>
      <c r="DM2" s="17" t="s">
        <v>591</v>
      </c>
      <c r="DN2" s="17" t="s">
        <v>592</v>
      </c>
      <c r="DO2" s="17" t="s">
        <v>593</v>
      </c>
      <c r="DP2" s="17" t="s">
        <v>594</v>
      </c>
      <c r="DQ2" s="17" t="s">
        <v>1063</v>
      </c>
      <c r="DR2" s="17" t="s">
        <v>1064</v>
      </c>
      <c r="DS2" s="17" t="s">
        <v>1065</v>
      </c>
      <c r="DT2" s="40" t="s">
        <v>595</v>
      </c>
      <c r="DU2" s="40" t="s">
        <v>596</v>
      </c>
      <c r="DV2" s="40" t="s">
        <v>597</v>
      </c>
      <c r="DW2" s="40" t="s">
        <v>598</v>
      </c>
      <c r="DX2" s="40" t="s">
        <v>599</v>
      </c>
      <c r="DY2" s="40" t="s">
        <v>600</v>
      </c>
      <c r="DZ2" s="40" t="s">
        <v>601</v>
      </c>
      <c r="EA2" s="40" t="s">
        <v>602</v>
      </c>
      <c r="EB2" s="40" t="s">
        <v>603</v>
      </c>
      <c r="EC2" s="40" t="s">
        <v>604</v>
      </c>
      <c r="ED2" s="40" t="s">
        <v>1066</v>
      </c>
      <c r="EE2" s="40" t="s">
        <v>1067</v>
      </c>
      <c r="EF2" s="40" t="s">
        <v>1068</v>
      </c>
      <c r="EG2" s="16">
        <v>3</v>
      </c>
      <c r="EH2" s="17" t="s">
        <v>605</v>
      </c>
      <c r="EI2" s="17" t="s">
        <v>606</v>
      </c>
      <c r="EJ2" s="17" t="s">
        <v>607</v>
      </c>
      <c r="EK2" s="17" t="s">
        <v>608</v>
      </c>
      <c r="EL2" s="17" t="s">
        <v>609</v>
      </c>
      <c r="EM2" s="17" t="s">
        <v>610</v>
      </c>
      <c r="EN2" s="17" t="s">
        <v>611</v>
      </c>
      <c r="EO2" s="17" t="s">
        <v>1024</v>
      </c>
      <c r="EP2" s="17" t="s">
        <v>1025</v>
      </c>
      <c r="EQ2" s="17" t="s">
        <v>612</v>
      </c>
      <c r="ER2" s="17" t="s">
        <v>613</v>
      </c>
      <c r="ES2" s="40" t="s">
        <v>614</v>
      </c>
      <c r="ET2" s="40" t="s">
        <v>615</v>
      </c>
      <c r="EU2" s="40" t="s">
        <v>616</v>
      </c>
      <c r="EV2" s="40" t="s">
        <v>617</v>
      </c>
      <c r="EW2" s="40" t="s">
        <v>618</v>
      </c>
      <c r="EX2" s="40" t="s">
        <v>619</v>
      </c>
      <c r="EY2" s="40" t="s">
        <v>620</v>
      </c>
      <c r="EZ2" s="40" t="s">
        <v>1027</v>
      </c>
      <c r="FA2" s="40" t="s">
        <v>1026</v>
      </c>
      <c r="FB2" s="40" t="s">
        <v>621</v>
      </c>
      <c r="FC2" s="40" t="s">
        <v>622</v>
      </c>
      <c r="FD2" s="16">
        <v>5</v>
      </c>
      <c r="FE2" s="17" t="s">
        <v>623</v>
      </c>
      <c r="FF2" s="17" t="s">
        <v>624</v>
      </c>
      <c r="FG2" s="17" t="s">
        <v>625</v>
      </c>
      <c r="FH2" s="17" t="s">
        <v>626</v>
      </c>
      <c r="FI2" s="17" t="s">
        <v>627</v>
      </c>
      <c r="FJ2" s="17" t="s">
        <v>628</v>
      </c>
      <c r="FK2" s="17" t="s">
        <v>629</v>
      </c>
      <c r="FL2" s="17" t="s">
        <v>630</v>
      </c>
      <c r="FM2" s="17" t="s">
        <v>631</v>
      </c>
      <c r="FN2" s="17" t="s">
        <v>1069</v>
      </c>
      <c r="FO2" s="17" t="s">
        <v>1070</v>
      </c>
      <c r="FP2" s="17" t="s">
        <v>1071</v>
      </c>
      <c r="FQ2" s="40" t="s">
        <v>632</v>
      </c>
      <c r="FR2" s="40" t="s">
        <v>633</v>
      </c>
      <c r="FS2" s="40" t="s">
        <v>634</v>
      </c>
      <c r="FT2" s="40" t="s">
        <v>635</v>
      </c>
      <c r="FU2" s="40" t="s">
        <v>636</v>
      </c>
      <c r="FV2" s="40" t="s">
        <v>637</v>
      </c>
      <c r="FW2" s="40" t="s">
        <v>638</v>
      </c>
      <c r="FX2" s="40" t="s">
        <v>639</v>
      </c>
      <c r="FY2" s="40" t="s">
        <v>640</v>
      </c>
      <c r="FZ2" s="40" t="s">
        <v>1072</v>
      </c>
      <c r="GA2" s="40" t="s">
        <v>1073</v>
      </c>
      <c r="GB2" s="40" t="s">
        <v>1074</v>
      </c>
      <c r="GC2" s="16">
        <v>6</v>
      </c>
      <c r="GD2" s="17" t="s">
        <v>641</v>
      </c>
      <c r="GE2" s="17" t="s">
        <v>642</v>
      </c>
      <c r="GF2" s="17" t="s">
        <v>643</v>
      </c>
      <c r="GG2" s="17" t="s">
        <v>644</v>
      </c>
      <c r="GH2" s="17" t="s">
        <v>645</v>
      </c>
      <c r="GI2" s="17" t="s">
        <v>646</v>
      </c>
      <c r="GJ2" s="17" t="s">
        <v>647</v>
      </c>
      <c r="GK2" s="17" t="s">
        <v>648</v>
      </c>
      <c r="GL2" s="17" t="s">
        <v>649</v>
      </c>
      <c r="GM2" s="17" t="s">
        <v>650</v>
      </c>
      <c r="GN2" s="40" t="s">
        <v>651</v>
      </c>
      <c r="GO2" s="40" t="s">
        <v>652</v>
      </c>
      <c r="GP2" s="40" t="s">
        <v>653</v>
      </c>
      <c r="GQ2" s="40" t="s">
        <v>654</v>
      </c>
      <c r="GR2" s="40" t="s">
        <v>655</v>
      </c>
      <c r="GS2" s="40" t="s">
        <v>656</v>
      </c>
      <c r="GT2" s="40" t="s">
        <v>657</v>
      </c>
      <c r="GU2" s="40" t="s">
        <v>658</v>
      </c>
      <c r="GV2" s="40" t="s">
        <v>659</v>
      </c>
      <c r="GW2" s="40" t="s">
        <v>660</v>
      </c>
      <c r="GX2" s="15">
        <v>1</v>
      </c>
      <c r="GY2" s="17" t="s">
        <v>661</v>
      </c>
      <c r="GZ2" s="17" t="s">
        <v>662</v>
      </c>
      <c r="HA2" s="17" t="s">
        <v>663</v>
      </c>
      <c r="HB2" s="17" t="s">
        <v>664</v>
      </c>
      <c r="HC2" s="17" t="s">
        <v>665</v>
      </c>
      <c r="HD2" s="17" t="s">
        <v>666</v>
      </c>
      <c r="HE2" s="17" t="s">
        <v>667</v>
      </c>
      <c r="HF2" s="17" t="s">
        <v>668</v>
      </c>
      <c r="HG2" s="17" t="s">
        <v>669</v>
      </c>
      <c r="HH2" s="17" t="s">
        <v>670</v>
      </c>
      <c r="HI2" s="40" t="s">
        <v>671</v>
      </c>
      <c r="HJ2" s="40" t="s">
        <v>672</v>
      </c>
      <c r="HK2" s="40" t="s">
        <v>673</v>
      </c>
      <c r="HL2" s="40" t="s">
        <v>674</v>
      </c>
      <c r="HM2" s="40" t="s">
        <v>675</v>
      </c>
      <c r="HN2" s="40" t="s">
        <v>676</v>
      </c>
      <c r="HO2" s="40" t="s">
        <v>677</v>
      </c>
      <c r="HP2" s="40" t="s">
        <v>678</v>
      </c>
      <c r="HQ2" s="40" t="s">
        <v>679</v>
      </c>
      <c r="HR2" s="40" t="s">
        <v>680</v>
      </c>
      <c r="HS2" s="16">
        <v>2</v>
      </c>
      <c r="HT2" s="17" t="s">
        <v>681</v>
      </c>
      <c r="HU2" s="17" t="s">
        <v>682</v>
      </c>
      <c r="HV2" s="17" t="s">
        <v>683</v>
      </c>
      <c r="HW2" s="17" t="s">
        <v>684</v>
      </c>
      <c r="HX2" s="17" t="s">
        <v>685</v>
      </c>
      <c r="HY2" s="17" t="s">
        <v>686</v>
      </c>
      <c r="HZ2" s="17" t="s">
        <v>687</v>
      </c>
      <c r="IA2" s="17" t="s">
        <v>688</v>
      </c>
      <c r="IB2" s="17" t="s">
        <v>689</v>
      </c>
      <c r="IC2" s="17" t="s">
        <v>690</v>
      </c>
      <c r="ID2" s="40" t="s">
        <v>691</v>
      </c>
      <c r="IE2" s="40" t="s">
        <v>692</v>
      </c>
      <c r="IF2" s="40" t="s">
        <v>693</v>
      </c>
      <c r="IG2" s="40" t="s">
        <v>694</v>
      </c>
      <c r="IH2" s="40" t="s">
        <v>695</v>
      </c>
      <c r="II2" s="40" t="s">
        <v>696</v>
      </c>
      <c r="IJ2" s="40" t="s">
        <v>697</v>
      </c>
      <c r="IK2" s="40" t="s">
        <v>698</v>
      </c>
      <c r="IL2" s="40" t="s">
        <v>699</v>
      </c>
      <c r="IM2" s="40" t="s">
        <v>700</v>
      </c>
      <c r="IN2" s="16">
        <v>3</v>
      </c>
      <c r="IO2" s="17" t="s">
        <v>701</v>
      </c>
      <c r="IP2" s="17" t="s">
        <v>702</v>
      </c>
      <c r="IQ2" s="17" t="s">
        <v>703</v>
      </c>
      <c r="IR2" s="17" t="s">
        <v>704</v>
      </c>
      <c r="IS2" s="17" t="s">
        <v>705</v>
      </c>
      <c r="IT2" s="17" t="s">
        <v>706</v>
      </c>
      <c r="IU2" s="17" t="s">
        <v>707</v>
      </c>
      <c r="IV2" s="17" t="s">
        <v>708</v>
      </c>
      <c r="IW2" s="17" t="s">
        <v>709</v>
      </c>
      <c r="IX2" s="17" t="s">
        <v>710</v>
      </c>
      <c r="IY2" s="40" t="s">
        <v>711</v>
      </c>
      <c r="IZ2" s="40" t="s">
        <v>712</v>
      </c>
      <c r="JA2" s="40" t="s">
        <v>713</v>
      </c>
      <c r="JB2" s="40" t="s">
        <v>714</v>
      </c>
      <c r="JC2" s="40" t="s">
        <v>715</v>
      </c>
      <c r="JD2" s="40" t="s">
        <v>716</v>
      </c>
      <c r="JE2" s="40" t="s">
        <v>717</v>
      </c>
      <c r="JF2" s="40" t="s">
        <v>718</v>
      </c>
      <c r="JG2" s="40" t="s">
        <v>719</v>
      </c>
      <c r="JH2" s="40" t="s">
        <v>720</v>
      </c>
      <c r="JI2" s="16">
        <v>5</v>
      </c>
      <c r="JJ2" s="17" t="s">
        <v>721</v>
      </c>
      <c r="JK2" s="17" t="s">
        <v>722</v>
      </c>
      <c r="JL2" s="17" t="s">
        <v>723</v>
      </c>
      <c r="JM2" s="17" t="s">
        <v>724</v>
      </c>
      <c r="JN2" s="17" t="s">
        <v>725</v>
      </c>
      <c r="JO2" s="17" t="s">
        <v>726</v>
      </c>
      <c r="JP2" s="17" t="s">
        <v>727</v>
      </c>
      <c r="JQ2" s="17" t="s">
        <v>728</v>
      </c>
      <c r="JR2" s="17" t="s">
        <v>729</v>
      </c>
      <c r="JS2" s="40" t="s">
        <v>730</v>
      </c>
      <c r="JT2" s="40" t="s">
        <v>731</v>
      </c>
      <c r="JU2" s="40" t="s">
        <v>732</v>
      </c>
      <c r="JV2" s="40" t="s">
        <v>733</v>
      </c>
      <c r="JW2" s="40" t="s">
        <v>734</v>
      </c>
      <c r="JX2" s="40" t="s">
        <v>735</v>
      </c>
      <c r="JY2" s="40" t="s">
        <v>736</v>
      </c>
      <c r="JZ2" s="40" t="s">
        <v>737</v>
      </c>
      <c r="KA2" s="40" t="s">
        <v>738</v>
      </c>
      <c r="KB2" s="42"/>
      <c r="KC2" s="46" t="s">
        <v>132</v>
      </c>
      <c r="KD2" s="46"/>
      <c r="KE2" s="32" t="s">
        <v>546</v>
      </c>
      <c r="KF2" s="33" t="s">
        <v>553</v>
      </c>
      <c r="KG2" s="33" t="s">
        <v>554</v>
      </c>
      <c r="KH2" s="33" t="s">
        <v>820</v>
      </c>
      <c r="KI2" s="33" t="s">
        <v>821</v>
      </c>
      <c r="KJ2" s="33" t="s">
        <v>822</v>
      </c>
      <c r="KK2" s="33" t="s">
        <v>823</v>
      </c>
      <c r="KL2" s="33" t="s">
        <v>824</v>
      </c>
      <c r="KM2" s="33" t="s">
        <v>825</v>
      </c>
      <c r="KN2" s="31"/>
      <c r="KO2" s="33" t="s">
        <v>826</v>
      </c>
      <c r="KP2" s="33" t="s">
        <v>827</v>
      </c>
      <c r="KQ2" s="33" t="s">
        <v>828</v>
      </c>
      <c r="KR2" s="33" t="s">
        <v>829</v>
      </c>
      <c r="KS2" s="34" t="s">
        <v>76</v>
      </c>
      <c r="KT2" s="34" t="s">
        <v>746</v>
      </c>
      <c r="KU2" s="34" t="s">
        <v>747</v>
      </c>
      <c r="KV2" s="34" t="s">
        <v>78</v>
      </c>
      <c r="KW2" s="29" t="s">
        <v>830</v>
      </c>
      <c r="KX2" s="31"/>
      <c r="KY2" s="33" t="s">
        <v>141</v>
      </c>
      <c r="KZ2" s="33" t="s">
        <v>142</v>
      </c>
      <c r="LA2" s="33" t="s">
        <v>143</v>
      </c>
      <c r="LB2" s="33" t="s">
        <v>144</v>
      </c>
      <c r="LC2" s="33" t="s">
        <v>145</v>
      </c>
      <c r="LD2" s="33" t="s">
        <v>146</v>
      </c>
      <c r="LE2" s="33" t="s">
        <v>147</v>
      </c>
      <c r="LF2" s="33" t="s">
        <v>148</v>
      </c>
      <c r="LG2" s="34" t="s">
        <v>118</v>
      </c>
      <c r="LH2" s="34" t="s">
        <v>119</v>
      </c>
      <c r="LI2" s="34" t="s">
        <v>120</v>
      </c>
      <c r="LJ2" s="34" t="s">
        <v>121</v>
      </c>
      <c r="LK2" s="34" t="s">
        <v>122</v>
      </c>
      <c r="LL2" s="34" t="s">
        <v>123</v>
      </c>
      <c r="LM2" s="34" t="s">
        <v>124</v>
      </c>
      <c r="LN2" s="34" t="s">
        <v>125</v>
      </c>
      <c r="LO2" s="31"/>
      <c r="LP2" s="30" t="s">
        <v>416</v>
      </c>
      <c r="LQ2" s="30" t="s">
        <v>417</v>
      </c>
      <c r="LR2" s="33" t="s">
        <v>126</v>
      </c>
      <c r="LS2" s="33" t="s">
        <v>748</v>
      </c>
      <c r="LT2" s="33" t="s">
        <v>749</v>
      </c>
      <c r="LU2" s="33" t="s">
        <v>128</v>
      </c>
      <c r="LV2" s="34" t="s">
        <v>127</v>
      </c>
      <c r="LW2" s="34" t="s">
        <v>750</v>
      </c>
      <c r="LX2" s="34" t="s">
        <v>751</v>
      </c>
      <c r="LY2" s="34" t="s">
        <v>129</v>
      </c>
      <c r="LZ2" s="29" t="s">
        <v>130</v>
      </c>
      <c r="MA2" s="47"/>
      <c r="MB2" s="47" t="s">
        <v>132</v>
      </c>
      <c r="MC2" s="48"/>
      <c r="MD2" s="33" t="s">
        <v>831</v>
      </c>
      <c r="ME2" s="33" t="s">
        <v>832</v>
      </c>
      <c r="MF2" s="33" t="s">
        <v>833</v>
      </c>
      <c r="MG2" s="33" t="s">
        <v>834</v>
      </c>
      <c r="MH2" s="33" t="s">
        <v>835</v>
      </c>
      <c r="MI2" s="33" t="s">
        <v>836</v>
      </c>
      <c r="MJ2" s="33" t="s">
        <v>837</v>
      </c>
      <c r="MK2" s="33" t="s">
        <v>838</v>
      </c>
      <c r="ML2" s="33" t="s">
        <v>839</v>
      </c>
      <c r="MM2" s="33" t="s">
        <v>840</v>
      </c>
      <c r="MN2" s="31">
        <v>2</v>
      </c>
      <c r="MO2" s="33" t="s">
        <v>841</v>
      </c>
      <c r="MP2" s="33" t="s">
        <v>842</v>
      </c>
      <c r="MQ2" s="33" t="s">
        <v>843</v>
      </c>
      <c r="MR2" s="33" t="s">
        <v>844</v>
      </c>
      <c r="MS2" s="33" t="s">
        <v>845</v>
      </c>
      <c r="MT2" s="33" t="s">
        <v>846</v>
      </c>
      <c r="MU2" s="33" t="s">
        <v>847</v>
      </c>
      <c r="MV2" s="33" t="s">
        <v>848</v>
      </c>
      <c r="MW2" s="33" t="s">
        <v>849</v>
      </c>
      <c r="MX2" s="33" t="s">
        <v>850</v>
      </c>
      <c r="MY2" s="31">
        <v>3</v>
      </c>
      <c r="MZ2" s="33" t="s">
        <v>851</v>
      </c>
      <c r="NA2" s="33" t="s">
        <v>852</v>
      </c>
      <c r="NB2" s="33" t="s">
        <v>853</v>
      </c>
      <c r="NC2" s="33" t="s">
        <v>854</v>
      </c>
      <c r="ND2" s="33" t="s">
        <v>855</v>
      </c>
      <c r="NE2" s="33" t="s">
        <v>856</v>
      </c>
      <c r="NF2" s="33" t="s">
        <v>857</v>
      </c>
      <c r="NG2" s="33" t="s">
        <v>858</v>
      </c>
      <c r="NH2" s="33" t="s">
        <v>859</v>
      </c>
      <c r="NI2" s="33" t="s">
        <v>860</v>
      </c>
      <c r="NJ2" s="31">
        <v>5</v>
      </c>
      <c r="NK2" s="33" t="s">
        <v>861</v>
      </c>
      <c r="NL2" s="33" t="s">
        <v>862</v>
      </c>
      <c r="NM2" s="33" t="s">
        <v>863</v>
      </c>
      <c r="NN2" s="33" t="s">
        <v>864</v>
      </c>
      <c r="NO2" s="33" t="s">
        <v>865</v>
      </c>
      <c r="NP2" s="33" t="s">
        <v>866</v>
      </c>
      <c r="NQ2" s="33" t="s">
        <v>867</v>
      </c>
      <c r="NR2" s="33" t="s">
        <v>868</v>
      </c>
      <c r="NS2" s="33" t="s">
        <v>869</v>
      </c>
      <c r="NT2" s="31">
        <v>6</v>
      </c>
      <c r="NU2" s="33" t="s">
        <v>870</v>
      </c>
      <c r="NV2" s="33" t="s">
        <v>871</v>
      </c>
      <c r="NW2" s="33" t="s">
        <v>872</v>
      </c>
      <c r="NX2" s="33" t="s">
        <v>873</v>
      </c>
      <c r="NY2" s="33" t="s">
        <v>874</v>
      </c>
      <c r="NZ2" s="33" t="s">
        <v>875</v>
      </c>
      <c r="OA2" s="33" t="s">
        <v>876</v>
      </c>
      <c r="OB2" s="33" t="s">
        <v>877</v>
      </c>
      <c r="OC2" s="33" t="s">
        <v>878</v>
      </c>
      <c r="OD2" s="33" t="s">
        <v>879</v>
      </c>
      <c r="OE2" s="32">
        <v>1</v>
      </c>
      <c r="OF2" s="33" t="s">
        <v>880</v>
      </c>
      <c r="OG2" s="33" t="s">
        <v>881</v>
      </c>
      <c r="OH2" s="33" t="s">
        <v>882</v>
      </c>
      <c r="OI2" s="33" t="s">
        <v>883</v>
      </c>
      <c r="OJ2" s="33" t="s">
        <v>884</v>
      </c>
      <c r="OK2" s="33" t="s">
        <v>885</v>
      </c>
      <c r="OL2" s="33" t="s">
        <v>886</v>
      </c>
      <c r="OM2" s="33" t="s">
        <v>887</v>
      </c>
      <c r="ON2" s="33" t="s">
        <v>888</v>
      </c>
      <c r="OO2" s="33" t="s">
        <v>889</v>
      </c>
      <c r="OP2" s="31">
        <v>2</v>
      </c>
      <c r="OQ2" s="33" t="s">
        <v>890</v>
      </c>
      <c r="OR2" s="33" t="s">
        <v>891</v>
      </c>
      <c r="OS2" s="33" t="s">
        <v>892</v>
      </c>
      <c r="OT2" s="33" t="s">
        <v>893</v>
      </c>
      <c r="OU2" s="33" t="s">
        <v>894</v>
      </c>
      <c r="OV2" s="33" t="s">
        <v>895</v>
      </c>
      <c r="OW2" s="33" t="s">
        <v>896</v>
      </c>
      <c r="OX2" s="33" t="s">
        <v>897</v>
      </c>
      <c r="OY2" s="33" t="s">
        <v>898</v>
      </c>
      <c r="OZ2" s="33" t="s">
        <v>899</v>
      </c>
      <c r="PA2" s="31">
        <v>3</v>
      </c>
      <c r="PB2" s="33" t="s">
        <v>900</v>
      </c>
      <c r="PC2" s="33" t="s">
        <v>901</v>
      </c>
      <c r="PD2" s="33" t="s">
        <v>902</v>
      </c>
      <c r="PE2" s="33" t="s">
        <v>903</v>
      </c>
      <c r="PF2" s="33" t="s">
        <v>904</v>
      </c>
      <c r="PG2" s="33" t="s">
        <v>905</v>
      </c>
      <c r="PH2" s="33" t="s">
        <v>906</v>
      </c>
      <c r="PI2" s="33" t="s">
        <v>907</v>
      </c>
      <c r="PJ2" s="33" t="s">
        <v>908</v>
      </c>
      <c r="PK2" s="33" t="s">
        <v>909</v>
      </c>
      <c r="PL2" s="31">
        <v>5</v>
      </c>
      <c r="PM2" s="33" t="s">
        <v>910</v>
      </c>
      <c r="PN2" s="33" t="s">
        <v>911</v>
      </c>
      <c r="PO2" s="33" t="s">
        <v>912</v>
      </c>
      <c r="PP2" s="33" t="s">
        <v>913</v>
      </c>
      <c r="PQ2" s="33" t="s">
        <v>914</v>
      </c>
      <c r="PR2" s="33" t="s">
        <v>915</v>
      </c>
      <c r="PS2" s="33" t="s">
        <v>916</v>
      </c>
      <c r="PT2" s="33" t="s">
        <v>917</v>
      </c>
      <c r="PU2" s="33" t="s">
        <v>918</v>
      </c>
      <c r="PV2" s="46"/>
      <c r="PW2" s="46" t="s">
        <v>132</v>
      </c>
    </row>
    <row r="3" spans="1:439" ht="21">
      <c r="A3" s="50" t="s">
        <v>34</v>
      </c>
      <c r="B3" s="12" t="s">
        <v>993</v>
      </c>
      <c r="C3" s="13">
        <v>2016</v>
      </c>
      <c r="D3" s="13">
        <v>2</v>
      </c>
      <c r="E3" s="13">
        <v>2017</v>
      </c>
      <c r="F3" s="13">
        <v>8</v>
      </c>
      <c r="G3" s="13">
        <v>6</v>
      </c>
      <c r="H3" s="13" t="s">
        <v>558</v>
      </c>
      <c r="I3" s="13" t="s">
        <v>812</v>
      </c>
      <c r="J3" s="13"/>
      <c r="K3" s="13"/>
      <c r="L3" s="13"/>
      <c r="M3" s="13">
        <v>64</v>
      </c>
      <c r="N3" s="13">
        <v>11</v>
      </c>
      <c r="O3" s="13"/>
      <c r="P3" s="13"/>
      <c r="Q3" s="13"/>
      <c r="R3" s="13"/>
      <c r="S3" s="13"/>
      <c r="T3" s="13"/>
      <c r="U3" s="13"/>
      <c r="V3" s="13"/>
      <c r="W3" s="13"/>
      <c r="X3" s="13"/>
      <c r="Y3" s="13">
        <v>68</v>
      </c>
      <c r="Z3" s="13">
        <v>8</v>
      </c>
      <c r="AA3" s="13"/>
      <c r="AB3" s="13"/>
      <c r="AC3" s="13"/>
      <c r="AD3" s="13"/>
      <c r="AE3" s="13"/>
      <c r="AF3" s="13"/>
      <c r="AG3" s="13"/>
      <c r="AH3" s="13"/>
      <c r="AI3" s="13"/>
      <c r="AJ3" s="13"/>
      <c r="AK3" s="13"/>
      <c r="AL3" s="13">
        <v>206</v>
      </c>
      <c r="AM3" s="13" t="s">
        <v>560</v>
      </c>
      <c r="AN3" s="13"/>
      <c r="AO3" s="13">
        <v>21</v>
      </c>
      <c r="AP3" s="13">
        <v>3</v>
      </c>
      <c r="AQ3" s="13">
        <v>4</v>
      </c>
      <c r="AR3" s="13">
        <v>14</v>
      </c>
      <c r="AS3" s="13">
        <v>21</v>
      </c>
      <c r="AT3" s="13">
        <v>2</v>
      </c>
      <c r="AU3" s="13">
        <v>7</v>
      </c>
      <c r="AV3" s="13">
        <v>12</v>
      </c>
      <c r="AW3" s="35">
        <f t="shared" ref="AW3:AW6" si="0">((AO3+AS3)-(AR3+AV3))/(AO3+AS3)*100</f>
        <v>38.095238095238095</v>
      </c>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35" t="e">
        <f t="shared" ref="CC3:CC17" si="1">((BU3+BY3)-(BX3+CB3))/(BU3+BY3)*100</f>
        <v>#DIV/0!</v>
      </c>
      <c r="CD3" s="1"/>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row>
    <row r="4" spans="1:439" ht="22" customHeight="1">
      <c r="A4" s="50" t="s">
        <v>36</v>
      </c>
      <c r="B4" s="12" t="s">
        <v>805</v>
      </c>
      <c r="C4" s="13">
        <v>2013</v>
      </c>
      <c r="D4" s="13" t="s">
        <v>1093</v>
      </c>
      <c r="E4" s="13">
        <v>2015</v>
      </c>
      <c r="F4" s="13" t="s">
        <v>1093</v>
      </c>
      <c r="G4" s="13">
        <v>12</v>
      </c>
      <c r="H4" s="13" t="s">
        <v>558</v>
      </c>
      <c r="I4" s="13" t="s">
        <v>559</v>
      </c>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V4" s="13"/>
      <c r="AW4" s="35" t="e">
        <f t="shared" si="0"/>
        <v>#DIV/0!</v>
      </c>
      <c r="AX4" s="13"/>
      <c r="AY4" s="13">
        <v>60</v>
      </c>
      <c r="AZ4" s="13">
        <v>19</v>
      </c>
      <c r="BA4" s="13"/>
      <c r="BB4" s="13"/>
      <c r="BC4" s="13"/>
      <c r="BD4" s="13"/>
      <c r="BE4" s="13"/>
      <c r="BF4" s="13"/>
      <c r="BG4" s="13"/>
      <c r="BH4" s="13">
        <v>61</v>
      </c>
      <c r="BI4" s="13">
        <v>17</v>
      </c>
      <c r="BJ4" s="13"/>
      <c r="BK4" s="13"/>
      <c r="BL4" s="13"/>
      <c r="BM4" s="13"/>
      <c r="BN4" s="13"/>
      <c r="BO4" s="13"/>
      <c r="BP4" s="13"/>
      <c r="BQ4" s="13"/>
      <c r="BR4" s="13" t="s">
        <v>760</v>
      </c>
      <c r="BS4" s="13" t="s">
        <v>758</v>
      </c>
      <c r="BT4" s="13" t="s">
        <v>807</v>
      </c>
      <c r="BU4" s="13">
        <v>17</v>
      </c>
      <c r="BV4" s="13" t="s">
        <v>565</v>
      </c>
      <c r="BW4" s="13" t="s">
        <v>565</v>
      </c>
      <c r="BX4" s="13">
        <v>11</v>
      </c>
      <c r="BY4" s="13">
        <v>28</v>
      </c>
      <c r="BZ4" s="13" t="s">
        <v>565</v>
      </c>
      <c r="CA4" s="13" t="s">
        <v>565</v>
      </c>
      <c r="CB4" s="13">
        <v>11</v>
      </c>
      <c r="CC4" s="35">
        <f>((BU4+BY4)-(BX4+CB4))/(BU4+BY4)*100</f>
        <v>51.111111111111107</v>
      </c>
      <c r="CD4" s="1"/>
      <c r="JJ4">
        <v>46.5</v>
      </c>
      <c r="JK4">
        <v>10.8</v>
      </c>
      <c r="JS4">
        <v>42.2</v>
      </c>
      <c r="JT4">
        <v>12.7</v>
      </c>
      <c r="KC4" t="s">
        <v>808</v>
      </c>
      <c r="KF4" s="12"/>
      <c r="KG4" s="12"/>
      <c r="KH4" s="12"/>
      <c r="KI4" s="12"/>
      <c r="KJ4" s="12"/>
      <c r="KK4" s="12"/>
      <c r="KL4" s="12"/>
      <c r="KM4" s="12"/>
      <c r="KN4" s="12"/>
      <c r="KO4" s="12"/>
      <c r="KP4" s="12"/>
      <c r="KQ4" s="12"/>
      <c r="KR4" s="12"/>
      <c r="KS4" s="12"/>
      <c r="KT4" s="12"/>
      <c r="KU4" s="12"/>
      <c r="KV4" s="12"/>
      <c r="KW4" s="12"/>
      <c r="KX4" s="12"/>
      <c r="KY4" s="12"/>
      <c r="KZ4" s="12"/>
      <c r="LA4" s="12"/>
      <c r="LB4" s="12"/>
      <c r="LC4" s="12"/>
      <c r="LD4" s="12"/>
      <c r="LE4" s="12"/>
      <c r="LF4" s="12"/>
      <c r="LG4" s="12"/>
      <c r="LH4" s="12"/>
      <c r="LI4" s="12"/>
      <c r="LJ4" s="12"/>
      <c r="LK4" s="12"/>
      <c r="LL4" s="12"/>
      <c r="LM4" s="12"/>
      <c r="LN4" s="12"/>
      <c r="LO4" s="12"/>
      <c r="LP4" s="12"/>
      <c r="LQ4" s="12"/>
      <c r="LR4" s="12"/>
      <c r="LS4" s="12"/>
      <c r="LT4" s="12"/>
      <c r="LU4" s="12"/>
      <c r="LV4" s="12"/>
      <c r="LW4" s="12"/>
      <c r="LX4" s="12"/>
      <c r="LY4" s="12"/>
      <c r="LZ4" s="12"/>
      <c r="MA4" s="12"/>
      <c r="MB4" s="12"/>
      <c r="MC4" s="12"/>
      <c r="MD4" s="12"/>
      <c r="ME4" s="12"/>
      <c r="MF4" s="12"/>
      <c r="MG4" s="12"/>
      <c r="MH4" s="12"/>
      <c r="MI4" s="12"/>
      <c r="MJ4" s="12"/>
      <c r="MK4" s="12"/>
      <c r="ML4" s="12"/>
      <c r="MM4" s="12"/>
      <c r="MN4" s="12"/>
      <c r="MO4" s="12"/>
      <c r="MP4" s="12"/>
      <c r="MQ4" s="12"/>
      <c r="MR4" s="12"/>
      <c r="MS4" s="12"/>
      <c r="MT4" s="12"/>
      <c r="MU4" s="12"/>
      <c r="MV4" s="12"/>
      <c r="MW4" s="12"/>
      <c r="MX4" s="12"/>
      <c r="MY4" s="12"/>
      <c r="MZ4" s="12"/>
      <c r="NA4" s="12"/>
      <c r="NB4" s="12"/>
      <c r="NC4" s="12"/>
      <c r="ND4" s="12"/>
      <c r="NE4" s="12"/>
      <c r="NF4" s="12"/>
      <c r="NG4" s="12"/>
      <c r="NH4" s="12"/>
      <c r="NI4" s="12"/>
      <c r="NJ4" s="12"/>
      <c r="NK4" s="12"/>
      <c r="NL4" s="12"/>
      <c r="NM4" s="12"/>
      <c r="NN4" s="12"/>
      <c r="NO4" s="12"/>
      <c r="NP4" s="12"/>
      <c r="NQ4" s="12"/>
      <c r="NR4" s="12"/>
      <c r="NS4" s="12"/>
      <c r="NT4" s="12"/>
      <c r="NU4" s="12"/>
      <c r="NV4" s="12"/>
      <c r="NW4" s="12"/>
      <c r="NX4" s="12"/>
      <c r="NY4" s="12"/>
      <c r="NZ4" s="12"/>
      <c r="OA4" s="12"/>
      <c r="OB4" s="12"/>
      <c r="OC4" s="12"/>
      <c r="OD4" s="12"/>
      <c r="OE4" s="12"/>
      <c r="OF4" s="12"/>
      <c r="OG4" s="12"/>
      <c r="OH4" s="12"/>
      <c r="OI4" s="12"/>
      <c r="OJ4" s="12"/>
      <c r="OK4" s="12"/>
      <c r="OL4" s="12"/>
      <c r="OM4" s="12"/>
      <c r="ON4" s="12"/>
      <c r="OO4" s="12"/>
      <c r="OP4" s="12"/>
      <c r="OQ4" s="12"/>
      <c r="OR4" s="12"/>
      <c r="OS4" s="12"/>
      <c r="OT4" s="12"/>
      <c r="OU4" s="12"/>
      <c r="OV4" s="12"/>
      <c r="OW4" s="12"/>
      <c r="OX4" s="12"/>
      <c r="OY4" s="12"/>
      <c r="OZ4" s="12"/>
      <c r="PA4" s="12"/>
      <c r="PB4" s="12"/>
      <c r="PC4" s="12"/>
      <c r="PD4" s="12"/>
      <c r="PE4" s="12"/>
      <c r="PF4" s="12"/>
      <c r="PG4" s="12"/>
      <c r="PH4" s="12"/>
      <c r="PI4" s="12"/>
      <c r="PJ4" s="12"/>
      <c r="PK4" s="12"/>
      <c r="PL4" s="12"/>
      <c r="PM4" s="12"/>
      <c r="PN4" s="12"/>
      <c r="PO4" s="12"/>
      <c r="PP4" s="12"/>
      <c r="PQ4" s="12"/>
      <c r="PR4" s="12"/>
      <c r="PS4" s="12"/>
      <c r="PT4" s="12"/>
      <c r="PU4" s="12"/>
      <c r="PV4" s="12"/>
      <c r="PW4" s="12"/>
    </row>
    <row r="5" spans="1:439" ht="20" customHeight="1">
      <c r="A5" s="50" t="s">
        <v>37</v>
      </c>
      <c r="B5" s="12" t="s">
        <v>817</v>
      </c>
      <c r="C5" s="13">
        <v>2017</v>
      </c>
      <c r="D5" s="13">
        <v>5</v>
      </c>
      <c r="E5" s="13">
        <v>2017</v>
      </c>
      <c r="F5" s="13">
        <v>10</v>
      </c>
      <c r="G5" s="13">
        <v>30</v>
      </c>
      <c r="H5" s="13" t="s">
        <v>765</v>
      </c>
      <c r="I5" s="13" t="s">
        <v>812</v>
      </c>
      <c r="J5" s="13" t="s">
        <v>998</v>
      </c>
      <c r="K5" s="13"/>
      <c r="L5" s="13"/>
      <c r="M5" s="13"/>
      <c r="N5" s="13"/>
      <c r="O5" s="13"/>
      <c r="P5" s="13"/>
      <c r="Q5" s="13">
        <v>56</v>
      </c>
      <c r="R5" s="13">
        <v>44</v>
      </c>
      <c r="S5" s="13">
        <v>67</v>
      </c>
      <c r="T5" s="13"/>
      <c r="U5" s="13"/>
      <c r="V5" s="13"/>
      <c r="W5" s="13"/>
      <c r="X5" s="13"/>
      <c r="Y5" s="13"/>
      <c r="Z5" s="13"/>
      <c r="AA5" s="13"/>
      <c r="AB5" s="13"/>
      <c r="AC5" s="13">
        <v>56</v>
      </c>
      <c r="AD5" s="13">
        <v>48</v>
      </c>
      <c r="AE5" s="13">
        <v>66</v>
      </c>
      <c r="AF5" s="13"/>
      <c r="AG5" s="13"/>
      <c r="AH5" s="13"/>
      <c r="AI5" s="13"/>
      <c r="AJ5" s="13"/>
      <c r="AK5" s="13"/>
      <c r="AL5" s="13">
        <v>550</v>
      </c>
      <c r="AM5" s="13" t="s">
        <v>560</v>
      </c>
      <c r="AN5" s="13"/>
      <c r="AO5" s="13">
        <v>145</v>
      </c>
      <c r="AP5" s="13">
        <v>0</v>
      </c>
      <c r="AQ5" s="13">
        <v>38</v>
      </c>
      <c r="AR5" s="13">
        <v>107</v>
      </c>
      <c r="AS5" s="13">
        <v>157</v>
      </c>
      <c r="AT5" s="13">
        <v>0</v>
      </c>
      <c r="AU5" s="13">
        <v>45</v>
      </c>
      <c r="AV5" s="13">
        <v>112</v>
      </c>
      <c r="AW5" s="35">
        <f t="shared" si="0"/>
        <v>27.483443708609272</v>
      </c>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35" t="e">
        <f t="shared" si="1"/>
        <v>#DIV/0!</v>
      </c>
      <c r="CD5" s="1"/>
      <c r="KF5" s="12"/>
      <c r="KG5" s="12"/>
      <c r="KH5" s="12"/>
      <c r="KI5" s="12"/>
      <c r="KJ5" s="12"/>
      <c r="KK5" s="12"/>
      <c r="KL5" s="12"/>
      <c r="KM5" s="12"/>
      <c r="KN5" s="12"/>
      <c r="KO5" s="12"/>
      <c r="KP5" s="12"/>
      <c r="KQ5" s="12"/>
      <c r="KR5" s="12"/>
      <c r="KS5" s="12"/>
      <c r="KT5" s="12"/>
      <c r="KU5" s="12"/>
      <c r="KV5" s="12"/>
      <c r="KW5" s="12"/>
      <c r="KX5" s="12"/>
      <c r="KY5" s="12"/>
      <c r="KZ5" s="12"/>
      <c r="LA5" s="12"/>
      <c r="LB5" s="12"/>
      <c r="LC5" s="12"/>
      <c r="LD5" s="12"/>
      <c r="LE5" s="12"/>
      <c r="LF5" s="12"/>
      <c r="LG5" s="12"/>
      <c r="LH5" s="12"/>
      <c r="LI5" s="12"/>
      <c r="LJ5" s="12"/>
      <c r="LK5" s="12"/>
      <c r="LL5" s="12"/>
      <c r="LM5" s="12"/>
      <c r="LN5" s="12"/>
      <c r="LO5" s="12"/>
      <c r="LP5" s="12"/>
      <c r="LQ5" s="12"/>
      <c r="LR5" s="12"/>
      <c r="LS5" s="12"/>
      <c r="LT5" s="12"/>
      <c r="LU5" s="12"/>
      <c r="LV5" s="12"/>
      <c r="LW5" s="12"/>
      <c r="LX5" s="12"/>
      <c r="LY5" s="12"/>
      <c r="LZ5" s="12"/>
      <c r="MA5" s="12"/>
      <c r="MB5" s="12"/>
      <c r="MC5" s="12"/>
      <c r="MD5" s="12"/>
      <c r="ME5" s="12"/>
      <c r="MF5" s="12"/>
      <c r="MG5" s="12"/>
      <c r="MH5" s="12"/>
      <c r="MI5" s="12"/>
      <c r="MJ5" s="12"/>
      <c r="MK5" s="12"/>
      <c r="ML5" s="12"/>
      <c r="MM5" s="12"/>
      <c r="MN5" s="12"/>
      <c r="MO5" s="12"/>
      <c r="MP5" s="12"/>
      <c r="MQ5" s="12"/>
      <c r="MR5" s="12"/>
      <c r="MS5" s="12"/>
      <c r="MT5" s="12"/>
      <c r="MU5" s="12"/>
      <c r="MV5" s="12"/>
      <c r="MW5" s="12"/>
      <c r="MX5" s="12"/>
      <c r="MY5" s="12"/>
      <c r="MZ5" s="12"/>
      <c r="NA5" s="12"/>
      <c r="NB5" s="12"/>
      <c r="NC5" s="12"/>
      <c r="ND5" s="12"/>
      <c r="NE5" s="12"/>
      <c r="NF5" s="12"/>
      <c r="NG5" s="12"/>
      <c r="NH5" s="12"/>
      <c r="NI5" s="12"/>
      <c r="NJ5" s="12"/>
      <c r="NK5" s="12"/>
      <c r="NL5" s="12"/>
      <c r="NM5" s="12"/>
      <c r="NN5" s="12"/>
      <c r="NO5" s="12"/>
      <c r="NP5" s="12"/>
      <c r="NQ5" s="12"/>
      <c r="NR5" s="12"/>
      <c r="NS5" s="12"/>
      <c r="NT5" s="12"/>
      <c r="NU5" s="12"/>
      <c r="NV5" s="12"/>
      <c r="NW5" s="12"/>
      <c r="NX5" s="12"/>
      <c r="NY5" s="12"/>
      <c r="NZ5" s="12"/>
      <c r="OA5" s="12"/>
      <c r="OB5" s="12"/>
      <c r="OC5" s="12"/>
      <c r="OD5" s="12"/>
      <c r="OE5" s="12"/>
      <c r="OF5" s="12"/>
      <c r="OG5" s="12"/>
      <c r="OH5" s="12"/>
      <c r="OI5" s="12"/>
      <c r="OJ5" s="12"/>
      <c r="OK5" s="12"/>
      <c r="OL5" s="12"/>
      <c r="OM5" s="12"/>
      <c r="ON5" s="12"/>
      <c r="OO5" s="12"/>
      <c r="OP5" s="12"/>
      <c r="OQ5" s="12"/>
      <c r="OR5" s="12"/>
      <c r="OS5" s="12"/>
      <c r="OT5" s="12"/>
      <c r="OU5" s="12"/>
      <c r="OV5" s="12"/>
      <c r="OW5" s="12"/>
      <c r="OX5" s="12"/>
      <c r="OY5" s="12"/>
      <c r="OZ5" s="12"/>
      <c r="PA5" s="12"/>
      <c r="PB5" s="12"/>
      <c r="PC5" s="12"/>
      <c r="PD5" s="12"/>
      <c r="PE5" s="12"/>
      <c r="PF5" s="12"/>
      <c r="PG5" s="12"/>
      <c r="PH5" s="12"/>
      <c r="PI5" s="12"/>
      <c r="PJ5" s="12"/>
      <c r="PK5" s="12"/>
      <c r="PL5" s="12"/>
      <c r="PM5" s="12"/>
      <c r="PN5" s="12"/>
      <c r="PO5" s="12"/>
      <c r="PP5" s="12"/>
      <c r="PQ5" s="12"/>
      <c r="PR5" s="12"/>
      <c r="PS5" s="12"/>
      <c r="PT5" s="12"/>
      <c r="PU5" s="12"/>
      <c r="PV5" s="12"/>
      <c r="PW5" s="12"/>
    </row>
    <row r="6" spans="1:439" ht="21">
      <c r="A6" s="91" t="s">
        <v>1265</v>
      </c>
      <c r="B6" s="12" t="s">
        <v>817</v>
      </c>
      <c r="C6" s="13">
        <v>2013</v>
      </c>
      <c r="D6" s="13">
        <v>12</v>
      </c>
      <c r="E6" s="13">
        <v>2015</v>
      </c>
      <c r="F6" s="13">
        <v>4</v>
      </c>
      <c r="G6" s="13">
        <v>6</v>
      </c>
      <c r="H6" s="13" t="s">
        <v>558</v>
      </c>
      <c r="I6" s="13" t="s">
        <v>812</v>
      </c>
      <c r="J6" s="13" t="s">
        <v>1032</v>
      </c>
      <c r="K6" s="13"/>
      <c r="L6" s="13"/>
      <c r="M6" s="13">
        <v>49.7</v>
      </c>
      <c r="N6" s="13">
        <v>13.8</v>
      </c>
      <c r="O6" s="13"/>
      <c r="P6" s="13"/>
      <c r="Q6" s="13"/>
      <c r="R6" s="13"/>
      <c r="S6" s="13"/>
      <c r="T6" s="13"/>
      <c r="U6" s="13"/>
      <c r="V6" s="13"/>
      <c r="W6" s="13"/>
      <c r="X6" s="13"/>
      <c r="Y6" s="13">
        <v>53.7</v>
      </c>
      <c r="Z6" s="13">
        <v>13.5</v>
      </c>
      <c r="AA6" s="13"/>
      <c r="AB6" s="13"/>
      <c r="AC6" s="13"/>
      <c r="AD6" s="13"/>
      <c r="AE6" s="13"/>
      <c r="AF6" s="13"/>
      <c r="AG6" s="13"/>
      <c r="AH6" s="13"/>
      <c r="AI6" s="13"/>
      <c r="AJ6" s="13"/>
      <c r="AK6" s="13"/>
      <c r="AL6" s="13">
        <v>190</v>
      </c>
      <c r="AM6" s="13" t="s">
        <v>560</v>
      </c>
      <c r="AN6" s="13"/>
      <c r="AO6" s="13">
        <v>86</v>
      </c>
      <c r="AP6" s="13">
        <v>18</v>
      </c>
      <c r="AQ6" s="13">
        <v>6</v>
      </c>
      <c r="AR6" s="13">
        <v>62</v>
      </c>
      <c r="AS6" s="13">
        <v>89</v>
      </c>
      <c r="AT6" s="13">
        <v>14</v>
      </c>
      <c r="AU6" s="12">
        <v>6</v>
      </c>
      <c r="AV6" s="13">
        <v>69</v>
      </c>
      <c r="AW6" s="35">
        <f t="shared" si="0"/>
        <v>25.142857142857146</v>
      </c>
      <c r="AX6" s="13"/>
      <c r="AY6" s="13">
        <v>50</v>
      </c>
      <c r="AZ6" s="13">
        <v>14.9</v>
      </c>
      <c r="BA6" s="13"/>
      <c r="BB6" s="13"/>
      <c r="BC6" s="13"/>
      <c r="BD6" s="13"/>
      <c r="BE6" s="13"/>
      <c r="BF6" s="13"/>
      <c r="BG6" s="13"/>
      <c r="BH6" s="13">
        <v>52.9</v>
      </c>
      <c r="BI6" s="13">
        <v>15.2</v>
      </c>
      <c r="BJ6" s="13"/>
      <c r="BK6" s="13"/>
      <c r="BL6" s="13"/>
      <c r="BM6" s="13"/>
      <c r="BN6" s="13"/>
      <c r="BO6" s="13"/>
      <c r="BP6" s="13"/>
      <c r="BQ6" s="13"/>
      <c r="BR6" s="13" t="s">
        <v>760</v>
      </c>
      <c r="BS6" s="13" t="s">
        <v>758</v>
      </c>
      <c r="BT6" s="13" t="s">
        <v>1036</v>
      </c>
      <c r="BU6" s="13">
        <v>39</v>
      </c>
      <c r="BV6" s="13">
        <v>10</v>
      </c>
      <c r="BW6" s="13" t="s">
        <v>565</v>
      </c>
      <c r="BX6" s="13">
        <v>29</v>
      </c>
      <c r="BY6" s="13">
        <v>47</v>
      </c>
      <c r="BZ6" s="13">
        <v>10</v>
      </c>
      <c r="CA6" s="13" t="s">
        <v>565</v>
      </c>
      <c r="CB6" s="13">
        <v>37</v>
      </c>
      <c r="CC6" s="35">
        <f t="shared" si="1"/>
        <v>23.255813953488371</v>
      </c>
      <c r="CD6" s="1"/>
      <c r="CE6">
        <v>27</v>
      </c>
      <c r="CS6">
        <v>20</v>
      </c>
      <c r="DG6">
        <v>4</v>
      </c>
      <c r="DT6">
        <v>6</v>
      </c>
      <c r="EH6">
        <v>24</v>
      </c>
      <c r="ES6">
        <v>17</v>
      </c>
      <c r="GY6">
        <v>9</v>
      </c>
      <c r="HI6">
        <v>5</v>
      </c>
      <c r="HT6">
        <v>2</v>
      </c>
      <c r="ID6">
        <v>2</v>
      </c>
      <c r="IO6">
        <v>12</v>
      </c>
      <c r="IY6">
        <v>9</v>
      </c>
      <c r="KF6" s="12"/>
      <c r="KG6" s="12"/>
      <c r="KH6" s="12"/>
      <c r="KI6" s="12"/>
      <c r="KJ6" s="12"/>
      <c r="KK6" s="12"/>
      <c r="KL6" s="12"/>
      <c r="KM6" s="12"/>
      <c r="KN6" s="12"/>
      <c r="KO6" s="12"/>
      <c r="KP6" s="12"/>
      <c r="KQ6" s="12"/>
      <c r="KR6" s="12"/>
      <c r="KS6" s="12"/>
      <c r="KT6" s="12"/>
      <c r="KU6" s="12"/>
      <c r="KV6" s="12"/>
      <c r="KW6" s="12"/>
      <c r="KX6" s="12"/>
      <c r="KY6" s="12"/>
      <c r="KZ6" s="12"/>
      <c r="LA6" s="12"/>
      <c r="LB6" s="12"/>
      <c r="LC6" s="12"/>
      <c r="LD6" s="12"/>
      <c r="LE6" s="12"/>
      <c r="LF6" s="12"/>
      <c r="LG6" s="12"/>
      <c r="LH6" s="12"/>
      <c r="LI6" s="12"/>
      <c r="LJ6" s="12"/>
      <c r="LK6" s="12"/>
      <c r="LL6" s="12"/>
      <c r="LM6" s="12"/>
      <c r="LN6" s="12"/>
      <c r="LO6" s="12"/>
      <c r="LP6" s="12"/>
      <c r="LQ6" s="12"/>
      <c r="LR6" s="12"/>
      <c r="LS6" s="12"/>
      <c r="LT6" s="12"/>
      <c r="LU6" s="12"/>
      <c r="LV6" s="12"/>
      <c r="LW6" s="12"/>
      <c r="LX6" s="12"/>
      <c r="LY6" s="12"/>
      <c r="LZ6" s="12"/>
      <c r="MA6" s="12"/>
      <c r="MB6" s="12"/>
      <c r="MC6" s="12"/>
      <c r="MD6" s="12"/>
      <c r="ME6" s="12"/>
      <c r="MF6" s="12"/>
      <c r="MG6" s="12"/>
      <c r="MH6" s="12"/>
      <c r="MI6" s="12"/>
      <c r="MJ6" s="12"/>
      <c r="MK6" s="12"/>
      <c r="ML6" s="12"/>
      <c r="MM6" s="12"/>
      <c r="MN6" s="12"/>
      <c r="MO6" s="12"/>
      <c r="MP6" s="12"/>
      <c r="MQ6" s="12"/>
      <c r="MR6" s="12"/>
      <c r="MS6" s="12"/>
      <c r="MT6" s="12"/>
      <c r="MU6" s="12"/>
      <c r="MV6" s="12"/>
      <c r="MW6" s="12"/>
      <c r="MX6" s="12"/>
      <c r="MY6" s="12"/>
      <c r="MZ6" s="12"/>
      <c r="NA6" s="12"/>
      <c r="NB6" s="12"/>
      <c r="NC6" s="12"/>
      <c r="ND6" s="12"/>
      <c r="NE6" s="12"/>
      <c r="NF6" s="12"/>
      <c r="NG6" s="12"/>
      <c r="NH6" s="12"/>
      <c r="NI6" s="12"/>
      <c r="NJ6" s="12"/>
      <c r="NK6" s="12"/>
      <c r="NL6" s="12"/>
      <c r="NM6" s="12"/>
      <c r="NN6" s="12"/>
      <c r="NO6" s="12"/>
      <c r="NP6" s="12"/>
      <c r="NQ6" s="12"/>
      <c r="NR6" s="12"/>
      <c r="NS6" s="12"/>
      <c r="NT6" s="12"/>
      <c r="NU6" s="12"/>
      <c r="NV6" s="12"/>
      <c r="NW6" s="12"/>
      <c r="NX6" s="12"/>
      <c r="NY6" s="12"/>
      <c r="NZ6" s="12"/>
      <c r="OA6" s="12"/>
      <c r="OB6" s="12"/>
      <c r="OC6" s="12"/>
      <c r="OD6" s="12"/>
      <c r="OE6" s="12"/>
      <c r="OF6" s="12"/>
      <c r="OG6" s="12"/>
      <c r="OH6" s="12"/>
      <c r="OI6" s="12"/>
      <c r="OJ6" s="12"/>
      <c r="OK6" s="12"/>
      <c r="OL6" s="12"/>
      <c r="OM6" s="12"/>
      <c r="ON6" s="12"/>
      <c r="OO6" s="12"/>
      <c r="OP6" s="12"/>
      <c r="OQ6" s="12"/>
      <c r="OR6" s="12"/>
      <c r="OS6" s="12"/>
      <c r="OT6" s="12"/>
      <c r="OU6" s="12"/>
      <c r="OV6" s="12"/>
      <c r="OW6" s="12"/>
      <c r="OX6" s="12"/>
      <c r="OY6" s="12"/>
      <c r="OZ6" s="12"/>
      <c r="PA6" s="12"/>
      <c r="PB6" s="12"/>
      <c r="PC6" s="12"/>
      <c r="PD6" s="12"/>
      <c r="PE6" s="12"/>
      <c r="PF6" s="12"/>
      <c r="PG6" s="12"/>
      <c r="PH6" s="12"/>
      <c r="PI6" s="12"/>
      <c r="PJ6" s="12"/>
      <c r="PK6" s="12"/>
      <c r="PL6" s="12"/>
      <c r="PM6" s="12"/>
      <c r="PN6" s="12"/>
      <c r="PO6" s="12"/>
      <c r="PP6" s="12"/>
      <c r="PQ6" s="12"/>
      <c r="PR6" s="12"/>
      <c r="PS6" s="12"/>
      <c r="PT6" s="12"/>
      <c r="PU6" s="12"/>
      <c r="PV6" s="12"/>
      <c r="PW6" s="12"/>
    </row>
    <row r="7" spans="1:439" ht="21">
      <c r="A7" s="50" t="s">
        <v>26</v>
      </c>
      <c r="B7" s="12" t="s">
        <v>817</v>
      </c>
      <c r="C7" s="13">
        <v>2016</v>
      </c>
      <c r="D7" s="13">
        <v>3</v>
      </c>
      <c r="E7" s="13">
        <v>2017</v>
      </c>
      <c r="F7" s="13">
        <v>2</v>
      </c>
      <c r="G7" s="13">
        <v>3</v>
      </c>
      <c r="H7" s="13" t="s">
        <v>558</v>
      </c>
      <c r="I7" s="13" t="s">
        <v>812</v>
      </c>
      <c r="J7" s="13"/>
      <c r="K7" s="13"/>
      <c r="L7" s="12" t="s">
        <v>818</v>
      </c>
      <c r="M7" s="13">
        <v>48.7</v>
      </c>
      <c r="N7" s="13">
        <v>15.3</v>
      </c>
      <c r="O7" s="13"/>
      <c r="P7" s="13"/>
      <c r="Q7" s="13"/>
      <c r="R7" s="13"/>
      <c r="S7" s="13"/>
      <c r="T7" s="13"/>
      <c r="U7" s="13"/>
      <c r="V7" s="13"/>
      <c r="W7" s="13"/>
      <c r="X7" s="13"/>
      <c r="Y7" s="13">
        <v>53.3</v>
      </c>
      <c r="Z7" s="13">
        <v>12.6</v>
      </c>
      <c r="AA7" s="13"/>
      <c r="AB7" s="13"/>
      <c r="AC7" s="13"/>
      <c r="AD7" s="13"/>
      <c r="AE7" s="13"/>
      <c r="AF7" s="13"/>
      <c r="AG7" s="13"/>
      <c r="AH7" s="13"/>
      <c r="AI7" s="13"/>
      <c r="AJ7" s="13"/>
      <c r="AK7" s="13"/>
      <c r="AL7" s="13">
        <v>90</v>
      </c>
      <c r="AM7" s="13" t="s">
        <v>758</v>
      </c>
      <c r="AN7" s="13" t="s">
        <v>819</v>
      </c>
      <c r="AO7" s="13">
        <v>31</v>
      </c>
      <c r="AP7" s="13">
        <v>9</v>
      </c>
      <c r="AQ7" s="13" t="s">
        <v>1093</v>
      </c>
      <c r="AR7" s="13">
        <v>22</v>
      </c>
      <c r="AS7" s="13">
        <v>18</v>
      </c>
      <c r="AT7" s="13">
        <v>2</v>
      </c>
      <c r="AU7" s="13" t="s">
        <v>1093</v>
      </c>
      <c r="AV7" s="13">
        <v>16</v>
      </c>
      <c r="AW7" s="35">
        <f>((AO7+AS7)-(AR7+AV7))/(AO7+AS7)*100</f>
        <v>22.448979591836736</v>
      </c>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35" t="e">
        <f t="shared" si="1"/>
        <v>#DIV/0!</v>
      </c>
      <c r="CD7" s="1"/>
      <c r="CE7">
        <v>1</v>
      </c>
      <c r="CF7">
        <v>8.1999999999999993</v>
      </c>
      <c r="CH7">
        <v>0.8</v>
      </c>
      <c r="CS7">
        <v>1</v>
      </c>
      <c r="CT7">
        <v>7.1</v>
      </c>
      <c r="CV7">
        <v>1.1000000000000001</v>
      </c>
      <c r="DG7">
        <v>2</v>
      </c>
      <c r="DH7">
        <v>22.1</v>
      </c>
      <c r="DJ7">
        <v>1.9</v>
      </c>
      <c r="DT7">
        <v>0</v>
      </c>
      <c r="DU7">
        <v>21.4</v>
      </c>
      <c r="DW7">
        <v>2.4</v>
      </c>
      <c r="EH7">
        <v>2</v>
      </c>
      <c r="EI7">
        <v>4.8</v>
      </c>
      <c r="EK7">
        <v>0.7</v>
      </c>
      <c r="ES7">
        <v>1</v>
      </c>
      <c r="ET7">
        <v>4.5</v>
      </c>
      <c r="EV7">
        <v>1</v>
      </c>
      <c r="FE7">
        <v>80.400000000000006</v>
      </c>
      <c r="FG7">
        <v>3.3</v>
      </c>
      <c r="FQ7">
        <v>71.8</v>
      </c>
      <c r="FS7">
        <v>4.3</v>
      </c>
      <c r="KE7" s="12" t="s">
        <v>919</v>
      </c>
      <c r="KF7" s="12">
        <v>48.1</v>
      </c>
      <c r="KG7" s="12">
        <v>16.100000000000001</v>
      </c>
      <c r="KH7" s="12"/>
      <c r="KI7" s="12"/>
      <c r="KJ7" s="12"/>
      <c r="KK7" s="12"/>
      <c r="KL7" s="12"/>
      <c r="KM7" s="12"/>
      <c r="KN7" s="12"/>
      <c r="KO7" s="12">
        <v>31</v>
      </c>
      <c r="KP7" s="12">
        <v>3</v>
      </c>
      <c r="KQ7" s="12" t="s">
        <v>565</v>
      </c>
      <c r="KR7" s="12">
        <v>28</v>
      </c>
      <c r="KS7" s="13">
        <v>18</v>
      </c>
      <c r="KT7" s="13">
        <v>2</v>
      </c>
      <c r="KU7" s="12" t="s">
        <v>565</v>
      </c>
      <c r="KV7" s="13">
        <v>16</v>
      </c>
      <c r="KW7" s="35">
        <f>((KO7+KS7)-(KR7+KV7))/(KO7+KS7)*100</f>
        <v>10.204081632653061</v>
      </c>
      <c r="KX7" s="12"/>
      <c r="KY7" s="12"/>
      <c r="KZ7" s="12"/>
      <c r="LA7" s="12"/>
      <c r="LB7" s="12"/>
      <c r="LC7" s="12"/>
      <c r="LD7" s="12"/>
      <c r="LE7" s="12"/>
      <c r="LF7" s="12"/>
      <c r="LG7" s="12"/>
      <c r="LH7" s="12"/>
      <c r="LI7" s="12"/>
      <c r="LJ7" s="12"/>
      <c r="LK7" s="12"/>
      <c r="LL7" s="12"/>
      <c r="LM7" s="12"/>
      <c r="LN7" s="12"/>
      <c r="LO7" s="12"/>
      <c r="LP7" s="12"/>
      <c r="LQ7" s="12"/>
      <c r="LR7" s="12"/>
      <c r="LS7" s="12"/>
      <c r="LT7" s="12"/>
      <c r="LU7" s="12"/>
      <c r="LV7" s="12"/>
      <c r="LW7" s="12"/>
      <c r="LX7" s="12"/>
      <c r="LY7" s="12"/>
      <c r="LZ7" s="12"/>
      <c r="MA7" s="12"/>
      <c r="MB7" s="12"/>
      <c r="MC7" s="12"/>
      <c r="MD7" s="12">
        <v>4</v>
      </c>
      <c r="ME7" s="12">
        <v>7.6</v>
      </c>
      <c r="MF7" s="12"/>
      <c r="MG7" s="12">
        <v>0.8</v>
      </c>
      <c r="MH7" s="12"/>
      <c r="MI7" s="12"/>
      <c r="MJ7" s="12"/>
      <c r="MK7" s="12"/>
      <c r="ML7" s="12"/>
      <c r="MM7" s="12"/>
      <c r="MN7" s="12"/>
      <c r="MO7" s="12">
        <v>1</v>
      </c>
      <c r="MP7" s="12">
        <v>21.9</v>
      </c>
      <c r="MQ7" s="12"/>
      <c r="MR7" s="12">
        <v>1.9</v>
      </c>
      <c r="MS7" s="12"/>
      <c r="MT7" s="12"/>
      <c r="MU7" s="12"/>
      <c r="MV7" s="12"/>
      <c r="MW7" s="12"/>
      <c r="MX7" s="12"/>
      <c r="MY7" s="12"/>
      <c r="MZ7" s="12">
        <v>6</v>
      </c>
      <c r="NA7" s="12">
        <v>5.0999999999999996</v>
      </c>
      <c r="NB7" s="12"/>
      <c r="NC7" s="12">
        <v>0.7</v>
      </c>
      <c r="ND7" s="12"/>
      <c r="NE7" s="12"/>
      <c r="NF7" s="12"/>
      <c r="NG7" s="12"/>
      <c r="NH7" s="12"/>
      <c r="NI7" s="12"/>
      <c r="NJ7" s="12"/>
      <c r="NK7" s="12">
        <v>74.3</v>
      </c>
      <c r="NL7" s="12"/>
      <c r="NM7" s="12">
        <v>3.3</v>
      </c>
      <c r="NN7" s="12"/>
      <c r="NO7" s="12"/>
      <c r="NP7" s="12"/>
      <c r="NQ7" s="12"/>
      <c r="NR7" s="12"/>
      <c r="NS7" s="12"/>
      <c r="NT7" s="12"/>
      <c r="NU7" s="12"/>
      <c r="NV7" s="12"/>
      <c r="NW7" s="12"/>
      <c r="NX7" s="12"/>
      <c r="NY7" s="12"/>
      <c r="NZ7" s="12"/>
      <c r="OA7" s="12"/>
      <c r="OB7" s="12"/>
      <c r="OC7" s="12"/>
      <c r="OD7" s="12"/>
      <c r="OE7" s="12"/>
      <c r="OF7" s="12"/>
      <c r="OG7" s="12"/>
      <c r="OH7" s="12"/>
      <c r="OI7" s="12"/>
      <c r="OJ7" s="12"/>
      <c r="OK7" s="12"/>
      <c r="OL7" s="12"/>
      <c r="OM7" s="12"/>
      <c r="ON7" s="12"/>
      <c r="OO7" s="12"/>
      <c r="OP7" s="12"/>
      <c r="OQ7" s="12"/>
      <c r="OR7" s="12"/>
      <c r="OS7" s="12"/>
      <c r="OT7" s="12"/>
      <c r="OU7" s="12"/>
      <c r="OV7" s="12"/>
      <c r="OW7" s="12"/>
      <c r="OX7" s="12"/>
      <c r="OY7" s="12"/>
      <c r="OZ7" s="12"/>
      <c r="PA7" s="12"/>
      <c r="PB7" s="12"/>
      <c r="PC7" s="12"/>
      <c r="PD7" s="12"/>
      <c r="PE7" s="12"/>
      <c r="PF7" s="12"/>
      <c r="PG7" s="12"/>
      <c r="PH7" s="12"/>
      <c r="PI7" s="12"/>
      <c r="PJ7" s="12"/>
      <c r="PK7" s="12"/>
      <c r="PL7" s="12"/>
      <c r="PM7" s="12"/>
      <c r="PN7" s="12"/>
      <c r="PO7" s="12"/>
      <c r="PP7" s="12"/>
      <c r="PQ7" s="12"/>
      <c r="PR7" s="12"/>
      <c r="PS7" s="12"/>
      <c r="PT7" s="12"/>
      <c r="PU7" s="12"/>
      <c r="PV7" s="12"/>
      <c r="PW7" s="12"/>
    </row>
    <row r="8" spans="1:439" ht="21">
      <c r="A8" s="50" t="s">
        <v>27</v>
      </c>
      <c r="B8" s="12" t="s">
        <v>564</v>
      </c>
      <c r="C8" s="13">
        <v>2006</v>
      </c>
      <c r="D8" s="13">
        <v>9</v>
      </c>
      <c r="E8" s="13">
        <v>2007</v>
      </c>
      <c r="F8" s="13">
        <v>10</v>
      </c>
      <c r="G8" s="13">
        <v>12</v>
      </c>
      <c r="H8" s="13" t="s">
        <v>558</v>
      </c>
      <c r="I8" s="13" t="s">
        <v>812</v>
      </c>
      <c r="J8" s="13"/>
      <c r="K8" s="13"/>
      <c r="L8" s="13"/>
      <c r="M8" s="13"/>
      <c r="N8" s="13"/>
      <c r="O8" s="13"/>
      <c r="P8" s="13"/>
      <c r="Q8" s="13">
        <v>59</v>
      </c>
      <c r="R8" s="13">
        <v>46</v>
      </c>
      <c r="S8" s="13">
        <v>49</v>
      </c>
      <c r="T8" s="13"/>
      <c r="U8" s="13"/>
      <c r="V8" s="13"/>
      <c r="W8" s="13"/>
      <c r="X8" s="13"/>
      <c r="Y8" s="13"/>
      <c r="Z8" s="13"/>
      <c r="AA8" s="13"/>
      <c r="AB8" s="13"/>
      <c r="AC8" s="13">
        <v>60</v>
      </c>
      <c r="AD8" s="13">
        <v>46</v>
      </c>
      <c r="AE8" s="13">
        <v>71</v>
      </c>
      <c r="AF8" s="13"/>
      <c r="AG8" s="13"/>
      <c r="AH8" s="13"/>
      <c r="AI8" s="13"/>
      <c r="AJ8" s="13"/>
      <c r="AK8" s="13"/>
      <c r="AL8" s="13">
        <v>270</v>
      </c>
      <c r="AM8" s="13" t="s">
        <v>560</v>
      </c>
      <c r="AN8" s="13"/>
      <c r="AO8" s="13">
        <v>143</v>
      </c>
      <c r="AP8" s="13">
        <v>33</v>
      </c>
      <c r="AQ8" s="13">
        <v>18</v>
      </c>
      <c r="AR8" s="13">
        <v>92</v>
      </c>
      <c r="AS8" s="13">
        <v>143</v>
      </c>
      <c r="AT8" s="13">
        <v>29</v>
      </c>
      <c r="AU8" s="12">
        <v>14</v>
      </c>
      <c r="AV8" s="13">
        <v>100</v>
      </c>
      <c r="AW8" s="35">
        <f t="shared" ref="AW8:AW12" si="2">((AO8+AS8)-(AR8+AV8))/(AO8+AS8)*100</f>
        <v>32.867132867132867</v>
      </c>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35" t="e">
        <f t="shared" si="1"/>
        <v>#DIV/0!</v>
      </c>
      <c r="CD8" s="1"/>
      <c r="CK8">
        <v>6</v>
      </c>
      <c r="CL8">
        <v>3</v>
      </c>
      <c r="CM8">
        <v>9</v>
      </c>
      <c r="CY8">
        <v>5</v>
      </c>
      <c r="CZ8">
        <v>3</v>
      </c>
      <c r="DA8">
        <v>9</v>
      </c>
      <c r="EN8">
        <v>7</v>
      </c>
      <c r="EO8">
        <v>3</v>
      </c>
      <c r="EP8">
        <v>10</v>
      </c>
      <c r="EY8">
        <v>7</v>
      </c>
      <c r="EZ8">
        <v>4</v>
      </c>
      <c r="FA8">
        <v>10</v>
      </c>
      <c r="FE8">
        <v>40.9</v>
      </c>
      <c r="FF8">
        <v>15.2</v>
      </c>
      <c r="FQ8">
        <v>41.4</v>
      </c>
      <c r="FR8">
        <v>14.2</v>
      </c>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2"/>
      <c r="LG8" s="12"/>
      <c r="LH8" s="12"/>
      <c r="LI8" s="12"/>
      <c r="LJ8" s="12"/>
      <c r="LK8" s="12"/>
      <c r="LL8" s="12"/>
      <c r="LM8" s="12"/>
      <c r="LN8" s="12"/>
      <c r="LO8" s="12"/>
      <c r="LP8" s="12"/>
      <c r="LQ8" s="12"/>
      <c r="LR8" s="12"/>
      <c r="LS8" s="12"/>
      <c r="LT8" s="12"/>
      <c r="LU8" s="12"/>
      <c r="LV8" s="12"/>
      <c r="LW8" s="12"/>
      <c r="LX8" s="12"/>
      <c r="LY8" s="12"/>
      <c r="LZ8" s="12"/>
      <c r="MA8" s="12"/>
      <c r="MB8" s="12"/>
      <c r="MC8" s="12"/>
      <c r="MD8" s="12"/>
      <c r="ME8" s="12"/>
      <c r="MF8" s="12"/>
      <c r="MG8" s="12"/>
      <c r="MH8" s="12"/>
      <c r="MI8" s="12"/>
      <c r="MJ8" s="12"/>
      <c r="MK8" s="12"/>
      <c r="ML8" s="12"/>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2"/>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2"/>
      <c r="OX8" s="12"/>
      <c r="OY8" s="12"/>
      <c r="OZ8" s="12"/>
      <c r="PA8" s="12"/>
      <c r="PB8" s="12"/>
      <c r="PC8" s="12"/>
      <c r="PD8" s="12"/>
      <c r="PE8" s="12"/>
      <c r="PF8" s="12"/>
      <c r="PG8" s="12"/>
      <c r="PH8" s="12"/>
      <c r="PI8" s="12"/>
      <c r="PJ8" s="12"/>
      <c r="PK8" s="12"/>
      <c r="PL8" s="12"/>
      <c r="PM8" s="12"/>
      <c r="PN8" s="12"/>
      <c r="PO8" s="12"/>
      <c r="PP8" s="12"/>
      <c r="PQ8" s="12"/>
      <c r="PR8" s="12"/>
      <c r="PS8" s="12"/>
      <c r="PT8" s="12"/>
      <c r="PU8" s="12"/>
      <c r="PV8" s="12"/>
      <c r="PW8" s="12"/>
    </row>
    <row r="9" spans="1:439" ht="21">
      <c r="A9" s="50" t="s">
        <v>29</v>
      </c>
      <c r="B9" s="12" t="s">
        <v>817</v>
      </c>
      <c r="C9" s="13">
        <v>2001</v>
      </c>
      <c r="D9" s="13">
        <v>3</v>
      </c>
      <c r="E9" s="13">
        <v>2004</v>
      </c>
      <c r="F9" s="13">
        <v>12</v>
      </c>
      <c r="G9" s="13">
        <v>2</v>
      </c>
      <c r="H9" s="13" t="s">
        <v>558</v>
      </c>
      <c r="I9" s="13" t="s">
        <v>812</v>
      </c>
      <c r="J9" s="13" t="s">
        <v>1116</v>
      </c>
      <c r="K9" s="13"/>
      <c r="L9" s="13"/>
      <c r="M9" s="13">
        <v>60.7</v>
      </c>
      <c r="N9" s="13">
        <v>16.600000000000001</v>
      </c>
      <c r="O9" s="13">
        <v>58.7</v>
      </c>
      <c r="P9" s="13">
        <v>62.9</v>
      </c>
      <c r="Q9" s="13"/>
      <c r="R9" s="13"/>
      <c r="S9" s="13"/>
      <c r="T9" s="13"/>
      <c r="U9" s="13"/>
      <c r="V9" s="13"/>
      <c r="W9" s="13"/>
      <c r="X9" s="13"/>
      <c r="Y9" s="13">
        <v>61.4</v>
      </c>
      <c r="Z9" s="13">
        <v>16.100000000000001</v>
      </c>
      <c r="AA9" s="13">
        <v>58.3</v>
      </c>
      <c r="AB9" s="13">
        <v>64.599999999999994</v>
      </c>
      <c r="AC9" s="13"/>
      <c r="AD9" s="13"/>
      <c r="AE9" s="13"/>
      <c r="AF9" s="13"/>
      <c r="AG9" s="13"/>
      <c r="AH9" s="13"/>
      <c r="AI9" s="13"/>
      <c r="AJ9" s="13"/>
      <c r="AK9" s="13"/>
      <c r="AL9" s="13">
        <v>256</v>
      </c>
      <c r="AM9" s="13" t="s">
        <v>758</v>
      </c>
      <c r="AN9" s="12" t="s">
        <v>1016</v>
      </c>
      <c r="AO9" s="13">
        <v>231</v>
      </c>
      <c r="AP9" s="13">
        <v>8</v>
      </c>
      <c r="AQ9" s="13">
        <v>43</v>
      </c>
      <c r="AR9" s="13">
        <v>180</v>
      </c>
      <c r="AS9" s="13">
        <v>103</v>
      </c>
      <c r="AT9" s="13">
        <v>16</v>
      </c>
      <c r="AU9" s="13">
        <v>20</v>
      </c>
      <c r="AV9" s="13">
        <v>67</v>
      </c>
      <c r="AW9" s="35">
        <f t="shared" si="2"/>
        <v>26.047904191616766</v>
      </c>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35" t="e">
        <f t="shared" si="1"/>
        <v>#DIV/0!</v>
      </c>
      <c r="CD9" s="1"/>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row>
    <row r="10" spans="1:439" ht="21">
      <c r="A10" s="50" t="s">
        <v>30</v>
      </c>
      <c r="B10" s="12" t="s">
        <v>1009</v>
      </c>
      <c r="C10" s="13">
        <v>2012</v>
      </c>
      <c r="D10" s="13">
        <v>12</v>
      </c>
      <c r="E10" s="13">
        <v>2015</v>
      </c>
      <c r="F10" s="13">
        <v>12</v>
      </c>
      <c r="G10" s="13">
        <v>12</v>
      </c>
      <c r="H10" s="13" t="s">
        <v>558</v>
      </c>
      <c r="I10" s="13" t="s">
        <v>559</v>
      </c>
      <c r="J10" s="13"/>
      <c r="K10" s="13"/>
      <c r="L10" s="13"/>
      <c r="M10" s="13"/>
      <c r="N10" s="13"/>
      <c r="O10" s="13"/>
      <c r="P10" s="13"/>
      <c r="Q10" s="13">
        <v>66</v>
      </c>
      <c r="R10" s="13">
        <v>57.75</v>
      </c>
      <c r="S10" s="13">
        <v>73.5</v>
      </c>
      <c r="T10" s="13"/>
      <c r="U10" s="13"/>
      <c r="V10" s="13"/>
      <c r="W10" s="13"/>
      <c r="X10" s="13"/>
      <c r="Y10" s="13"/>
      <c r="Z10" s="13"/>
      <c r="AA10" s="13"/>
      <c r="AB10" s="13"/>
      <c r="AC10" s="13">
        <v>67.5</v>
      </c>
      <c r="AD10" s="13">
        <v>58</v>
      </c>
      <c r="AE10" s="13">
        <v>75</v>
      </c>
      <c r="AF10" s="13"/>
      <c r="AG10" s="13"/>
      <c r="AH10" s="13"/>
      <c r="AI10" s="13"/>
      <c r="AJ10" s="13"/>
      <c r="AK10" s="13"/>
      <c r="AL10" s="13">
        <v>380</v>
      </c>
      <c r="AM10" s="13" t="s">
        <v>560</v>
      </c>
      <c r="AN10" s="13"/>
      <c r="AO10" s="13">
        <v>190</v>
      </c>
      <c r="AP10" s="13">
        <v>38</v>
      </c>
      <c r="AQ10" s="13">
        <v>36</v>
      </c>
      <c r="AR10" s="13">
        <v>116</v>
      </c>
      <c r="AS10" s="13">
        <v>196</v>
      </c>
      <c r="AT10" s="13">
        <v>34</v>
      </c>
      <c r="AU10" s="13">
        <v>43</v>
      </c>
      <c r="AV10" s="13">
        <v>119</v>
      </c>
      <c r="AW10" s="35">
        <f t="shared" si="2"/>
        <v>39.119170984455955</v>
      </c>
      <c r="AX10" s="13"/>
      <c r="AY10" s="13"/>
      <c r="AZ10" s="13"/>
      <c r="BA10" s="13"/>
      <c r="BB10" s="13"/>
      <c r="BC10" s="13">
        <v>57.4</v>
      </c>
      <c r="BD10" s="13">
        <v>50</v>
      </c>
      <c r="BE10" s="13">
        <v>67</v>
      </c>
      <c r="BF10" s="13"/>
      <c r="BG10" s="13"/>
      <c r="BH10" s="13"/>
      <c r="BI10" s="13"/>
      <c r="BJ10" s="13"/>
      <c r="BK10" s="13"/>
      <c r="BL10" s="13">
        <v>61</v>
      </c>
      <c r="BM10" s="13">
        <v>41.75</v>
      </c>
      <c r="BN10" s="13">
        <v>69</v>
      </c>
      <c r="BO10" s="13"/>
      <c r="BP10" s="13"/>
      <c r="BQ10" s="13"/>
      <c r="BR10" s="13" t="s">
        <v>760</v>
      </c>
      <c r="BS10" s="13" t="s">
        <v>758</v>
      </c>
      <c r="BT10" s="13" t="s">
        <v>1013</v>
      </c>
      <c r="BU10" s="13">
        <v>87</v>
      </c>
      <c r="BV10" s="13">
        <v>36</v>
      </c>
      <c r="BW10" s="13" t="s">
        <v>565</v>
      </c>
      <c r="BX10" s="13">
        <v>51</v>
      </c>
      <c r="BY10" s="13">
        <v>94</v>
      </c>
      <c r="BZ10" s="13">
        <v>34</v>
      </c>
      <c r="CA10" s="13" t="s">
        <v>565</v>
      </c>
      <c r="CB10" s="13">
        <v>60</v>
      </c>
      <c r="CC10" s="35">
        <f t="shared" si="1"/>
        <v>38.674033149171272</v>
      </c>
      <c r="CD10" s="1"/>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row>
    <row r="11" spans="1:439" ht="21">
      <c r="A11" s="50" t="s">
        <v>39</v>
      </c>
      <c r="B11" s="12" t="s">
        <v>564</v>
      </c>
      <c r="C11" s="13" t="s">
        <v>1093</v>
      </c>
      <c r="D11" s="13" t="s">
        <v>1093</v>
      </c>
      <c r="E11" s="13" t="s">
        <v>1093</v>
      </c>
      <c r="F11" s="13" t="s">
        <v>1093</v>
      </c>
      <c r="G11" s="13">
        <v>6</v>
      </c>
      <c r="H11" s="13" t="s">
        <v>558</v>
      </c>
      <c r="I11" s="13" t="s">
        <v>559</v>
      </c>
      <c r="J11" s="13"/>
      <c r="K11" s="13"/>
      <c r="L11" s="13"/>
      <c r="M11" s="13">
        <v>57</v>
      </c>
      <c r="N11" s="13">
        <v>17</v>
      </c>
      <c r="O11" s="13"/>
      <c r="P11" s="13"/>
      <c r="Q11" s="13">
        <v>53</v>
      </c>
      <c r="R11" s="13"/>
      <c r="S11" s="13"/>
      <c r="T11" s="13">
        <v>17</v>
      </c>
      <c r="U11" s="13">
        <v>77</v>
      </c>
      <c r="V11" s="13"/>
      <c r="W11" s="13"/>
      <c r="X11" s="13"/>
      <c r="Y11" s="13">
        <v>59</v>
      </c>
      <c r="Z11" s="13">
        <v>16</v>
      </c>
      <c r="AA11" s="13"/>
      <c r="AB11" s="13"/>
      <c r="AC11" s="13">
        <v>61</v>
      </c>
      <c r="AD11" s="13"/>
      <c r="AE11" s="13"/>
      <c r="AF11" s="13">
        <v>17</v>
      </c>
      <c r="AG11" s="13">
        <v>84</v>
      </c>
      <c r="AH11" s="13"/>
      <c r="AI11" s="13"/>
      <c r="AJ11" s="13"/>
      <c r="AK11" s="13"/>
      <c r="AL11" s="13">
        <v>150</v>
      </c>
      <c r="AM11" s="13" t="s">
        <v>560</v>
      </c>
      <c r="AN11" s="13"/>
      <c r="AO11" s="13">
        <v>69</v>
      </c>
      <c r="AP11" s="13">
        <v>6</v>
      </c>
      <c r="AQ11" s="13">
        <v>5</v>
      </c>
      <c r="AR11" s="13">
        <v>58</v>
      </c>
      <c r="AS11" s="13">
        <v>57</v>
      </c>
      <c r="AT11" s="13">
        <v>8</v>
      </c>
      <c r="AU11" s="13">
        <v>5</v>
      </c>
      <c r="AV11" s="13">
        <v>44</v>
      </c>
      <c r="AW11" s="35">
        <f>((AO11+AS11)-(AR11+AV11))/(AO11+AS11)*100</f>
        <v>19.047619047619047</v>
      </c>
      <c r="AX11" s="13"/>
      <c r="AY11" s="13">
        <v>62</v>
      </c>
      <c r="AZ11" s="13">
        <v>17</v>
      </c>
      <c r="BA11" s="13"/>
      <c r="BB11" s="13"/>
      <c r="BC11" s="13"/>
      <c r="BD11" s="13"/>
      <c r="BE11" s="13"/>
      <c r="BF11" s="13">
        <v>17</v>
      </c>
      <c r="BG11" s="13">
        <v>82</v>
      </c>
      <c r="BH11" s="13">
        <v>60</v>
      </c>
      <c r="BI11" s="13">
        <v>15.4</v>
      </c>
      <c r="BJ11" s="13"/>
      <c r="BK11" s="13"/>
      <c r="BL11" s="13"/>
      <c r="BM11" s="13"/>
      <c r="BN11" s="13"/>
      <c r="BO11" s="13">
        <v>18</v>
      </c>
      <c r="BP11" s="13">
        <v>80</v>
      </c>
      <c r="BQ11" s="13"/>
      <c r="BR11" s="13">
        <v>84</v>
      </c>
      <c r="BS11" s="13" t="s">
        <v>560</v>
      </c>
      <c r="BT11" s="13"/>
      <c r="BU11" s="13">
        <v>58</v>
      </c>
      <c r="BV11" s="13" t="s">
        <v>565</v>
      </c>
      <c r="BW11" s="13" t="s">
        <v>565</v>
      </c>
      <c r="BX11" s="13">
        <v>47</v>
      </c>
      <c r="BY11" s="13">
        <v>46</v>
      </c>
      <c r="BZ11" s="13" t="s">
        <v>565</v>
      </c>
      <c r="CA11" s="13" t="s">
        <v>565</v>
      </c>
      <c r="CB11" s="13">
        <v>37</v>
      </c>
      <c r="CC11" s="35">
        <f>((BU11+BY11)-(BX11+CB11))/(BU11+BY11)*100</f>
        <v>19.230769230769234</v>
      </c>
      <c r="CD11" s="1"/>
      <c r="CF11">
        <v>6</v>
      </c>
      <c r="CG11">
        <v>4</v>
      </c>
      <c r="CN11">
        <v>0</v>
      </c>
      <c r="CO11">
        <v>17</v>
      </c>
      <c r="CT11">
        <v>6</v>
      </c>
      <c r="CU11">
        <v>6</v>
      </c>
      <c r="DA11">
        <v>0</v>
      </c>
      <c r="DB11">
        <v>18</v>
      </c>
      <c r="EI11">
        <v>8</v>
      </c>
      <c r="EJ11">
        <v>5</v>
      </c>
      <c r="EQ11">
        <v>0</v>
      </c>
      <c r="ER11">
        <v>20</v>
      </c>
      <c r="ET11">
        <v>8</v>
      </c>
      <c r="EU11">
        <v>4</v>
      </c>
      <c r="FB11">
        <v>0</v>
      </c>
      <c r="FC11">
        <v>17</v>
      </c>
      <c r="GY11">
        <v>13</v>
      </c>
      <c r="GZ11">
        <v>6.5</v>
      </c>
      <c r="HE11">
        <v>7</v>
      </c>
      <c r="HG11">
        <v>0</v>
      </c>
      <c r="HH11">
        <v>17</v>
      </c>
      <c r="HI11">
        <v>14</v>
      </c>
      <c r="HJ11">
        <v>7</v>
      </c>
      <c r="HO11">
        <v>7</v>
      </c>
      <c r="HQ11">
        <v>0</v>
      </c>
      <c r="HR11">
        <v>17</v>
      </c>
      <c r="IO11">
        <v>34</v>
      </c>
      <c r="IP11">
        <v>11</v>
      </c>
      <c r="IU11">
        <v>11</v>
      </c>
      <c r="IW11">
        <v>0</v>
      </c>
      <c r="IX11">
        <v>20</v>
      </c>
      <c r="IY11">
        <v>29</v>
      </c>
      <c r="IZ11">
        <v>12</v>
      </c>
      <c r="JE11">
        <v>12</v>
      </c>
      <c r="JG11">
        <v>0</v>
      </c>
      <c r="JH11">
        <v>20</v>
      </c>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2"/>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row>
    <row r="12" spans="1:439" ht="21" customHeight="1">
      <c r="A12" s="50" t="s">
        <v>40</v>
      </c>
      <c r="B12" s="12" t="s">
        <v>969</v>
      </c>
      <c r="C12" s="13">
        <v>2014</v>
      </c>
      <c r="D12" s="13">
        <v>12</v>
      </c>
      <c r="E12" s="13">
        <v>2015</v>
      </c>
      <c r="F12" s="13">
        <v>12</v>
      </c>
      <c r="G12" s="13">
        <v>6</v>
      </c>
      <c r="H12" s="13" t="s">
        <v>558</v>
      </c>
      <c r="I12" s="13" t="s">
        <v>758</v>
      </c>
      <c r="J12" s="13" t="s">
        <v>970</v>
      </c>
      <c r="K12" s="13"/>
      <c r="L12" s="13"/>
      <c r="M12" s="13"/>
      <c r="N12" s="13"/>
      <c r="P12" s="13"/>
      <c r="Q12" s="13">
        <v>61</v>
      </c>
      <c r="R12" s="13">
        <v>54</v>
      </c>
      <c r="S12" s="13">
        <v>71</v>
      </c>
      <c r="T12" s="13"/>
      <c r="U12" s="13"/>
      <c r="V12" s="13"/>
      <c r="W12" s="13"/>
      <c r="X12" s="13"/>
      <c r="Y12" s="13"/>
      <c r="Z12" s="13"/>
      <c r="AA12" s="13"/>
      <c r="AB12" s="13"/>
      <c r="AC12" s="13">
        <v>61</v>
      </c>
      <c r="AD12" s="13">
        <v>54</v>
      </c>
      <c r="AE12" s="13">
        <v>66</v>
      </c>
      <c r="AF12" s="13"/>
      <c r="AG12" s="13"/>
      <c r="AH12" s="13"/>
      <c r="AI12" s="13"/>
      <c r="AJ12" s="13"/>
      <c r="AK12" s="13"/>
      <c r="AL12" s="13"/>
      <c r="AM12" s="13"/>
      <c r="AN12" s="13"/>
      <c r="AO12" s="13"/>
      <c r="AP12" s="13"/>
      <c r="AQ12" s="13"/>
      <c r="AR12" s="13"/>
      <c r="AS12" s="13"/>
      <c r="AT12" s="13"/>
      <c r="AV12" s="13"/>
      <c r="AW12" s="35" t="e">
        <f t="shared" si="2"/>
        <v>#DIV/0!</v>
      </c>
      <c r="AX12" s="13"/>
      <c r="AY12" s="13"/>
      <c r="AZ12" s="13"/>
      <c r="BA12" s="13"/>
      <c r="BB12" s="13"/>
      <c r="BC12" s="13">
        <v>57</v>
      </c>
      <c r="BD12" s="13">
        <v>46</v>
      </c>
      <c r="BE12" s="13">
        <v>65.5</v>
      </c>
      <c r="BF12" s="13"/>
      <c r="BG12" s="13"/>
      <c r="BH12" s="13"/>
      <c r="BI12" s="13"/>
      <c r="BJ12" s="13"/>
      <c r="BK12" s="13"/>
      <c r="BL12" s="13">
        <v>56</v>
      </c>
      <c r="BM12" s="13">
        <v>44</v>
      </c>
      <c r="BN12" s="13">
        <v>64.5</v>
      </c>
      <c r="BO12" s="13"/>
      <c r="BP12" s="13"/>
      <c r="BQ12" s="13"/>
      <c r="BR12" s="13">
        <v>240</v>
      </c>
      <c r="BS12" s="13" t="s">
        <v>560</v>
      </c>
      <c r="BT12" s="13"/>
      <c r="BU12" s="13">
        <v>123</v>
      </c>
      <c r="BV12" s="13">
        <v>26</v>
      </c>
      <c r="BW12" s="13" t="s">
        <v>565</v>
      </c>
      <c r="BX12" s="13">
        <v>97</v>
      </c>
      <c r="BY12" s="13">
        <v>119</v>
      </c>
      <c r="BZ12" s="13">
        <v>28</v>
      </c>
      <c r="CA12" s="13" t="s">
        <v>565</v>
      </c>
      <c r="CB12" s="13">
        <v>91</v>
      </c>
      <c r="CC12" s="35">
        <f t="shared" si="1"/>
        <v>22.314049586776861</v>
      </c>
      <c r="CD12" s="1"/>
      <c r="CE12" t="s">
        <v>565</v>
      </c>
      <c r="CF12" t="s">
        <v>565</v>
      </c>
      <c r="CG12" t="s">
        <v>565</v>
      </c>
      <c r="CS12" t="s">
        <v>565</v>
      </c>
      <c r="CT12" t="s">
        <v>565</v>
      </c>
      <c r="CU12" t="s">
        <v>565</v>
      </c>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row>
    <row r="13" spans="1:439" ht="21">
      <c r="A13" s="50" t="s">
        <v>25</v>
      </c>
      <c r="B13" s="12" t="s">
        <v>784</v>
      </c>
      <c r="C13" s="13">
        <v>2014</v>
      </c>
      <c r="D13" s="13">
        <v>5</v>
      </c>
      <c r="E13" s="13">
        <v>2016</v>
      </c>
      <c r="F13" s="13">
        <v>11</v>
      </c>
      <c r="G13" s="13">
        <v>90</v>
      </c>
      <c r="H13" s="13" t="s">
        <v>765</v>
      </c>
      <c r="I13" s="13" t="s">
        <v>559</v>
      </c>
      <c r="J13" s="13"/>
      <c r="K13" s="13"/>
      <c r="L13" s="13"/>
      <c r="M13" s="13">
        <v>54.3</v>
      </c>
      <c r="N13" s="13">
        <v>17.7</v>
      </c>
      <c r="O13" s="13"/>
      <c r="P13" s="13"/>
      <c r="Q13" s="13"/>
      <c r="R13" s="13"/>
      <c r="S13" s="13"/>
      <c r="T13" s="13"/>
      <c r="U13" s="13"/>
      <c r="V13" s="13"/>
      <c r="W13" s="13"/>
      <c r="X13" s="13"/>
      <c r="Y13" s="13">
        <v>49.9</v>
      </c>
      <c r="Z13" s="13">
        <v>16.899999999999999</v>
      </c>
      <c r="AA13" s="13"/>
      <c r="AB13" s="13"/>
      <c r="AC13" s="13"/>
      <c r="AD13" s="13"/>
      <c r="AE13" s="13"/>
      <c r="AF13" s="13"/>
      <c r="AG13" s="13"/>
      <c r="AH13" s="13"/>
      <c r="AI13" s="13"/>
      <c r="AJ13" s="13"/>
      <c r="AK13" s="13"/>
      <c r="AL13" s="13" t="s">
        <v>1093</v>
      </c>
      <c r="AM13" s="13" t="s">
        <v>758</v>
      </c>
      <c r="AN13" s="13" t="s">
        <v>786</v>
      </c>
      <c r="AO13" s="45">
        <v>14</v>
      </c>
      <c r="AP13" s="45">
        <v>5</v>
      </c>
      <c r="AQ13" s="45">
        <v>3</v>
      </c>
      <c r="AR13" s="45">
        <v>5</v>
      </c>
      <c r="AS13" s="13">
        <v>14</v>
      </c>
      <c r="AT13" s="13">
        <v>3</v>
      </c>
      <c r="AU13" s="12">
        <v>5</v>
      </c>
      <c r="AV13" s="13">
        <v>6</v>
      </c>
      <c r="AW13" s="35">
        <f>((AO13+AS13)-(AR13+AV13))/(AO13+AS13)*100</f>
        <v>60.714285714285708</v>
      </c>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35" t="e">
        <f t="shared" si="1"/>
        <v>#DIV/0!</v>
      </c>
      <c r="CD13" s="1"/>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row>
    <row r="14" spans="1:439" ht="20" customHeight="1">
      <c r="A14" s="50" t="s">
        <v>45</v>
      </c>
      <c r="B14" s="12" t="s">
        <v>757</v>
      </c>
      <c r="C14" s="13">
        <v>2007</v>
      </c>
      <c r="D14" s="13">
        <v>4</v>
      </c>
      <c r="E14" s="13">
        <v>2010</v>
      </c>
      <c r="F14" s="13">
        <v>12</v>
      </c>
      <c r="G14" s="13">
        <v>12</v>
      </c>
      <c r="H14" s="13" t="s">
        <v>558</v>
      </c>
      <c r="I14" s="13" t="s">
        <v>758</v>
      </c>
      <c r="J14" s="13" t="s">
        <v>759</v>
      </c>
      <c r="K14" s="13"/>
      <c r="L14" s="13"/>
      <c r="M14" s="13">
        <v>60</v>
      </c>
      <c r="N14" s="13">
        <v>12</v>
      </c>
      <c r="O14" s="13"/>
      <c r="P14" s="13"/>
      <c r="Q14" s="13"/>
      <c r="R14" s="13"/>
      <c r="S14" s="13"/>
      <c r="T14" s="13"/>
      <c r="U14" s="13"/>
      <c r="V14" s="13"/>
      <c r="W14" s="13"/>
      <c r="X14" s="13"/>
      <c r="Y14" s="13">
        <v>60</v>
      </c>
      <c r="Z14" s="13">
        <v>12</v>
      </c>
      <c r="AA14" s="13"/>
      <c r="AB14" s="13"/>
      <c r="AC14" s="13"/>
      <c r="AD14" s="13"/>
      <c r="AE14" s="13"/>
      <c r="AF14" s="13"/>
      <c r="AG14" s="13"/>
      <c r="AH14" s="13"/>
      <c r="AI14" s="13"/>
      <c r="AJ14" s="13"/>
      <c r="AK14" s="13"/>
      <c r="AL14" s="13">
        <v>200</v>
      </c>
      <c r="AM14" s="13" t="s">
        <v>560</v>
      </c>
      <c r="AN14" s="13"/>
      <c r="AO14" s="13">
        <v>97</v>
      </c>
      <c r="AP14" s="13">
        <v>21</v>
      </c>
      <c r="AQ14" s="13" t="s">
        <v>565</v>
      </c>
      <c r="AR14" s="13">
        <v>76</v>
      </c>
      <c r="AS14" s="13">
        <v>88</v>
      </c>
      <c r="AT14" s="13">
        <v>21</v>
      </c>
      <c r="AU14" s="12" t="s">
        <v>565</v>
      </c>
      <c r="AV14" s="13">
        <v>67</v>
      </c>
      <c r="AW14" s="35">
        <f t="shared" ref="AW14:AW15" si="3">((AO14+AS14)-(AR14+AV14))/(AO14+AS14)*100</f>
        <v>22.702702702702705</v>
      </c>
      <c r="AX14" s="13"/>
      <c r="AY14" s="13" t="s">
        <v>565</v>
      </c>
      <c r="AZ14" s="13" t="s">
        <v>565</v>
      </c>
      <c r="BA14" s="13" t="s">
        <v>565</v>
      </c>
      <c r="BB14" s="13" t="s">
        <v>565</v>
      </c>
      <c r="BC14" s="13" t="s">
        <v>565</v>
      </c>
      <c r="BD14" s="13" t="s">
        <v>565</v>
      </c>
      <c r="BE14" s="13" t="s">
        <v>565</v>
      </c>
      <c r="BF14" s="13" t="s">
        <v>565</v>
      </c>
      <c r="BG14" s="13" t="s">
        <v>565</v>
      </c>
      <c r="BH14" s="13" t="s">
        <v>565</v>
      </c>
      <c r="BI14" s="13" t="s">
        <v>565</v>
      </c>
      <c r="BJ14" s="13" t="s">
        <v>565</v>
      </c>
      <c r="BK14" s="13" t="s">
        <v>565</v>
      </c>
      <c r="BL14" s="13" t="s">
        <v>565</v>
      </c>
      <c r="BM14" s="13" t="s">
        <v>565</v>
      </c>
      <c r="BN14" s="13"/>
      <c r="BO14" s="13" t="s">
        <v>565</v>
      </c>
      <c r="BP14" s="13" t="s">
        <v>565</v>
      </c>
      <c r="BQ14" s="13"/>
      <c r="BR14" s="13" t="s">
        <v>760</v>
      </c>
      <c r="BS14" s="13" t="s">
        <v>758</v>
      </c>
      <c r="BT14" s="13" t="s">
        <v>806</v>
      </c>
      <c r="BU14" s="13" t="s">
        <v>1093</v>
      </c>
      <c r="BV14" s="13" t="s">
        <v>565</v>
      </c>
      <c r="BW14" s="13" t="s">
        <v>565</v>
      </c>
      <c r="BX14" s="13" t="s">
        <v>1093</v>
      </c>
      <c r="BY14" s="13" t="s">
        <v>1093</v>
      </c>
      <c r="BZ14" s="13" t="s">
        <v>565</v>
      </c>
      <c r="CA14" s="13" t="s">
        <v>565</v>
      </c>
      <c r="CB14" s="13" t="s">
        <v>1093</v>
      </c>
      <c r="CC14" s="35" t="e">
        <f t="shared" si="1"/>
        <v>#VALUE!</v>
      </c>
      <c r="CD14" s="1"/>
      <c r="GZ14">
        <v>6.5</v>
      </c>
      <c r="HA14">
        <v>4.97</v>
      </c>
      <c r="HJ14">
        <v>6.43</v>
      </c>
      <c r="HK14">
        <v>5.45</v>
      </c>
      <c r="HU14">
        <v>32.39</v>
      </c>
      <c r="HV14">
        <v>15.62</v>
      </c>
      <c r="IE14">
        <v>32.590000000000003</v>
      </c>
      <c r="IF14">
        <v>16.14</v>
      </c>
      <c r="IP14">
        <v>8.5500000000000007</v>
      </c>
      <c r="IQ14">
        <v>5.05</v>
      </c>
      <c r="IZ14">
        <v>8.7899999999999991</v>
      </c>
      <c r="JA14">
        <v>5.48</v>
      </c>
      <c r="JJ14">
        <v>76.03</v>
      </c>
      <c r="JK14">
        <v>15.22</v>
      </c>
      <c r="JS14">
        <v>75.83</v>
      </c>
      <c r="JT14">
        <v>16.010000000000002</v>
      </c>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row>
    <row r="15" spans="1:439" ht="21">
      <c r="A15" s="50" t="s">
        <v>33</v>
      </c>
      <c r="B15" s="12" t="s">
        <v>1008</v>
      </c>
      <c r="C15" s="13">
        <v>2011</v>
      </c>
      <c r="D15" s="13">
        <v>2</v>
      </c>
      <c r="E15" s="13">
        <v>2013</v>
      </c>
      <c r="F15" s="13">
        <v>12</v>
      </c>
      <c r="G15" s="13">
        <v>12</v>
      </c>
      <c r="H15" s="13" t="s">
        <v>558</v>
      </c>
      <c r="I15" s="13" t="s">
        <v>559</v>
      </c>
      <c r="J15" s="13"/>
      <c r="K15" s="13"/>
      <c r="L15" s="13"/>
      <c r="M15" s="13">
        <v>62.1</v>
      </c>
      <c r="N15" s="13">
        <v>14.1</v>
      </c>
      <c r="O15" s="13"/>
      <c r="P15" s="13"/>
      <c r="Q15" s="13"/>
      <c r="R15" s="13"/>
      <c r="S15" s="13"/>
      <c r="T15" s="13"/>
      <c r="U15" s="13"/>
      <c r="V15" s="13"/>
      <c r="W15" s="13"/>
      <c r="X15" s="13"/>
      <c r="Y15" s="13">
        <v>61.2</v>
      </c>
      <c r="Z15" s="13">
        <v>14.9</v>
      </c>
      <c r="AA15" s="13"/>
      <c r="AB15" s="13"/>
      <c r="AC15" s="13"/>
      <c r="AD15" s="13"/>
      <c r="AE15" s="13"/>
      <c r="AF15" s="13"/>
      <c r="AG15" s="13"/>
      <c r="AH15" s="13"/>
      <c r="AI15" s="13"/>
      <c r="AJ15" s="13"/>
      <c r="AK15" s="13"/>
      <c r="AL15" s="13">
        <v>290</v>
      </c>
      <c r="AM15" s="13" t="s">
        <v>560</v>
      </c>
      <c r="AN15" s="13"/>
      <c r="AO15" s="13">
        <v>148</v>
      </c>
      <c r="AP15" s="13">
        <v>14</v>
      </c>
      <c r="AQ15" s="13">
        <v>27</v>
      </c>
      <c r="AR15" s="13">
        <v>107</v>
      </c>
      <c r="AS15" s="13">
        <v>143</v>
      </c>
      <c r="AT15" s="13">
        <v>21</v>
      </c>
      <c r="AU15" s="13">
        <v>27</v>
      </c>
      <c r="AV15" s="13">
        <v>95</v>
      </c>
      <c r="AW15" s="35">
        <f t="shared" si="3"/>
        <v>30.584192439862544</v>
      </c>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35" t="e">
        <f t="shared" si="1"/>
        <v>#DIV/0!</v>
      </c>
      <c r="CD15" s="1"/>
      <c r="CE15">
        <v>36</v>
      </c>
      <c r="CF15">
        <v>18.399999999999999</v>
      </c>
      <c r="CG15">
        <v>9.8000000000000007</v>
      </c>
      <c r="CS15">
        <v>32</v>
      </c>
      <c r="CT15">
        <v>17.8</v>
      </c>
      <c r="CU15">
        <v>10.1</v>
      </c>
      <c r="DG15">
        <v>22</v>
      </c>
      <c r="DH15">
        <v>24</v>
      </c>
      <c r="DI15">
        <v>11</v>
      </c>
      <c r="DT15">
        <v>19</v>
      </c>
      <c r="DU15">
        <v>23.2</v>
      </c>
      <c r="DV15">
        <v>9.6999999999999993</v>
      </c>
      <c r="FE15">
        <v>48.8</v>
      </c>
      <c r="FF15">
        <v>12.5</v>
      </c>
      <c r="FQ15">
        <v>49.2</v>
      </c>
      <c r="FR15">
        <v>12.6</v>
      </c>
      <c r="GD15">
        <v>26</v>
      </c>
      <c r="GE15">
        <v>43.7</v>
      </c>
      <c r="GF15">
        <v>25.6</v>
      </c>
      <c r="GN15">
        <v>28</v>
      </c>
      <c r="GO15">
        <v>43.9</v>
      </c>
      <c r="GP15">
        <v>23.1</v>
      </c>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row>
    <row r="16" spans="1:439" ht="19" customHeight="1">
      <c r="A16" s="50" t="s">
        <v>43</v>
      </c>
      <c r="B16" s="12" t="s">
        <v>556</v>
      </c>
      <c r="C16" s="13">
        <v>2014</v>
      </c>
      <c r="D16" s="13">
        <v>3</v>
      </c>
      <c r="E16" s="13">
        <v>2016</v>
      </c>
      <c r="F16" s="13">
        <v>12</v>
      </c>
      <c r="G16" s="13">
        <v>12</v>
      </c>
      <c r="H16" s="13" t="s">
        <v>558</v>
      </c>
      <c r="I16" s="13" t="s">
        <v>559</v>
      </c>
      <c r="J16" s="13"/>
      <c r="K16" s="13"/>
      <c r="L16" s="13"/>
      <c r="M16" s="13">
        <v>53</v>
      </c>
      <c r="N16" s="13">
        <v>16</v>
      </c>
      <c r="O16" s="13"/>
      <c r="P16" s="13"/>
      <c r="Q16" s="13"/>
      <c r="R16" s="13"/>
      <c r="S16" s="13"/>
      <c r="T16" s="13"/>
      <c r="U16" s="13"/>
      <c r="V16" s="13"/>
      <c r="W16" s="13"/>
      <c r="X16" s="13"/>
      <c r="Y16" s="13">
        <v>50</v>
      </c>
      <c r="Z16" s="13">
        <v>18</v>
      </c>
      <c r="AA16" s="13"/>
      <c r="AB16" s="13"/>
      <c r="AC16" s="13"/>
      <c r="AD16" s="13"/>
      <c r="AE16" s="13"/>
      <c r="AF16" s="13"/>
      <c r="AG16" s="13"/>
      <c r="AH16" s="13"/>
      <c r="AI16" s="13"/>
      <c r="AJ16" s="13"/>
      <c r="AK16" s="13"/>
      <c r="AL16" s="13">
        <v>134</v>
      </c>
      <c r="AM16" s="13" t="s">
        <v>560</v>
      </c>
      <c r="AN16" s="13"/>
      <c r="AO16" s="13">
        <v>111</v>
      </c>
      <c r="AP16" s="13">
        <v>20</v>
      </c>
      <c r="AQ16" s="13">
        <v>8</v>
      </c>
      <c r="AR16" s="13">
        <v>83</v>
      </c>
      <c r="AS16" s="13">
        <v>113</v>
      </c>
      <c r="AT16" s="13">
        <v>21</v>
      </c>
      <c r="AU16" s="13">
        <v>4</v>
      </c>
      <c r="AV16" s="13">
        <v>88</v>
      </c>
      <c r="AW16" s="35">
        <f>((AO16+AS16)-(AR16+AV16))/(AO16+AS16)*100</f>
        <v>23.660714285714285</v>
      </c>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35" t="e">
        <f t="shared" si="1"/>
        <v>#DIV/0!</v>
      </c>
      <c r="CD16" s="1"/>
      <c r="DG16">
        <v>111</v>
      </c>
      <c r="DH16">
        <v>38</v>
      </c>
      <c r="DI16">
        <v>10</v>
      </c>
      <c r="DT16">
        <v>113</v>
      </c>
      <c r="DU16">
        <v>36</v>
      </c>
      <c r="DV16">
        <v>9</v>
      </c>
      <c r="GE16">
        <v>7</v>
      </c>
      <c r="GF16">
        <v>2</v>
      </c>
      <c r="GO16">
        <v>6</v>
      </c>
      <c r="GP16">
        <v>33</v>
      </c>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2"/>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row>
    <row r="17" spans="1:439" ht="21">
      <c r="A17" s="50" t="s">
        <v>42</v>
      </c>
      <c r="B17" s="12" t="s">
        <v>757</v>
      </c>
      <c r="C17" s="13">
        <v>2017</v>
      </c>
      <c r="D17" s="13">
        <v>11</v>
      </c>
      <c r="E17" s="13">
        <v>2019</v>
      </c>
      <c r="F17" s="13">
        <v>12</v>
      </c>
      <c r="G17" s="13">
        <v>6</v>
      </c>
      <c r="H17" s="13" t="s">
        <v>558</v>
      </c>
      <c r="I17" s="13" t="s">
        <v>559</v>
      </c>
      <c r="J17" s="9" t="s">
        <v>1055</v>
      </c>
      <c r="K17" s="13"/>
      <c r="L17" s="13"/>
      <c r="M17" s="13"/>
      <c r="N17" s="13"/>
      <c r="O17" s="13"/>
      <c r="P17" s="13"/>
      <c r="Q17" s="13">
        <v>61</v>
      </c>
      <c r="R17" s="13"/>
      <c r="S17" s="13"/>
      <c r="T17" s="13"/>
      <c r="U17" s="13"/>
      <c r="V17" s="13" t="s">
        <v>1051</v>
      </c>
      <c r="W17" s="13">
        <v>23</v>
      </c>
      <c r="X17" s="13">
        <v>75</v>
      </c>
      <c r="Y17" s="13"/>
      <c r="Z17" s="13"/>
      <c r="AA17" s="13"/>
      <c r="AB17" s="13"/>
      <c r="AC17" s="13">
        <v>59</v>
      </c>
      <c r="AD17" s="13"/>
      <c r="AE17" s="13"/>
      <c r="AF17" s="13"/>
      <c r="AG17" s="13"/>
      <c r="AH17" s="13" t="s">
        <v>1051</v>
      </c>
      <c r="AI17" s="13">
        <v>59</v>
      </c>
      <c r="AJ17" s="13">
        <v>80</v>
      </c>
      <c r="AK17" s="13"/>
      <c r="AL17" s="13">
        <v>50</v>
      </c>
      <c r="AM17" s="13" t="s">
        <v>560</v>
      </c>
      <c r="AN17" s="13"/>
      <c r="AO17" s="13">
        <v>25</v>
      </c>
      <c r="AP17" s="13">
        <v>2</v>
      </c>
      <c r="AQ17" s="13">
        <v>2</v>
      </c>
      <c r="AR17" s="13">
        <v>23</v>
      </c>
      <c r="AS17" s="13">
        <v>25</v>
      </c>
      <c r="AT17" s="13">
        <v>4</v>
      </c>
      <c r="AU17" s="13">
        <v>2</v>
      </c>
      <c r="AV17" s="13">
        <v>19</v>
      </c>
      <c r="AW17" s="35">
        <f>((AO17+AS17)-(AR17+AV17))/(AO17+AS17)*100</f>
        <v>16</v>
      </c>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35" t="e">
        <f t="shared" si="1"/>
        <v>#DIV/0!</v>
      </c>
      <c r="CD17" s="1"/>
      <c r="CE17">
        <v>6</v>
      </c>
      <c r="CK17">
        <v>15</v>
      </c>
      <c r="CP17" t="s">
        <v>1059</v>
      </c>
      <c r="CQ17">
        <v>2</v>
      </c>
      <c r="CR17">
        <v>39</v>
      </c>
      <c r="CS17">
        <v>12</v>
      </c>
      <c r="CY17">
        <v>18</v>
      </c>
      <c r="DC17" t="s">
        <v>1059</v>
      </c>
      <c r="DD17">
        <v>7</v>
      </c>
      <c r="DE17">
        <v>31</v>
      </c>
      <c r="DG17">
        <v>12</v>
      </c>
      <c r="DM17">
        <v>23</v>
      </c>
      <c r="DQ17" t="s">
        <v>1059</v>
      </c>
      <c r="DR17">
        <v>4</v>
      </c>
      <c r="DS17">
        <v>59</v>
      </c>
      <c r="DT17">
        <v>13</v>
      </c>
      <c r="DZ17">
        <v>24</v>
      </c>
      <c r="ED17" t="s">
        <v>1059</v>
      </c>
      <c r="EE17">
        <v>3</v>
      </c>
      <c r="EF17">
        <v>67</v>
      </c>
      <c r="FJ17">
        <v>48</v>
      </c>
      <c r="FN17" t="s">
        <v>1059</v>
      </c>
      <c r="FO17">
        <v>26</v>
      </c>
      <c r="FP17">
        <v>59</v>
      </c>
      <c r="FV17">
        <v>43</v>
      </c>
      <c r="FZ17" t="s">
        <v>1059</v>
      </c>
      <c r="GA17">
        <v>29</v>
      </c>
      <c r="GB17">
        <v>60</v>
      </c>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row>
    <row r="18" spans="1:439" ht="21">
      <c r="A18" s="50" t="s">
        <v>31</v>
      </c>
      <c r="B18" s="12" t="s">
        <v>564</v>
      </c>
      <c r="C18" s="13">
        <v>2007</v>
      </c>
      <c r="D18" s="13">
        <v>10</v>
      </c>
      <c r="E18" s="13">
        <v>2011</v>
      </c>
      <c r="F18" s="13">
        <v>12</v>
      </c>
      <c r="G18" s="13">
        <v>7</v>
      </c>
      <c r="H18" s="13" t="s">
        <v>1123</v>
      </c>
      <c r="I18" s="13" t="s">
        <v>812</v>
      </c>
      <c r="M18" s="13">
        <v>55</v>
      </c>
      <c r="N18" s="13">
        <v>12.9</v>
      </c>
      <c r="Y18" s="13">
        <v>60.8</v>
      </c>
      <c r="Z18" s="13">
        <v>12.3</v>
      </c>
      <c r="AL18" s="13">
        <v>100</v>
      </c>
      <c r="AM18" s="13" t="s">
        <v>560</v>
      </c>
      <c r="AO18" s="13">
        <v>37</v>
      </c>
      <c r="AP18" s="13">
        <v>6</v>
      </c>
      <c r="AQ18" s="13">
        <v>1</v>
      </c>
      <c r="AR18" s="13">
        <v>30</v>
      </c>
      <c r="AS18" s="13">
        <v>36</v>
      </c>
      <c r="AT18" s="13">
        <v>3</v>
      </c>
      <c r="AU18" s="13">
        <v>0</v>
      </c>
      <c r="AV18" s="13">
        <v>33</v>
      </c>
      <c r="AW18" s="35">
        <f>((AO18+AS18)-(AR18+AV18))/(AO18+AS18)*100</f>
        <v>13.698630136986301</v>
      </c>
      <c r="BS18" s="13"/>
      <c r="FE18">
        <v>37.6</v>
      </c>
      <c r="FF18">
        <v>11.6</v>
      </c>
      <c r="FQ18">
        <v>36.5</v>
      </c>
      <c r="FR18">
        <v>11.3</v>
      </c>
    </row>
    <row r="19" spans="1:439" ht="21">
      <c r="A19" t="s">
        <v>1126</v>
      </c>
      <c r="B19" s="12" t="s">
        <v>1008</v>
      </c>
      <c r="C19" s="13">
        <v>2019</v>
      </c>
      <c r="D19" s="13">
        <v>12</v>
      </c>
      <c r="E19" s="13">
        <v>2020</v>
      </c>
      <c r="F19" s="13">
        <v>10</v>
      </c>
      <c r="G19" s="13">
        <v>6</v>
      </c>
      <c r="H19" s="13" t="s">
        <v>558</v>
      </c>
      <c r="I19" s="13" t="s">
        <v>812</v>
      </c>
      <c r="J19" s="12" t="s">
        <v>1129</v>
      </c>
      <c r="AL19" s="13">
        <v>100</v>
      </c>
      <c r="AM19" s="13" t="s">
        <v>560</v>
      </c>
      <c r="BS19" s="13"/>
    </row>
    <row r="20" spans="1:439" ht="21">
      <c r="A20" t="s">
        <v>35</v>
      </c>
      <c r="B20" s="12" t="s">
        <v>993</v>
      </c>
      <c r="C20" s="13">
        <v>2018</v>
      </c>
      <c r="D20" s="13">
        <v>4</v>
      </c>
      <c r="E20" s="13">
        <v>2018</v>
      </c>
      <c r="F20" s="13">
        <v>11</v>
      </c>
      <c r="G20" s="13">
        <v>17</v>
      </c>
      <c r="H20" s="13" t="s">
        <v>1123</v>
      </c>
      <c r="I20" s="13" t="s">
        <v>812</v>
      </c>
      <c r="J20" s="12" t="s">
        <v>1129</v>
      </c>
      <c r="AL20" s="13">
        <v>60</v>
      </c>
      <c r="AM20" s="13" t="s">
        <v>560</v>
      </c>
      <c r="BS20" s="13"/>
    </row>
    <row r="21" spans="1:439" ht="21">
      <c r="A21" t="s">
        <v>38</v>
      </c>
      <c r="B21" s="71" t="s">
        <v>993</v>
      </c>
      <c r="C21" s="13">
        <v>2018</v>
      </c>
      <c r="D21" s="13">
        <v>11</v>
      </c>
      <c r="E21" s="13">
        <v>2020</v>
      </c>
      <c r="F21" s="13">
        <v>12</v>
      </c>
      <c r="G21" s="13">
        <v>12</v>
      </c>
      <c r="H21" s="13" t="s">
        <v>558</v>
      </c>
      <c r="I21" s="13" t="s">
        <v>812</v>
      </c>
      <c r="J21" s="12" t="s">
        <v>1129</v>
      </c>
      <c r="AL21" s="13">
        <v>162</v>
      </c>
      <c r="AM21" s="13" t="s">
        <v>560</v>
      </c>
      <c r="BS21" s="13"/>
    </row>
    <row r="22" spans="1:439" ht="21">
      <c r="A22" t="s">
        <v>1227</v>
      </c>
      <c r="B22" s="12" t="s">
        <v>817</v>
      </c>
      <c r="C22" s="13">
        <v>2017</v>
      </c>
      <c r="D22" s="13">
        <v>3</v>
      </c>
      <c r="E22" s="13">
        <v>2022</v>
      </c>
      <c r="F22" s="13">
        <v>2</v>
      </c>
      <c r="G22" s="13">
        <v>12</v>
      </c>
      <c r="H22" s="13" t="s">
        <v>558</v>
      </c>
      <c r="I22" s="13" t="s">
        <v>812</v>
      </c>
      <c r="J22" s="12" t="s">
        <v>1129</v>
      </c>
      <c r="AL22" s="13">
        <v>620</v>
      </c>
      <c r="AM22" s="13" t="s">
        <v>560</v>
      </c>
      <c r="BS22" s="13"/>
    </row>
    <row r="23" spans="1:439" ht="21">
      <c r="A23" t="s">
        <v>41</v>
      </c>
      <c r="B23" s="12" t="s">
        <v>817</v>
      </c>
      <c r="C23" s="13">
        <v>2019</v>
      </c>
      <c r="D23" s="13">
        <v>11</v>
      </c>
      <c r="E23" s="13">
        <v>2021</v>
      </c>
      <c r="F23" s="13">
        <v>12</v>
      </c>
      <c r="G23" s="13">
        <v>6</v>
      </c>
      <c r="H23" s="13" t="s">
        <v>558</v>
      </c>
      <c r="I23" s="13" t="s">
        <v>812</v>
      </c>
      <c r="J23" s="12" t="s">
        <v>1129</v>
      </c>
      <c r="AL23" s="13">
        <v>120</v>
      </c>
      <c r="AM23" s="13" t="s">
        <v>560</v>
      </c>
      <c r="BS23" s="13"/>
    </row>
    <row r="24" spans="1:439" ht="21">
      <c r="A24" t="s">
        <v>47</v>
      </c>
      <c r="B24" s="12" t="s">
        <v>1150</v>
      </c>
      <c r="C24" s="12">
        <v>2020</v>
      </c>
      <c r="D24" s="12">
        <v>5</v>
      </c>
      <c r="E24" s="12">
        <v>2020</v>
      </c>
      <c r="F24" s="12">
        <v>9</v>
      </c>
      <c r="G24" s="13">
        <v>6</v>
      </c>
      <c r="H24" s="13" t="s">
        <v>558</v>
      </c>
      <c r="I24" s="13" t="s">
        <v>812</v>
      </c>
      <c r="J24" s="12" t="s">
        <v>1129</v>
      </c>
      <c r="AL24" s="13">
        <v>102</v>
      </c>
      <c r="AM24" s="13" t="s">
        <v>560</v>
      </c>
      <c r="BS24" s="13"/>
    </row>
    <row r="25" spans="1:439" ht="21">
      <c r="A25" t="s">
        <v>48</v>
      </c>
      <c r="B25" s="12" t="s">
        <v>817</v>
      </c>
      <c r="C25" s="13">
        <v>2020</v>
      </c>
      <c r="D25" s="13">
        <v>12</v>
      </c>
      <c r="E25" s="13">
        <v>2021</v>
      </c>
      <c r="F25" s="13">
        <v>10</v>
      </c>
      <c r="G25" s="13">
        <v>3</v>
      </c>
      <c r="H25" s="13" t="s">
        <v>558</v>
      </c>
      <c r="I25" s="13" t="s">
        <v>812</v>
      </c>
      <c r="J25" s="12" t="s">
        <v>1129</v>
      </c>
      <c r="AL25" s="12">
        <v>45</v>
      </c>
      <c r="AM25" s="13" t="s">
        <v>560</v>
      </c>
      <c r="BS25" s="13"/>
    </row>
    <row r="26" spans="1:439" ht="21">
      <c r="A26" t="s">
        <v>49</v>
      </c>
      <c r="B26" s="12" t="s">
        <v>817</v>
      </c>
      <c r="C26" s="13">
        <v>2018</v>
      </c>
      <c r="D26" s="13">
        <v>3</v>
      </c>
      <c r="E26" s="13">
        <v>2022</v>
      </c>
      <c r="F26" s="13">
        <v>6</v>
      </c>
      <c r="G26" s="12">
        <v>12</v>
      </c>
      <c r="H26" s="13" t="s">
        <v>1123</v>
      </c>
      <c r="I26" s="13" t="s">
        <v>812</v>
      </c>
      <c r="J26" s="12" t="s">
        <v>1129</v>
      </c>
      <c r="AL26" s="12">
        <v>54</v>
      </c>
      <c r="AM26" s="13" t="s">
        <v>560</v>
      </c>
      <c r="BS26" s="13"/>
    </row>
    <row r="27" spans="1:439" ht="21">
      <c r="A27" s="73" t="s">
        <v>396</v>
      </c>
      <c r="B27" s="12" t="s">
        <v>1008</v>
      </c>
      <c r="C27" s="12">
        <v>2017</v>
      </c>
      <c r="D27" s="12">
        <v>2</v>
      </c>
      <c r="E27" s="12">
        <v>2019</v>
      </c>
      <c r="F27" s="12">
        <v>1</v>
      </c>
      <c r="G27" s="13">
        <v>1</v>
      </c>
      <c r="H27" s="13" t="s">
        <v>558</v>
      </c>
      <c r="I27" s="13" t="s">
        <v>559</v>
      </c>
      <c r="J27" s="12" t="s">
        <v>1172</v>
      </c>
      <c r="AO27">
        <v>12</v>
      </c>
      <c r="AS27">
        <v>13</v>
      </c>
      <c r="BR27" s="12">
        <v>98</v>
      </c>
      <c r="BS27" s="13" t="s">
        <v>560</v>
      </c>
      <c r="BT27" s="12" t="s">
        <v>1179</v>
      </c>
      <c r="BU27">
        <v>12</v>
      </c>
      <c r="BY27">
        <v>13</v>
      </c>
    </row>
  </sheetData>
  <autoFilter ref="A2:J27" xr:uid="{6193150F-A84C-2B48-ACDF-7D73713726F5}"/>
  <mergeCells count="13">
    <mergeCell ref="LP1:LZ1"/>
    <mergeCell ref="KO1:KW1"/>
    <mergeCell ref="KF1:KM1"/>
    <mergeCell ref="KY1:LF1"/>
    <mergeCell ref="LG1:LN1"/>
    <mergeCell ref="BH1:BP1"/>
    <mergeCell ref="BR1:CC1"/>
    <mergeCell ref="C1:F1"/>
    <mergeCell ref="M1:U1"/>
    <mergeCell ref="Y1:AG1"/>
    <mergeCell ref="AY1:BG1"/>
    <mergeCell ref="G1:J1"/>
    <mergeCell ref="AL1:AW1"/>
  </mergeCells>
  <phoneticPr fontId="1"/>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8B849C44-6478-A845-8C80-C2C6781959E0}">
          <x14:formula1>
            <xm:f>Code!$C$18:$D$18</xm:f>
          </x14:formula1>
          <xm:sqref>BS3:BS27 AM3:AM26</xm:sqref>
        </x14:dataValidation>
        <x14:dataValidation type="list" allowBlank="1" showInputMessage="1" showErrorMessage="1" xr:uid="{A576AB00-5597-4148-972F-7534B3DCEFA9}">
          <x14:formula1>
            <xm:f>Code!$C$17:$E$17</xm:f>
          </x14:formula1>
          <xm:sqref>I3:I27</xm:sqref>
        </x14:dataValidation>
        <x14:dataValidation type="list" allowBlank="1" showInputMessage="1" showErrorMessage="1" xr:uid="{FE72BDE5-12BF-794E-A72C-A32F634BCDBF}">
          <x14:formula1>
            <xm:f>Code!$C$14:$F$14</xm:f>
          </x14:formula1>
          <xm:sqref>H3:H27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0DBE-F5CF-0A4E-9023-3634E38398A1}">
  <dimension ref="A1:SM26"/>
  <sheetViews>
    <sheetView tabSelected="1" zoomScale="102" workbookViewId="0">
      <pane xSplit="1" ySplit="1" topLeftCell="B2" activePane="bottomRight" state="frozen"/>
      <selection pane="topRight" activeCell="B1" sqref="B1"/>
      <selection pane="bottomLeft" activeCell="A2" sqref="A2"/>
      <selection pane="bottomRight" activeCell="A5" sqref="A5:XFD5"/>
    </sheetView>
  </sheetViews>
  <sheetFormatPr baseColWidth="10" defaultRowHeight="20"/>
  <cols>
    <col min="1" max="1" width="19.140625" customWidth="1"/>
    <col min="2" max="2" width="40.140625" customWidth="1"/>
    <col min="3" max="3" width="12" customWidth="1"/>
    <col min="4" max="39" width="10" style="1" customWidth="1"/>
    <col min="40" max="40" width="3" style="1" customWidth="1"/>
    <col min="41" max="41" width="10.5703125" style="1" customWidth="1"/>
    <col min="42" max="77" width="10" style="1" customWidth="1"/>
    <col min="78" max="78" width="12.42578125" style="1" customWidth="1"/>
    <col min="79" max="100" width="10" style="1" customWidth="1"/>
    <col min="101" max="101" width="3.28515625" style="1" customWidth="1"/>
    <col min="102" max="102" width="10.7109375" style="1" customWidth="1"/>
    <col min="103" max="132" width="10" style="1" customWidth="1"/>
    <col min="133" max="133" width="3.85546875" style="1" customWidth="1"/>
    <col min="134" max="134" width="13" style="1" customWidth="1"/>
    <col min="135" max="164" width="14.140625" style="1" customWidth="1"/>
    <col min="165" max="165" width="5" style="1" customWidth="1"/>
    <col min="166" max="188" width="14.140625" style="1" customWidth="1"/>
    <col min="189" max="189" width="3.7109375" style="1" customWidth="1"/>
    <col min="190" max="190" width="13.85546875" style="1" customWidth="1"/>
    <col min="191" max="191" width="13.5703125" style="1" customWidth="1"/>
    <col min="192" max="193" width="14.140625" style="1" customWidth="1"/>
    <col min="194" max="194" width="4.42578125" style="1" customWidth="1"/>
    <col min="195" max="196" width="14.140625" style="1" customWidth="1"/>
    <col min="197" max="197" width="3.7109375" customWidth="1"/>
    <col min="198" max="198" width="11" customWidth="1"/>
    <col min="204" max="204" width="12.140625" bestFit="1" customWidth="1"/>
    <col min="218" max="218" width="12.140625" bestFit="1" customWidth="1"/>
    <col min="227" max="228" width="14.140625" style="1" customWidth="1"/>
    <col min="229" max="229" width="3.140625" customWidth="1"/>
    <col min="230" max="230" width="12.140625" customWidth="1"/>
    <col min="236" max="236" width="12.140625" bestFit="1" customWidth="1"/>
    <col min="259" max="260" width="14.140625" style="1" customWidth="1"/>
    <col min="261" max="261" width="3.42578125" customWidth="1"/>
    <col min="285" max="285" width="3" customWidth="1"/>
    <col min="286" max="286" width="10.85546875" customWidth="1"/>
    <col min="292" max="292" width="12.140625" bestFit="1" customWidth="1"/>
    <col min="306" max="306" width="12.140625" bestFit="1" customWidth="1"/>
    <col min="317" max="317" width="3.28515625" customWidth="1"/>
    <col min="318" max="318" width="10.85546875" customWidth="1"/>
    <col min="335" max="335" width="12.140625" bestFit="1" customWidth="1"/>
    <col min="345" max="345" width="4" customWidth="1"/>
    <col min="346" max="346" width="44.85546875" style="12" customWidth="1"/>
    <col min="347" max="347" width="3.5703125" customWidth="1"/>
    <col min="435" max="435" width="4.140625" customWidth="1"/>
    <col min="437" max="437" width="2.5703125" customWidth="1"/>
  </cols>
  <sheetData>
    <row r="1" spans="1:507" s="10" customFormat="1" ht="126">
      <c r="A1" s="15" t="s">
        <v>24</v>
      </c>
      <c r="B1" s="15" t="s">
        <v>545</v>
      </c>
      <c r="C1" s="22" t="s">
        <v>1091</v>
      </c>
      <c r="D1" s="17" t="s">
        <v>151</v>
      </c>
      <c r="E1" s="17" t="s">
        <v>152</v>
      </c>
      <c r="F1" s="63" t="s">
        <v>1238</v>
      </c>
      <c r="G1" s="17" t="s">
        <v>153</v>
      </c>
      <c r="H1" s="17" t="s">
        <v>263</v>
      </c>
      <c r="I1" s="63" t="s">
        <v>1237</v>
      </c>
      <c r="J1" s="17" t="s">
        <v>154</v>
      </c>
      <c r="K1" s="17" t="s">
        <v>155</v>
      </c>
      <c r="L1" s="17" t="s">
        <v>156</v>
      </c>
      <c r="M1" s="17" t="s">
        <v>791</v>
      </c>
      <c r="N1" s="17" t="s">
        <v>792</v>
      </c>
      <c r="O1" s="17" t="s">
        <v>157</v>
      </c>
      <c r="P1" s="17" t="s">
        <v>158</v>
      </c>
      <c r="Q1" s="17" t="s">
        <v>1075</v>
      </c>
      <c r="R1" s="17" t="s">
        <v>1076</v>
      </c>
      <c r="S1" s="17" t="s">
        <v>1077</v>
      </c>
      <c r="T1" s="22" t="s">
        <v>1092</v>
      </c>
      <c r="U1" s="40" t="s">
        <v>159</v>
      </c>
      <c r="V1" s="40" t="s">
        <v>160</v>
      </c>
      <c r="W1" s="63" t="s">
        <v>1240</v>
      </c>
      <c r="X1" s="40" t="s">
        <v>161</v>
      </c>
      <c r="Y1" s="40" t="s">
        <v>264</v>
      </c>
      <c r="Z1" s="63" t="s">
        <v>1239</v>
      </c>
      <c r="AA1" s="40" t="s">
        <v>162</v>
      </c>
      <c r="AB1" s="40" t="s">
        <v>163</v>
      </c>
      <c r="AC1" s="40" t="s">
        <v>164</v>
      </c>
      <c r="AD1" s="40" t="s">
        <v>793</v>
      </c>
      <c r="AE1" s="40" t="s">
        <v>794</v>
      </c>
      <c r="AF1" s="40" t="s">
        <v>165</v>
      </c>
      <c r="AG1" s="40" t="s">
        <v>166</v>
      </c>
      <c r="AH1" s="40" t="s">
        <v>1078</v>
      </c>
      <c r="AI1" s="40" t="s">
        <v>1079</v>
      </c>
      <c r="AJ1" s="40" t="s">
        <v>1080</v>
      </c>
      <c r="AK1" s="41" t="s">
        <v>167</v>
      </c>
      <c r="AL1" s="41" t="s">
        <v>521</v>
      </c>
      <c r="AM1" s="41" t="s">
        <v>522</v>
      </c>
      <c r="AN1" s="16">
        <v>2</v>
      </c>
      <c r="AO1" s="22" t="s">
        <v>1091</v>
      </c>
      <c r="AP1" s="17" t="s">
        <v>170</v>
      </c>
      <c r="AQ1" s="17" t="s">
        <v>171</v>
      </c>
      <c r="AR1" s="63" t="s">
        <v>1241</v>
      </c>
      <c r="AS1" s="17" t="s">
        <v>172</v>
      </c>
      <c r="AT1" s="17" t="s">
        <v>265</v>
      </c>
      <c r="AU1" s="63" t="s">
        <v>1242</v>
      </c>
      <c r="AV1" s="17" t="s">
        <v>173</v>
      </c>
      <c r="AW1" s="17" t="s">
        <v>174</v>
      </c>
      <c r="AX1" s="17" t="s">
        <v>175</v>
      </c>
      <c r="AY1" s="17" t="s">
        <v>795</v>
      </c>
      <c r="AZ1" s="17" t="s">
        <v>796</v>
      </c>
      <c r="BA1" s="17" t="s">
        <v>176</v>
      </c>
      <c r="BB1" s="17" t="s">
        <v>177</v>
      </c>
      <c r="BC1" s="17" t="s">
        <v>1081</v>
      </c>
      <c r="BD1" s="17" t="s">
        <v>1082</v>
      </c>
      <c r="BE1" s="17" t="s">
        <v>1083</v>
      </c>
      <c r="BF1" s="22" t="s">
        <v>1092</v>
      </c>
      <c r="BG1" s="40" t="s">
        <v>178</v>
      </c>
      <c r="BH1" s="40" t="s">
        <v>179</v>
      </c>
      <c r="BI1" s="63" t="s">
        <v>1243</v>
      </c>
      <c r="BJ1" s="40" t="s">
        <v>180</v>
      </c>
      <c r="BK1" s="40" t="s">
        <v>266</v>
      </c>
      <c r="BL1" s="63" t="s">
        <v>1244</v>
      </c>
      <c r="BM1" s="40" t="s">
        <v>181</v>
      </c>
      <c r="BN1" s="40" t="s">
        <v>182</v>
      </c>
      <c r="BO1" s="40" t="s">
        <v>183</v>
      </c>
      <c r="BP1" s="40" t="s">
        <v>797</v>
      </c>
      <c r="BQ1" s="40" t="s">
        <v>798</v>
      </c>
      <c r="BR1" s="40" t="s">
        <v>184</v>
      </c>
      <c r="BS1" s="40" t="s">
        <v>185</v>
      </c>
      <c r="BT1" s="40" t="s">
        <v>1085</v>
      </c>
      <c r="BU1" s="40" t="s">
        <v>1084</v>
      </c>
      <c r="BV1" s="40" t="s">
        <v>1086</v>
      </c>
      <c r="BW1" s="41" t="s">
        <v>186</v>
      </c>
      <c r="BX1" s="41" t="s">
        <v>1010</v>
      </c>
      <c r="BY1" s="41" t="s">
        <v>1011</v>
      </c>
      <c r="BZ1" s="22" t="s">
        <v>1100</v>
      </c>
      <c r="CA1" s="17" t="s">
        <v>190</v>
      </c>
      <c r="CB1" s="17" t="s">
        <v>192</v>
      </c>
      <c r="CC1" s="17" t="s">
        <v>193</v>
      </c>
      <c r="CD1" s="17" t="s">
        <v>267</v>
      </c>
      <c r="CE1" s="17" t="s">
        <v>194</v>
      </c>
      <c r="CF1" s="17" t="s">
        <v>195</v>
      </c>
      <c r="CG1" s="17" t="s">
        <v>196</v>
      </c>
      <c r="CH1" s="17" t="s">
        <v>1094</v>
      </c>
      <c r="CI1" s="17" t="s">
        <v>1095</v>
      </c>
      <c r="CJ1" s="17" t="s">
        <v>1096</v>
      </c>
      <c r="CK1" s="22" t="s">
        <v>1099</v>
      </c>
      <c r="CL1" s="40" t="s">
        <v>197</v>
      </c>
      <c r="CM1" s="40" t="s">
        <v>198</v>
      </c>
      <c r="CN1" s="40" t="s">
        <v>199</v>
      </c>
      <c r="CO1" s="40" t="s">
        <v>268</v>
      </c>
      <c r="CP1" s="40" t="s">
        <v>200</v>
      </c>
      <c r="CQ1" s="40" t="s">
        <v>201</v>
      </c>
      <c r="CR1" s="40" t="s">
        <v>202</v>
      </c>
      <c r="CS1" s="40" t="s">
        <v>203</v>
      </c>
      <c r="CT1" s="40" t="s">
        <v>1097</v>
      </c>
      <c r="CU1" s="40" t="s">
        <v>1098</v>
      </c>
      <c r="CV1" s="21" t="s">
        <v>204</v>
      </c>
      <c r="CW1" s="16">
        <v>4</v>
      </c>
      <c r="CX1" s="22" t="s">
        <v>1091</v>
      </c>
      <c r="CY1" s="17" t="s">
        <v>205</v>
      </c>
      <c r="CZ1" s="17" t="s">
        <v>206</v>
      </c>
      <c r="DA1" s="63" t="s">
        <v>1245</v>
      </c>
      <c r="DB1" s="17" t="s">
        <v>207</v>
      </c>
      <c r="DC1" s="17" t="s">
        <v>269</v>
      </c>
      <c r="DD1" s="63" t="s">
        <v>1246</v>
      </c>
      <c r="DE1" s="17" t="s">
        <v>208</v>
      </c>
      <c r="DF1" s="17" t="s">
        <v>209</v>
      </c>
      <c r="DG1" s="17" t="s">
        <v>210</v>
      </c>
      <c r="DH1" s="17" t="s">
        <v>787</v>
      </c>
      <c r="DI1" s="17" t="s">
        <v>788</v>
      </c>
      <c r="DJ1" s="17" t="s">
        <v>211</v>
      </c>
      <c r="DK1" s="17" t="s">
        <v>212</v>
      </c>
      <c r="DL1" s="22" t="s">
        <v>1092</v>
      </c>
      <c r="DM1" s="40" t="s">
        <v>213</v>
      </c>
      <c r="DN1" s="40" t="s">
        <v>214</v>
      </c>
      <c r="DO1" s="63" t="s">
        <v>1247</v>
      </c>
      <c r="DP1" s="40" t="s">
        <v>215</v>
      </c>
      <c r="DQ1" s="40" t="s">
        <v>270</v>
      </c>
      <c r="DR1" s="63" t="s">
        <v>1248</v>
      </c>
      <c r="DS1" s="40" t="s">
        <v>515</v>
      </c>
      <c r="DT1" s="40" t="s">
        <v>517</v>
      </c>
      <c r="DU1" s="40" t="s">
        <v>216</v>
      </c>
      <c r="DV1" s="40" t="s">
        <v>789</v>
      </c>
      <c r="DW1" s="40" t="s">
        <v>790</v>
      </c>
      <c r="DX1" s="40" t="s">
        <v>217</v>
      </c>
      <c r="DY1" s="40" t="s">
        <v>218</v>
      </c>
      <c r="DZ1" s="43" t="s">
        <v>514</v>
      </c>
      <c r="EA1" s="43" t="s">
        <v>516</v>
      </c>
      <c r="EB1" s="43" t="s">
        <v>518</v>
      </c>
      <c r="EC1" s="16">
        <v>5</v>
      </c>
      <c r="ED1" s="22" t="s">
        <v>1091</v>
      </c>
      <c r="EE1" s="17" t="s">
        <v>1104</v>
      </c>
      <c r="EF1" s="63" t="s">
        <v>1105</v>
      </c>
      <c r="EG1" s="17" t="s">
        <v>221</v>
      </c>
      <c r="EH1" s="17" t="s">
        <v>271</v>
      </c>
      <c r="EI1" s="63" t="s">
        <v>1103</v>
      </c>
      <c r="EJ1" s="17" t="s">
        <v>222</v>
      </c>
      <c r="EK1" s="17" t="s">
        <v>223</v>
      </c>
      <c r="EL1" s="17" t="s">
        <v>224</v>
      </c>
      <c r="EM1" s="17" t="s">
        <v>225</v>
      </c>
      <c r="EN1" s="17" t="s">
        <v>1087</v>
      </c>
      <c r="EO1" s="17" t="s">
        <v>1088</v>
      </c>
      <c r="EP1" s="80" t="s">
        <v>1233</v>
      </c>
      <c r="EQ1" s="80" t="s">
        <v>1232</v>
      </c>
      <c r="ER1" s="22" t="s">
        <v>1092</v>
      </c>
      <c r="ES1" s="40" t="s">
        <v>226</v>
      </c>
      <c r="ET1" s="63" t="s">
        <v>1106</v>
      </c>
      <c r="EU1" s="40" t="s">
        <v>227</v>
      </c>
      <c r="EV1" s="40" t="s">
        <v>272</v>
      </c>
      <c r="EW1" s="63" t="s">
        <v>1107</v>
      </c>
      <c r="EX1" s="40" t="s">
        <v>228</v>
      </c>
      <c r="EY1" s="40" t="s">
        <v>229</v>
      </c>
      <c r="EZ1" s="40" t="s">
        <v>230</v>
      </c>
      <c r="FA1" s="40" t="s">
        <v>231</v>
      </c>
      <c r="FB1" s="40" t="s">
        <v>1089</v>
      </c>
      <c r="FC1" s="40" t="s">
        <v>1090</v>
      </c>
      <c r="FD1" s="41" t="s">
        <v>1234</v>
      </c>
      <c r="FE1" s="41" t="s">
        <v>1235</v>
      </c>
      <c r="FF1" s="21" t="s">
        <v>232</v>
      </c>
      <c r="FG1" s="21" t="s">
        <v>519</v>
      </c>
      <c r="FH1" s="21" t="s">
        <v>520</v>
      </c>
      <c r="FI1" s="16">
        <v>6</v>
      </c>
      <c r="FJ1" s="17" t="s">
        <v>233</v>
      </c>
      <c r="FK1" s="17" t="s">
        <v>234</v>
      </c>
      <c r="FL1" s="17" t="s">
        <v>235</v>
      </c>
      <c r="FM1" s="17" t="s">
        <v>273</v>
      </c>
      <c r="FN1" s="17" t="s">
        <v>236</v>
      </c>
      <c r="FO1" s="17" t="s">
        <v>237</v>
      </c>
      <c r="FP1" s="17" t="s">
        <v>238</v>
      </c>
      <c r="FQ1" s="17" t="s">
        <v>239</v>
      </c>
      <c r="FR1" s="17" t="s">
        <v>240</v>
      </c>
      <c r="FS1" s="17" t="s">
        <v>241</v>
      </c>
      <c r="FT1" s="40" t="s">
        <v>242</v>
      </c>
      <c r="FU1" s="40" t="s">
        <v>243</v>
      </c>
      <c r="FV1" s="40" t="s">
        <v>244</v>
      </c>
      <c r="FW1" s="40" t="s">
        <v>274</v>
      </c>
      <c r="FX1" s="40" t="s">
        <v>245</v>
      </c>
      <c r="FY1" s="40" t="s">
        <v>246</v>
      </c>
      <c r="FZ1" s="40" t="s">
        <v>247</v>
      </c>
      <c r="GA1" s="40" t="s">
        <v>248</v>
      </c>
      <c r="GB1" s="40" t="s">
        <v>249</v>
      </c>
      <c r="GC1" s="40" t="s">
        <v>250</v>
      </c>
      <c r="GD1" s="21" t="s">
        <v>251</v>
      </c>
      <c r="GE1" s="21" t="s">
        <v>529</v>
      </c>
      <c r="GF1" s="21" t="s">
        <v>530</v>
      </c>
      <c r="GG1" s="16">
        <v>7</v>
      </c>
      <c r="GH1" s="22" t="s">
        <v>1091</v>
      </c>
      <c r="GI1" s="17" t="s">
        <v>252</v>
      </c>
      <c r="GJ1" s="22" t="s">
        <v>1092</v>
      </c>
      <c r="GK1" s="40" t="s">
        <v>253</v>
      </c>
      <c r="GL1" s="16">
        <v>8</v>
      </c>
      <c r="GM1" s="19" t="s">
        <v>254</v>
      </c>
      <c r="GN1" s="18" t="s">
        <v>255</v>
      </c>
      <c r="GO1" s="15">
        <v>1</v>
      </c>
      <c r="GP1" s="22" t="s">
        <v>1113</v>
      </c>
      <c r="GQ1" s="17" t="s">
        <v>418</v>
      </c>
      <c r="GR1" s="17" t="s">
        <v>419</v>
      </c>
      <c r="GS1" s="63" t="s">
        <v>1249</v>
      </c>
      <c r="GT1" s="17" t="s">
        <v>420</v>
      </c>
      <c r="GU1" s="17" t="s">
        <v>421</v>
      </c>
      <c r="GV1" s="63" t="s">
        <v>1250</v>
      </c>
      <c r="GW1" s="17" t="s">
        <v>422</v>
      </c>
      <c r="GX1" s="17" t="s">
        <v>423</v>
      </c>
      <c r="GY1" s="17" t="s">
        <v>424</v>
      </c>
      <c r="GZ1" s="17" t="s">
        <v>978</v>
      </c>
      <c r="HA1" s="17" t="s">
        <v>979</v>
      </c>
      <c r="HB1" s="17" t="s">
        <v>426</v>
      </c>
      <c r="HC1" s="17" t="s">
        <v>427</v>
      </c>
      <c r="HD1" s="22" t="s">
        <v>1114</v>
      </c>
      <c r="HE1" s="40" t="s">
        <v>428</v>
      </c>
      <c r="HF1" s="40" t="s">
        <v>429</v>
      </c>
      <c r="HG1" s="63" t="s">
        <v>1249</v>
      </c>
      <c r="HH1" s="40" t="s">
        <v>430</v>
      </c>
      <c r="HI1" s="40" t="s">
        <v>431</v>
      </c>
      <c r="HJ1" s="63" t="s">
        <v>1250</v>
      </c>
      <c r="HK1" s="40" t="s">
        <v>432</v>
      </c>
      <c r="HL1" s="40" t="s">
        <v>433</v>
      </c>
      <c r="HM1" s="40" t="s">
        <v>434</v>
      </c>
      <c r="HN1" s="40" t="s">
        <v>980</v>
      </c>
      <c r="HO1" s="40" t="s">
        <v>981</v>
      </c>
      <c r="HP1" s="40" t="s">
        <v>435</v>
      </c>
      <c r="HQ1" s="40" t="s">
        <v>436</v>
      </c>
      <c r="HR1" s="21" t="s">
        <v>437</v>
      </c>
      <c r="HS1" s="21" t="s">
        <v>531</v>
      </c>
      <c r="HT1" s="21" t="s">
        <v>532</v>
      </c>
      <c r="HU1" s="16">
        <v>2</v>
      </c>
      <c r="HV1" s="22" t="s">
        <v>1113</v>
      </c>
      <c r="HW1" s="17" t="s">
        <v>438</v>
      </c>
      <c r="HX1" s="17" t="s">
        <v>439</v>
      </c>
      <c r="HY1" s="63" t="s">
        <v>1251</v>
      </c>
      <c r="HZ1" s="17" t="s">
        <v>440</v>
      </c>
      <c r="IA1" s="17" t="s">
        <v>441</v>
      </c>
      <c r="IB1" s="63" t="s">
        <v>1252</v>
      </c>
      <c r="IC1" s="17" t="s">
        <v>442</v>
      </c>
      <c r="ID1" s="17" t="s">
        <v>443</v>
      </c>
      <c r="IE1" s="17" t="s">
        <v>444</v>
      </c>
      <c r="IF1" s="17" t="s">
        <v>983</v>
      </c>
      <c r="IG1" s="17" t="s">
        <v>984</v>
      </c>
      <c r="IH1" s="17" t="s">
        <v>446</v>
      </c>
      <c r="II1" s="17" t="s">
        <v>447</v>
      </c>
      <c r="IJ1" s="22" t="s">
        <v>1114</v>
      </c>
      <c r="IK1" s="40" t="s">
        <v>448</v>
      </c>
      <c r="IL1" s="40" t="s">
        <v>449</v>
      </c>
      <c r="IM1" s="63" t="s">
        <v>1253</v>
      </c>
      <c r="IN1" s="40" t="s">
        <v>450</v>
      </c>
      <c r="IO1" s="40" t="s">
        <v>451</v>
      </c>
      <c r="IP1" s="63" t="s">
        <v>1254</v>
      </c>
      <c r="IQ1" s="40" t="s">
        <v>452</v>
      </c>
      <c r="IR1" s="40" t="s">
        <v>453</v>
      </c>
      <c r="IS1" s="40" t="s">
        <v>985</v>
      </c>
      <c r="IT1" s="40" t="s">
        <v>986</v>
      </c>
      <c r="IU1" s="40" t="s">
        <v>454</v>
      </c>
      <c r="IV1" s="40" t="s">
        <v>455</v>
      </c>
      <c r="IW1" s="40" t="s">
        <v>456</v>
      </c>
      <c r="IX1" s="21" t="s">
        <v>533</v>
      </c>
      <c r="IY1" s="21" t="s">
        <v>534</v>
      </c>
      <c r="IZ1" s="21" t="s">
        <v>535</v>
      </c>
      <c r="JA1" s="16">
        <v>3</v>
      </c>
      <c r="JB1" s="16" t="s">
        <v>457</v>
      </c>
      <c r="JC1" s="16" t="s">
        <v>458</v>
      </c>
      <c r="JD1" s="16" t="s">
        <v>459</v>
      </c>
      <c r="JE1" s="16" t="s">
        <v>460</v>
      </c>
      <c r="JF1" s="16" t="s">
        <v>461</v>
      </c>
      <c r="JG1" s="16" t="s">
        <v>462</v>
      </c>
      <c r="JH1" s="16" t="s">
        <v>463</v>
      </c>
      <c r="JI1" s="16" t="s">
        <v>464</v>
      </c>
      <c r="JJ1" s="16" t="s">
        <v>465</v>
      </c>
      <c r="JK1" s="16" t="s">
        <v>466</v>
      </c>
      <c r="JL1" s="16" t="s">
        <v>486</v>
      </c>
      <c r="JM1" s="16" t="s">
        <v>467</v>
      </c>
      <c r="JN1" s="16" t="s">
        <v>468</v>
      </c>
      <c r="JO1" s="16" t="s">
        <v>469</v>
      </c>
      <c r="JP1" s="16" t="s">
        <v>470</v>
      </c>
      <c r="JQ1" s="16" t="s">
        <v>471</v>
      </c>
      <c r="JR1" s="16" t="s">
        <v>472</v>
      </c>
      <c r="JS1" s="16" t="s">
        <v>473</v>
      </c>
      <c r="JT1" s="16" t="s">
        <v>474</v>
      </c>
      <c r="JU1" s="16" t="s">
        <v>475</v>
      </c>
      <c r="JV1" s="16" t="s">
        <v>536</v>
      </c>
      <c r="JW1" s="16" t="s">
        <v>537</v>
      </c>
      <c r="JX1" s="16" t="s">
        <v>538</v>
      </c>
      <c r="JY1" s="16">
        <v>4</v>
      </c>
      <c r="JZ1" s="22" t="s">
        <v>1113</v>
      </c>
      <c r="KA1" s="17" t="s">
        <v>485</v>
      </c>
      <c r="KB1" s="17" t="s">
        <v>476</v>
      </c>
      <c r="KC1" s="63" t="s">
        <v>1255</v>
      </c>
      <c r="KD1" s="17" t="s">
        <v>477</v>
      </c>
      <c r="KE1" s="17" t="s">
        <v>478</v>
      </c>
      <c r="KF1" s="63" t="s">
        <v>1256</v>
      </c>
      <c r="KG1" s="17" t="s">
        <v>479</v>
      </c>
      <c r="KH1" s="17" t="s">
        <v>480</v>
      </c>
      <c r="KI1" s="17" t="s">
        <v>481</v>
      </c>
      <c r="KJ1" s="17" t="s">
        <v>987</v>
      </c>
      <c r="KK1" s="17" t="s">
        <v>988</v>
      </c>
      <c r="KL1" s="17" t="s">
        <v>483</v>
      </c>
      <c r="KM1" s="17" t="s">
        <v>484</v>
      </c>
      <c r="KN1" s="22" t="s">
        <v>1114</v>
      </c>
      <c r="KO1" s="40" t="s">
        <v>487</v>
      </c>
      <c r="KP1" s="40" t="s">
        <v>488</v>
      </c>
      <c r="KQ1" s="63" t="s">
        <v>1257</v>
      </c>
      <c r="KR1" s="40" t="s">
        <v>489</v>
      </c>
      <c r="KS1" s="40" t="s">
        <v>490</v>
      </c>
      <c r="KT1" s="63" t="s">
        <v>1258</v>
      </c>
      <c r="KU1" s="40" t="s">
        <v>491</v>
      </c>
      <c r="KV1" s="40" t="s">
        <v>492</v>
      </c>
      <c r="KW1" s="40" t="s">
        <v>493</v>
      </c>
      <c r="KX1" s="40" t="s">
        <v>989</v>
      </c>
      <c r="KY1" s="40" t="s">
        <v>990</v>
      </c>
      <c r="KZ1" s="40" t="s">
        <v>494</v>
      </c>
      <c r="LA1" s="40" t="s">
        <v>495</v>
      </c>
      <c r="LB1" s="21" t="s">
        <v>539</v>
      </c>
      <c r="LC1" s="21" t="s">
        <v>540</v>
      </c>
      <c r="LD1" s="21" t="s">
        <v>541</v>
      </c>
      <c r="LE1" s="16">
        <v>5</v>
      </c>
      <c r="LF1" s="22" t="s">
        <v>1115</v>
      </c>
      <c r="LG1" s="17" t="s">
        <v>496</v>
      </c>
      <c r="LH1" s="63" t="s">
        <v>1109</v>
      </c>
      <c r="LI1" s="17" t="s">
        <v>497</v>
      </c>
      <c r="LJ1" s="17" t="s">
        <v>498</v>
      </c>
      <c r="LK1" s="63" t="s">
        <v>1110</v>
      </c>
      <c r="LL1" s="17" t="s">
        <v>499</v>
      </c>
      <c r="LM1" s="17" t="s">
        <v>500</v>
      </c>
      <c r="LN1" s="17" t="s">
        <v>501</v>
      </c>
      <c r="LO1" s="17" t="s">
        <v>502</v>
      </c>
      <c r="LP1" s="17" t="s">
        <v>503</v>
      </c>
      <c r="LQ1" s="17" t="s">
        <v>504</v>
      </c>
      <c r="LR1" s="22" t="s">
        <v>1114</v>
      </c>
      <c r="LS1" s="40" t="s">
        <v>505</v>
      </c>
      <c r="LT1" s="63" t="s">
        <v>1111</v>
      </c>
      <c r="LU1" s="40" t="s">
        <v>506</v>
      </c>
      <c r="LV1" s="40" t="s">
        <v>507</v>
      </c>
      <c r="LW1" s="63" t="s">
        <v>1112</v>
      </c>
      <c r="LX1" s="40" t="s">
        <v>508</v>
      </c>
      <c r="LY1" s="40" t="s">
        <v>509</v>
      </c>
      <c r="LZ1" s="40" t="s">
        <v>510</v>
      </c>
      <c r="MA1" s="40" t="s">
        <v>511</v>
      </c>
      <c r="MB1" s="40" t="s">
        <v>512</v>
      </c>
      <c r="MC1" s="40" t="s">
        <v>513</v>
      </c>
      <c r="MD1" s="21" t="s">
        <v>544</v>
      </c>
      <c r="ME1" s="21" t="s">
        <v>542</v>
      </c>
      <c r="MF1" s="21" t="s">
        <v>543</v>
      </c>
      <c r="MH1" s="32" t="s">
        <v>546</v>
      </c>
      <c r="MI1" s="15">
        <v>1</v>
      </c>
      <c r="MJ1" s="17" t="s">
        <v>547</v>
      </c>
      <c r="MK1" s="17" t="s">
        <v>548</v>
      </c>
      <c r="ML1" s="17" t="s">
        <v>549</v>
      </c>
      <c r="MM1" s="17" t="s">
        <v>550</v>
      </c>
      <c r="MN1" s="63" t="s">
        <v>1259</v>
      </c>
      <c r="MO1" s="17" t="s">
        <v>920</v>
      </c>
      <c r="MP1" s="17" t="s">
        <v>551</v>
      </c>
      <c r="MQ1" s="17" t="s">
        <v>921</v>
      </c>
      <c r="MR1" s="17" t="s">
        <v>922</v>
      </c>
      <c r="MS1" s="17" t="s">
        <v>923</v>
      </c>
      <c r="MT1" s="17" t="s">
        <v>924</v>
      </c>
      <c r="MU1" s="17" t="s">
        <v>925</v>
      </c>
      <c r="MV1" s="41" t="s">
        <v>926</v>
      </c>
      <c r="MW1" s="41" t="s">
        <v>927</v>
      </c>
      <c r="MX1" s="41" t="s">
        <v>928</v>
      </c>
      <c r="MY1" s="16">
        <v>2</v>
      </c>
      <c r="MZ1" s="17" t="s">
        <v>929</v>
      </c>
      <c r="NA1" s="17" t="s">
        <v>930</v>
      </c>
      <c r="NB1" s="17" t="s">
        <v>931</v>
      </c>
      <c r="NC1" s="17" t="s">
        <v>932</v>
      </c>
      <c r="ND1" s="63" t="s">
        <v>1260</v>
      </c>
      <c r="NE1" s="17" t="s">
        <v>933</v>
      </c>
      <c r="NF1" s="17" t="s">
        <v>934</v>
      </c>
      <c r="NG1" s="17" t="s">
        <v>935</v>
      </c>
      <c r="NH1" s="17" t="s">
        <v>936</v>
      </c>
      <c r="NI1" s="17" t="s">
        <v>937</v>
      </c>
      <c r="NJ1" s="17" t="s">
        <v>938</v>
      </c>
      <c r="NK1" s="17" t="s">
        <v>939</v>
      </c>
      <c r="NL1" s="41" t="s">
        <v>940</v>
      </c>
      <c r="NM1" s="16">
        <v>3</v>
      </c>
      <c r="NN1" s="16" t="s">
        <v>941</v>
      </c>
      <c r="NO1" s="16" t="s">
        <v>942</v>
      </c>
      <c r="NP1" s="16" t="s">
        <v>943</v>
      </c>
      <c r="NQ1" s="16" t="s">
        <v>944</v>
      </c>
      <c r="NR1" s="16" t="s">
        <v>945</v>
      </c>
      <c r="NS1" s="16" t="s">
        <v>946</v>
      </c>
      <c r="NT1" s="16" t="s">
        <v>947</v>
      </c>
      <c r="NU1" s="16" t="s">
        <v>948</v>
      </c>
      <c r="NV1" s="16" t="s">
        <v>949</v>
      </c>
      <c r="NW1" s="16" t="s">
        <v>950</v>
      </c>
      <c r="NX1" s="16" t="s">
        <v>951</v>
      </c>
      <c r="NY1" s="16">
        <v>4</v>
      </c>
      <c r="NZ1" s="17" t="s">
        <v>952</v>
      </c>
      <c r="OA1" s="17" t="s">
        <v>953</v>
      </c>
      <c r="OB1" s="17" t="s">
        <v>954</v>
      </c>
      <c r="OC1" s="17" t="s">
        <v>955</v>
      </c>
      <c r="OD1" s="63" t="s">
        <v>1261</v>
      </c>
      <c r="OE1" s="17" t="s">
        <v>956</v>
      </c>
      <c r="OF1" s="17" t="s">
        <v>957</v>
      </c>
      <c r="OG1" s="17" t="s">
        <v>958</v>
      </c>
      <c r="OH1" s="17" t="s">
        <v>959</v>
      </c>
      <c r="OI1" s="17" t="s">
        <v>960</v>
      </c>
      <c r="OJ1" s="17" t="s">
        <v>961</v>
      </c>
      <c r="OK1" s="17" t="s">
        <v>962</v>
      </c>
      <c r="OL1" s="43" t="s">
        <v>514</v>
      </c>
      <c r="OM1" s="43" t="s">
        <v>516</v>
      </c>
      <c r="ON1" s="43" t="s">
        <v>518</v>
      </c>
      <c r="OO1" s="16">
        <v>5</v>
      </c>
      <c r="OP1" s="22" t="s">
        <v>1196</v>
      </c>
      <c r="OQ1" s="17" t="s">
        <v>1185</v>
      </c>
      <c r="OR1" s="63" t="s">
        <v>1183</v>
      </c>
      <c r="OS1" s="17" t="s">
        <v>1186</v>
      </c>
      <c r="OT1" s="17" t="s">
        <v>271</v>
      </c>
      <c r="OU1" s="63" t="s">
        <v>1184</v>
      </c>
      <c r="OV1" s="17" t="s">
        <v>1187</v>
      </c>
      <c r="OW1" s="17" t="s">
        <v>1188</v>
      </c>
      <c r="OX1" s="17" t="s">
        <v>1189</v>
      </c>
      <c r="OY1" s="17" t="s">
        <v>1190</v>
      </c>
      <c r="OZ1" s="17" t="s">
        <v>1191</v>
      </c>
      <c r="PA1" s="17" t="s">
        <v>1192</v>
      </c>
      <c r="PB1" s="21" t="s">
        <v>1193</v>
      </c>
      <c r="PC1" s="21" t="s">
        <v>1194</v>
      </c>
      <c r="PD1" s="21" t="s">
        <v>1195</v>
      </c>
      <c r="PE1" s="16">
        <v>6</v>
      </c>
      <c r="PF1" s="16" t="s">
        <v>233</v>
      </c>
      <c r="PG1" s="16" t="s">
        <v>234</v>
      </c>
      <c r="PH1" s="16" t="s">
        <v>235</v>
      </c>
      <c r="PI1" s="16" t="s">
        <v>273</v>
      </c>
      <c r="PJ1" s="16" t="s">
        <v>236</v>
      </c>
      <c r="PK1" s="16" t="s">
        <v>237</v>
      </c>
      <c r="PL1" s="16" t="s">
        <v>238</v>
      </c>
      <c r="PM1" s="16" t="s">
        <v>239</v>
      </c>
      <c r="PN1" s="16" t="s">
        <v>240</v>
      </c>
      <c r="PO1" s="16" t="s">
        <v>241</v>
      </c>
      <c r="PP1" s="16" t="s">
        <v>251</v>
      </c>
      <c r="PQ1" s="16" t="s">
        <v>529</v>
      </c>
      <c r="PR1" s="16" t="s">
        <v>530</v>
      </c>
      <c r="PS1" s="16">
        <v>7</v>
      </c>
      <c r="PT1" s="17" t="s">
        <v>963</v>
      </c>
      <c r="PU1" s="16">
        <v>8</v>
      </c>
      <c r="PV1" s="19" t="s">
        <v>964</v>
      </c>
      <c r="PW1" s="15">
        <v>1</v>
      </c>
      <c r="PX1" s="17" t="s">
        <v>418</v>
      </c>
      <c r="PY1" s="17" t="s">
        <v>419</v>
      </c>
      <c r="PZ1" s="17" t="s">
        <v>420</v>
      </c>
      <c r="QA1" s="17" t="s">
        <v>421</v>
      </c>
      <c r="QB1" s="17" t="s">
        <v>422</v>
      </c>
      <c r="QC1" s="17" t="s">
        <v>423</v>
      </c>
      <c r="QD1" s="17" t="s">
        <v>424</v>
      </c>
      <c r="QE1" s="17" t="s">
        <v>425</v>
      </c>
      <c r="QF1" s="17" t="s">
        <v>426</v>
      </c>
      <c r="QG1" s="17" t="s">
        <v>427</v>
      </c>
      <c r="QH1" s="21" t="s">
        <v>437</v>
      </c>
      <c r="QI1" s="21" t="s">
        <v>531</v>
      </c>
      <c r="QJ1" s="21" t="s">
        <v>532</v>
      </c>
      <c r="QK1" s="16">
        <v>2</v>
      </c>
      <c r="QL1" s="17" t="s">
        <v>438</v>
      </c>
      <c r="QM1" s="17" t="s">
        <v>439</v>
      </c>
      <c r="QN1" s="17" t="s">
        <v>440</v>
      </c>
      <c r="QO1" s="17" t="s">
        <v>441</v>
      </c>
      <c r="QP1" s="17" t="s">
        <v>442</v>
      </c>
      <c r="QQ1" s="17" t="s">
        <v>443</v>
      </c>
      <c r="QR1" s="17" t="s">
        <v>444</v>
      </c>
      <c r="QS1" s="17" t="s">
        <v>445</v>
      </c>
      <c r="QT1" s="17" t="s">
        <v>446</v>
      </c>
      <c r="QU1" s="17" t="s">
        <v>447</v>
      </c>
      <c r="QV1" s="21" t="s">
        <v>533</v>
      </c>
      <c r="QW1" s="21" t="s">
        <v>534</v>
      </c>
      <c r="QX1" s="21" t="s">
        <v>535</v>
      </c>
      <c r="QY1" s="16">
        <v>3</v>
      </c>
      <c r="QZ1" s="16" t="s">
        <v>457</v>
      </c>
      <c r="RA1" s="16" t="s">
        <v>458</v>
      </c>
      <c r="RB1" s="16" t="s">
        <v>459</v>
      </c>
      <c r="RC1" s="16" t="s">
        <v>460</v>
      </c>
      <c r="RD1" s="16" t="s">
        <v>461</v>
      </c>
      <c r="RE1" s="16" t="s">
        <v>462</v>
      </c>
      <c r="RF1" s="16" t="s">
        <v>463</v>
      </c>
      <c r="RG1" s="16" t="s">
        <v>464</v>
      </c>
      <c r="RH1" s="16" t="s">
        <v>465</v>
      </c>
      <c r="RI1" s="16" t="s">
        <v>466</v>
      </c>
      <c r="RJ1" s="16" t="s">
        <v>536</v>
      </c>
      <c r="RK1" s="16" t="s">
        <v>537</v>
      </c>
      <c r="RL1" s="16" t="s">
        <v>538</v>
      </c>
      <c r="RM1" s="16">
        <v>4</v>
      </c>
      <c r="RN1" s="17" t="s">
        <v>485</v>
      </c>
      <c r="RO1" s="17" t="s">
        <v>476</v>
      </c>
      <c r="RP1" s="17" t="s">
        <v>477</v>
      </c>
      <c r="RQ1" s="17" t="s">
        <v>478</v>
      </c>
      <c r="RR1" s="17" t="s">
        <v>479</v>
      </c>
      <c r="RS1" s="17" t="s">
        <v>480</v>
      </c>
      <c r="RT1" s="17" t="s">
        <v>481</v>
      </c>
      <c r="RU1" s="17" t="s">
        <v>482</v>
      </c>
      <c r="RV1" s="17" t="s">
        <v>483</v>
      </c>
      <c r="RW1" s="17" t="s">
        <v>484</v>
      </c>
      <c r="RX1" s="21" t="s">
        <v>539</v>
      </c>
      <c r="RY1" s="21" t="s">
        <v>540</v>
      </c>
      <c r="RZ1" s="21" t="s">
        <v>541</v>
      </c>
      <c r="SA1" s="16">
        <v>5</v>
      </c>
      <c r="SB1" s="17" t="s">
        <v>496</v>
      </c>
      <c r="SC1" s="17" t="s">
        <v>497</v>
      </c>
      <c r="SD1" s="17" t="s">
        <v>498</v>
      </c>
      <c r="SE1" s="17" t="s">
        <v>499</v>
      </c>
      <c r="SF1" s="17" t="s">
        <v>500</v>
      </c>
      <c r="SG1" s="17" t="s">
        <v>501</v>
      </c>
      <c r="SH1" s="17" t="s">
        <v>502</v>
      </c>
      <c r="SI1" s="17" t="s">
        <v>503</v>
      </c>
      <c r="SJ1" s="17" t="s">
        <v>504</v>
      </c>
      <c r="SK1" s="21" t="s">
        <v>544</v>
      </c>
      <c r="SL1" s="21" t="s">
        <v>542</v>
      </c>
      <c r="SM1" s="21" t="s">
        <v>543</v>
      </c>
    </row>
    <row r="2" spans="1:507">
      <c r="A2" t="s">
        <v>34</v>
      </c>
      <c r="C2" s="58">
        <f>VLOOKUP($A2,'Study characteristic'!$A$3:$CC$23,44,0)</f>
        <v>14</v>
      </c>
      <c r="D2" s="13">
        <v>7</v>
      </c>
      <c r="E2" s="13"/>
      <c r="F2" s="64"/>
      <c r="G2" s="13"/>
      <c r="H2" s="13"/>
      <c r="I2" s="64"/>
      <c r="J2" s="13"/>
      <c r="K2" s="13"/>
      <c r="L2" s="13"/>
      <c r="M2" s="13"/>
      <c r="N2" s="13"/>
      <c r="O2" s="13"/>
      <c r="P2" s="13"/>
      <c r="Q2" s="13"/>
      <c r="R2" s="13"/>
      <c r="S2" s="13"/>
      <c r="T2" s="58">
        <f>VLOOKUP($A2,'Study characteristic'!$A$3:$CC$23,48,0)</f>
        <v>12</v>
      </c>
      <c r="U2" s="13">
        <v>7</v>
      </c>
      <c r="V2" s="13"/>
      <c r="W2" s="64"/>
      <c r="X2" s="13"/>
      <c r="Y2" s="13"/>
      <c r="Z2" s="64"/>
      <c r="AA2" s="13"/>
      <c r="AB2" s="13"/>
      <c r="AC2" s="13"/>
      <c r="AD2" s="13"/>
      <c r="AE2" s="13"/>
      <c r="AF2" s="13"/>
      <c r="AG2" s="13"/>
      <c r="AH2" s="13"/>
      <c r="AI2" s="13"/>
      <c r="AJ2" s="13"/>
      <c r="AK2" s="13"/>
      <c r="AL2" s="13"/>
      <c r="AM2" s="13"/>
      <c r="AN2" s="13"/>
      <c r="AO2" s="13"/>
      <c r="AP2" s="13"/>
      <c r="AQ2" s="13"/>
      <c r="AR2" s="64"/>
      <c r="AS2" s="13"/>
      <c r="AT2" s="13"/>
      <c r="AU2" s="64"/>
      <c r="AV2" s="13"/>
      <c r="AW2" s="13"/>
      <c r="AX2" s="13"/>
      <c r="AY2" s="13"/>
      <c r="AZ2" s="13"/>
      <c r="BA2" s="13"/>
      <c r="BB2" s="13"/>
      <c r="BC2" s="13"/>
      <c r="BD2" s="13"/>
      <c r="BE2" s="13"/>
      <c r="BF2" s="13"/>
      <c r="BG2" s="13"/>
      <c r="BH2" s="13"/>
      <c r="BI2" s="64"/>
      <c r="BJ2" s="13"/>
      <c r="BK2" s="13"/>
      <c r="BL2" s="64"/>
      <c r="BM2" s="13"/>
      <c r="BN2" s="13"/>
      <c r="BO2" s="13"/>
      <c r="BP2" s="13"/>
      <c r="BQ2" s="13"/>
      <c r="BR2" s="13"/>
      <c r="BS2" s="13"/>
      <c r="BT2" s="13"/>
      <c r="BU2" s="13"/>
      <c r="BV2" s="13"/>
      <c r="BW2" s="13"/>
      <c r="BX2" s="13"/>
      <c r="BY2" s="13"/>
      <c r="BZ2" s="58">
        <f>VLOOKUP($A2,'Study characteristic'!$A$3:$CC$23,44,0)</f>
        <v>14</v>
      </c>
      <c r="CA2" s="13"/>
      <c r="CB2" s="13"/>
      <c r="CC2" s="13"/>
      <c r="CD2" s="13"/>
      <c r="CE2" s="13"/>
      <c r="CF2" s="13"/>
      <c r="CG2" s="13"/>
      <c r="CH2" s="13"/>
      <c r="CI2" s="13"/>
      <c r="CJ2" s="13"/>
      <c r="CK2" s="58">
        <f>VLOOKUP($A2,'Study characteristic'!$A$3:$CC$23,48,0)</f>
        <v>12</v>
      </c>
      <c r="CL2" s="13"/>
      <c r="CM2" s="13"/>
      <c r="CN2" s="13"/>
      <c r="CO2" s="13"/>
      <c r="CP2" s="13"/>
      <c r="CQ2" s="13"/>
      <c r="CR2" s="13"/>
      <c r="CS2" s="13"/>
      <c r="CT2" s="13"/>
      <c r="CU2" s="13"/>
      <c r="CV2" s="13"/>
      <c r="CW2" s="13"/>
      <c r="CX2" s="58">
        <f>VLOOKUP($A2,'Study characteristic'!$A$3:$CC$23,44,0)</f>
        <v>14</v>
      </c>
      <c r="CY2" s="13"/>
      <c r="CZ2" s="13"/>
      <c r="DA2" s="64"/>
      <c r="DB2" s="13"/>
      <c r="DC2" s="13"/>
      <c r="DD2" s="64"/>
      <c r="DE2" s="13"/>
      <c r="DF2" s="13"/>
      <c r="DG2" s="13"/>
      <c r="DH2" s="13"/>
      <c r="DI2" s="13"/>
      <c r="DJ2" s="13"/>
      <c r="DK2" s="13"/>
      <c r="DL2" s="58">
        <f>VLOOKUP($A2,'Study characteristic'!$A$3:$CC$23,48,0)</f>
        <v>12</v>
      </c>
      <c r="DM2" s="13"/>
      <c r="DN2" s="13"/>
      <c r="DO2" s="64"/>
      <c r="DP2" s="13"/>
      <c r="DQ2" s="13"/>
      <c r="DR2" s="64"/>
      <c r="DS2" s="13"/>
      <c r="DT2" s="13"/>
      <c r="DU2" s="13"/>
      <c r="DV2" s="13"/>
      <c r="DW2" s="13"/>
      <c r="DX2" s="13"/>
      <c r="DY2" s="13"/>
      <c r="DZ2" s="13"/>
      <c r="EA2" s="13"/>
      <c r="EB2" s="13"/>
      <c r="EC2" s="13"/>
      <c r="ED2" s="58">
        <f>VLOOKUP($A2,'Study characteristic'!$A$3:$CC$23,44,0)</f>
        <v>14</v>
      </c>
      <c r="EE2" s="13">
        <v>47</v>
      </c>
      <c r="EF2" s="64"/>
      <c r="EG2" s="13">
        <v>12</v>
      </c>
      <c r="EH2" s="13"/>
      <c r="EI2" s="64"/>
      <c r="EJ2" s="13"/>
      <c r="EK2" s="13"/>
      <c r="EL2" s="13"/>
      <c r="EM2" s="13"/>
      <c r="EN2" s="13"/>
      <c r="EO2" s="13"/>
      <c r="EP2" s="13"/>
      <c r="EQ2" s="13"/>
      <c r="ER2" s="58">
        <f>VLOOKUP($A2,'Study characteristic'!$A$3:$CC$23,48,0)</f>
        <v>12</v>
      </c>
      <c r="ES2" s="13">
        <v>53</v>
      </c>
      <c r="ET2" s="64"/>
      <c r="EU2" s="13">
        <v>11</v>
      </c>
      <c r="EV2" s="13"/>
      <c r="EW2" s="64"/>
      <c r="EX2" s="13"/>
      <c r="EY2" s="13"/>
      <c r="EZ2" s="13"/>
      <c r="FA2" s="13"/>
      <c r="FB2" s="13"/>
      <c r="FC2" s="13"/>
      <c r="FD2" s="13"/>
      <c r="FE2" s="13"/>
      <c r="FF2" s="13">
        <v>-5</v>
      </c>
      <c r="FG2" s="13">
        <v>-14</v>
      </c>
      <c r="FH2" s="13">
        <v>4</v>
      </c>
      <c r="FI2" s="13"/>
      <c r="FJ2" s="13"/>
      <c r="FK2" s="13">
        <v>43</v>
      </c>
      <c r="FL2" s="13">
        <v>12</v>
      </c>
      <c r="FM2" s="13"/>
      <c r="FN2" s="13"/>
      <c r="FO2" s="13"/>
      <c r="FP2" s="13"/>
      <c r="FQ2" s="13"/>
      <c r="FR2" s="13"/>
      <c r="FS2" s="13"/>
      <c r="FT2" s="13"/>
      <c r="FU2" s="13">
        <v>40</v>
      </c>
      <c r="FV2" s="13">
        <v>6</v>
      </c>
      <c r="FW2" s="13"/>
      <c r="FX2" s="13"/>
      <c r="FY2" s="13"/>
      <c r="FZ2" s="13"/>
      <c r="GA2" s="13"/>
      <c r="GB2" s="13"/>
      <c r="GC2" s="13"/>
      <c r="GD2" s="13">
        <v>3</v>
      </c>
      <c r="GE2" s="13">
        <v>-5</v>
      </c>
      <c r="GF2" s="13">
        <v>11</v>
      </c>
      <c r="GG2" s="13"/>
      <c r="GH2" s="58">
        <f>VLOOKUP($A2,'Study characteristic'!$A$3:$CC$23,44,0)</f>
        <v>14</v>
      </c>
      <c r="GI2" s="13">
        <v>12</v>
      </c>
      <c r="GJ2" s="58">
        <f>VLOOKUP($A2,'Study characteristic'!$A$3:$CC$23,48,0)</f>
        <v>12</v>
      </c>
      <c r="GK2" s="13">
        <v>12</v>
      </c>
      <c r="GL2" s="13"/>
      <c r="GM2" s="59">
        <f>VLOOKUP($A2,'Study characteristic'!$A$1:$AW$17,43,0)</f>
        <v>4</v>
      </c>
      <c r="GN2" s="60">
        <f>VLOOKUP($A2,'Study characteristic'!$A$1:$AW$17,47,0)</f>
        <v>7</v>
      </c>
      <c r="GO2" s="12"/>
      <c r="GP2" s="58">
        <f>VLOOKUP($A2,'Study characteristic'!$A$3:$CC$23,76,0)</f>
        <v>0</v>
      </c>
      <c r="GQ2" s="12"/>
      <c r="GR2" s="12"/>
      <c r="GS2" s="67"/>
      <c r="GT2" s="12"/>
      <c r="GU2" s="12"/>
      <c r="GV2" s="67"/>
      <c r="GW2" s="12"/>
      <c r="GX2" s="12"/>
      <c r="GY2" s="12"/>
      <c r="GZ2" s="12"/>
      <c r="HA2" s="12"/>
      <c r="HB2" s="12"/>
      <c r="HC2" s="12"/>
      <c r="HD2" s="58">
        <f>VLOOKUP($A2,'Study characteristic'!$A$3:$CC$23,80,0)</f>
        <v>0</v>
      </c>
      <c r="HE2" s="12"/>
      <c r="HF2" s="12"/>
      <c r="HG2" s="67"/>
      <c r="HH2" s="12"/>
      <c r="HI2" s="12"/>
      <c r="HJ2" s="67"/>
      <c r="HK2" s="12"/>
      <c r="HL2" s="12"/>
      <c r="HM2" s="12"/>
      <c r="HN2" s="12"/>
      <c r="HO2" s="12"/>
      <c r="HP2" s="12"/>
      <c r="HQ2" s="12"/>
      <c r="HR2" s="12"/>
      <c r="HS2" s="13"/>
      <c r="HT2" s="13"/>
      <c r="HU2" s="12"/>
      <c r="HV2" s="12"/>
      <c r="HW2" s="12"/>
      <c r="HX2" s="12"/>
      <c r="HY2" s="67"/>
      <c r="HZ2" s="12"/>
      <c r="IA2" s="12"/>
      <c r="IB2" s="67"/>
      <c r="IC2" s="12"/>
      <c r="ID2" s="12"/>
      <c r="IE2" s="12"/>
      <c r="IF2" s="12"/>
      <c r="IG2" s="12"/>
      <c r="IH2" s="12"/>
      <c r="II2" s="12"/>
      <c r="IJ2" s="12"/>
      <c r="IK2" s="12"/>
      <c r="IL2" s="12"/>
      <c r="IM2" s="67"/>
      <c r="IN2" s="12"/>
      <c r="IO2" s="12"/>
      <c r="IP2" s="67"/>
      <c r="IQ2" s="12"/>
      <c r="IR2" s="12"/>
      <c r="IS2" s="12"/>
      <c r="IT2" s="12"/>
      <c r="IU2" s="12"/>
      <c r="IV2" s="12"/>
      <c r="IW2" s="12"/>
      <c r="IX2" s="12"/>
      <c r="IY2" s="13"/>
      <c r="IZ2" s="13"/>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67"/>
      <c r="KD2" s="12"/>
      <c r="KE2" s="12"/>
      <c r="KF2" s="67"/>
      <c r="KG2" s="12"/>
      <c r="KH2" s="12"/>
      <c r="KI2" s="12"/>
      <c r="KJ2" s="12"/>
      <c r="KK2" s="12"/>
      <c r="KL2" s="12"/>
      <c r="KM2" s="12"/>
      <c r="KN2" s="12"/>
      <c r="KO2" s="12"/>
      <c r="KP2" s="12"/>
      <c r="KQ2" s="67"/>
      <c r="KR2" s="12"/>
      <c r="KS2" s="12"/>
      <c r="KT2" s="67"/>
      <c r="KU2" s="12"/>
      <c r="KV2" s="12"/>
      <c r="KW2" s="12"/>
      <c r="KX2" s="12"/>
      <c r="KY2" s="12"/>
      <c r="KZ2" s="12"/>
      <c r="LA2" s="12"/>
      <c r="LB2" s="12"/>
      <c r="LC2" s="12"/>
      <c r="LD2" s="12"/>
      <c r="LE2" s="12"/>
      <c r="LF2" s="58">
        <f>VLOOKUP($A2,'Study characteristic'!$A$3:$CC$23,76,0)</f>
        <v>0</v>
      </c>
      <c r="LG2" s="12"/>
      <c r="LH2" s="67"/>
      <c r="LI2" s="12"/>
      <c r="LJ2" s="12"/>
      <c r="LK2" s="67"/>
      <c r="LL2" s="12"/>
      <c r="LM2" s="12"/>
      <c r="LN2" s="12"/>
      <c r="LO2" s="12"/>
      <c r="LP2" s="12"/>
      <c r="LQ2" s="12"/>
      <c r="LR2" s="58">
        <f>VLOOKUP($A2,'Study characteristic'!$A$3:$CC$23,80,0)</f>
        <v>0</v>
      </c>
      <c r="LS2" s="12"/>
      <c r="LT2" s="67"/>
      <c r="LU2" s="12"/>
      <c r="LV2" s="12"/>
      <c r="LW2" s="67"/>
      <c r="LX2" s="12"/>
      <c r="LY2" s="12"/>
      <c r="LZ2" s="12"/>
      <c r="MA2" s="12"/>
      <c r="MB2" s="12"/>
      <c r="MC2" s="12"/>
      <c r="MD2" s="12"/>
      <c r="ME2" s="12"/>
      <c r="MF2" s="12"/>
      <c r="MG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row>
    <row r="3" spans="1:507" ht="21">
      <c r="A3" t="s">
        <v>36</v>
      </c>
      <c r="C3" s="58">
        <f>VLOOKUP($A3,'Study characteristic'!$A$3:$CC$23,44,0)</f>
        <v>0</v>
      </c>
      <c r="D3" s="13"/>
      <c r="E3" s="13"/>
      <c r="F3" s="64"/>
      <c r="G3" s="13"/>
      <c r="H3" s="13"/>
      <c r="I3" s="64"/>
      <c r="J3" s="13"/>
      <c r="K3" s="13"/>
      <c r="L3" s="13"/>
      <c r="M3" s="13"/>
      <c r="N3" s="13"/>
      <c r="O3" s="13"/>
      <c r="P3" s="13"/>
      <c r="Q3" s="13"/>
      <c r="R3" s="13"/>
      <c r="S3" s="13"/>
      <c r="T3" s="58">
        <f>VLOOKUP($A3,'Study characteristic'!$A$3:$CC$23,48,0)</f>
        <v>0</v>
      </c>
      <c r="U3" s="13"/>
      <c r="V3" s="13"/>
      <c r="W3" s="64"/>
      <c r="X3" s="13"/>
      <c r="Y3" s="13"/>
      <c r="Z3" s="64"/>
      <c r="AA3" s="13"/>
      <c r="AB3" s="13"/>
      <c r="AC3" s="13"/>
      <c r="AD3" s="13"/>
      <c r="AE3" s="13"/>
      <c r="AF3" s="13"/>
      <c r="AG3" s="13"/>
      <c r="AH3" s="13"/>
      <c r="AI3" s="13"/>
      <c r="AJ3" s="13"/>
      <c r="AK3" s="13"/>
      <c r="AL3" s="13"/>
      <c r="AM3" s="13"/>
      <c r="AN3" s="13"/>
      <c r="AO3" s="13"/>
      <c r="AP3" s="13"/>
      <c r="AQ3" s="13"/>
      <c r="AR3" s="64"/>
      <c r="AS3" s="13"/>
      <c r="AT3" s="13"/>
      <c r="AU3" s="64"/>
      <c r="AV3" s="13"/>
      <c r="AW3" s="13"/>
      <c r="AX3" s="13"/>
      <c r="AY3" s="13"/>
      <c r="AZ3" s="13"/>
      <c r="BA3" s="13"/>
      <c r="BB3" s="13"/>
      <c r="BC3" s="13"/>
      <c r="BD3" s="13"/>
      <c r="BE3" s="13"/>
      <c r="BF3" s="13"/>
      <c r="BG3" s="13"/>
      <c r="BH3" s="13"/>
      <c r="BI3" s="64"/>
      <c r="BJ3" s="13"/>
      <c r="BK3" s="13"/>
      <c r="BL3" s="64"/>
      <c r="BM3" s="13"/>
      <c r="BN3" s="13"/>
      <c r="BO3" s="13"/>
      <c r="BP3" s="13"/>
      <c r="BQ3" s="13"/>
      <c r="BR3" s="13"/>
      <c r="BS3" s="13"/>
      <c r="BT3" s="13"/>
      <c r="BU3" s="13"/>
      <c r="BV3" s="13"/>
      <c r="BW3" s="13"/>
      <c r="BX3" s="13"/>
      <c r="BY3" s="13"/>
      <c r="BZ3" s="58">
        <f>VLOOKUP($A3,'Study characteristic'!$A$3:$CC$23,44,0)</f>
        <v>0</v>
      </c>
      <c r="CA3" s="13"/>
      <c r="CB3" s="13"/>
      <c r="CC3" s="13"/>
      <c r="CD3" s="13"/>
      <c r="CE3" s="13"/>
      <c r="CF3" s="13"/>
      <c r="CG3" s="13"/>
      <c r="CH3" s="13"/>
      <c r="CI3" s="13"/>
      <c r="CJ3" s="13"/>
      <c r="CK3" s="58">
        <f>VLOOKUP($A3,'Study characteristic'!$A$3:$CC$23,48,0)</f>
        <v>0</v>
      </c>
      <c r="CL3" s="13"/>
      <c r="CM3" s="13"/>
      <c r="CN3" s="13"/>
      <c r="CO3" s="13"/>
      <c r="CP3" s="13"/>
      <c r="CQ3" s="13"/>
      <c r="CR3" s="13"/>
      <c r="CS3" s="13"/>
      <c r="CT3" s="13"/>
      <c r="CU3" s="13"/>
      <c r="CV3" s="13"/>
      <c r="CW3" s="13"/>
      <c r="CX3" s="58">
        <f>VLOOKUP($A3,'Study characteristic'!$A$3:$CC$23,44,0)</f>
        <v>0</v>
      </c>
      <c r="CY3" s="13"/>
      <c r="CZ3" s="13"/>
      <c r="DA3" s="64"/>
      <c r="DB3" s="13"/>
      <c r="DC3" s="13"/>
      <c r="DD3" s="64"/>
      <c r="DE3" s="13"/>
      <c r="DF3" s="13"/>
      <c r="DG3" s="13"/>
      <c r="DH3" s="13"/>
      <c r="DI3" s="13"/>
      <c r="DJ3" s="13"/>
      <c r="DK3" s="13"/>
      <c r="DL3" s="58">
        <f>VLOOKUP($A3,'Study characteristic'!$A$3:$CC$23,48,0)</f>
        <v>0</v>
      </c>
      <c r="DM3" s="13"/>
      <c r="DN3" s="13"/>
      <c r="DO3" s="64"/>
      <c r="DP3" s="13"/>
      <c r="DQ3" s="13"/>
      <c r="DR3" s="64"/>
      <c r="DS3" s="13"/>
      <c r="DT3" s="13"/>
      <c r="DU3" s="13"/>
      <c r="DV3" s="13"/>
      <c r="DW3" s="13"/>
      <c r="DX3" s="13"/>
      <c r="DY3" s="13"/>
      <c r="DZ3" s="13"/>
      <c r="EA3" s="13"/>
      <c r="EB3" s="13"/>
      <c r="EC3" s="13"/>
      <c r="ED3" s="58">
        <f>VLOOKUP($A3,'Study characteristic'!$A$3:$CC$23,44,0)</f>
        <v>0</v>
      </c>
      <c r="EE3" s="13"/>
      <c r="EF3" s="64"/>
      <c r="EG3" s="13"/>
      <c r="EH3" s="13"/>
      <c r="EI3" s="64"/>
      <c r="EJ3" s="13"/>
      <c r="EK3" s="13"/>
      <c r="EL3" s="13"/>
      <c r="EM3" s="13"/>
      <c r="EN3" s="13"/>
      <c r="EO3" s="13"/>
      <c r="EP3" s="13"/>
      <c r="EQ3" s="13"/>
      <c r="ER3" s="58">
        <f>VLOOKUP($A3,'Study characteristic'!$A$3:$CC$23,48,0)</f>
        <v>0</v>
      </c>
      <c r="ES3" s="13"/>
      <c r="ET3" s="64"/>
      <c r="EU3" s="13"/>
      <c r="EV3" s="13"/>
      <c r="EW3" s="64"/>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58">
        <f>VLOOKUP($A3,'Study characteristic'!$A$3:$CC$23,44,0)</f>
        <v>0</v>
      </c>
      <c r="GI3" s="13"/>
      <c r="GJ3" s="58">
        <f>VLOOKUP($A3,'Study characteristic'!$A$3:$CC$23,48,0)</f>
        <v>0</v>
      </c>
      <c r="GK3" s="13"/>
      <c r="GL3" s="13"/>
      <c r="GM3" s="59" t="s">
        <v>565</v>
      </c>
      <c r="GN3" s="60" t="s">
        <v>565</v>
      </c>
      <c r="GO3" s="12"/>
      <c r="GP3" s="58">
        <f>VLOOKUP($A3,'Study characteristic'!$A$3:$CC$23,76,0)</f>
        <v>11</v>
      </c>
      <c r="GQ3" s="12"/>
      <c r="GR3" s="12"/>
      <c r="GS3" s="67"/>
      <c r="GT3" s="12"/>
      <c r="GU3" s="12"/>
      <c r="GV3" s="67"/>
      <c r="GW3" s="12"/>
      <c r="GX3" s="12"/>
      <c r="GY3" s="12"/>
      <c r="GZ3" s="12"/>
      <c r="HA3" s="12"/>
      <c r="HB3" s="12"/>
      <c r="HC3" s="12"/>
      <c r="HD3" s="58">
        <f>VLOOKUP($A3,'Study characteristic'!$A$3:$CC$23,80,0)</f>
        <v>11</v>
      </c>
      <c r="HE3" s="12"/>
      <c r="HF3" s="12"/>
      <c r="HG3" s="67"/>
      <c r="HH3" s="12"/>
      <c r="HI3" s="12"/>
      <c r="HJ3" s="67"/>
      <c r="HK3" s="12"/>
      <c r="HL3" s="12"/>
      <c r="HM3" s="12"/>
      <c r="HN3" s="12"/>
      <c r="HO3" s="12"/>
      <c r="HP3" s="12"/>
      <c r="HQ3" s="12"/>
      <c r="HR3" s="12"/>
      <c r="HS3" s="13"/>
      <c r="HT3" s="13"/>
      <c r="HU3" s="12"/>
      <c r="HV3" s="12"/>
      <c r="HW3" s="12"/>
      <c r="HX3" s="12"/>
      <c r="HY3" s="67"/>
      <c r="HZ3" s="12"/>
      <c r="IA3" s="12"/>
      <c r="IB3" s="67"/>
      <c r="IC3" s="12"/>
      <c r="ID3" s="12"/>
      <c r="IE3" s="12"/>
      <c r="IF3" s="12"/>
      <c r="IG3" s="12"/>
      <c r="IH3" s="12"/>
      <c r="II3" s="12"/>
      <c r="IJ3" s="12"/>
      <c r="IK3" s="12"/>
      <c r="IL3" s="12"/>
      <c r="IM3" s="67"/>
      <c r="IN3" s="12"/>
      <c r="IO3" s="12"/>
      <c r="IP3" s="67"/>
      <c r="IQ3" s="12"/>
      <c r="IR3" s="12"/>
      <c r="IS3" s="12"/>
      <c r="IT3" s="12"/>
      <c r="IU3" s="12"/>
      <c r="IV3" s="12"/>
      <c r="IW3" s="12"/>
      <c r="IX3" s="12"/>
      <c r="IY3" s="13"/>
      <c r="IZ3" s="13"/>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67"/>
      <c r="KD3" s="12"/>
      <c r="KE3" s="12"/>
      <c r="KF3" s="67"/>
      <c r="KG3" s="12"/>
      <c r="KH3" s="12"/>
      <c r="KI3" s="12"/>
      <c r="KJ3" s="12"/>
      <c r="KK3" s="12"/>
      <c r="KL3" s="12"/>
      <c r="KM3" s="12"/>
      <c r="KN3" s="12"/>
      <c r="KO3" s="12"/>
      <c r="KP3" s="12"/>
      <c r="KQ3" s="67"/>
      <c r="KR3" s="12"/>
      <c r="KS3" s="12"/>
      <c r="KT3" s="67"/>
      <c r="KU3" s="12"/>
      <c r="KV3" s="12"/>
      <c r="KW3" s="12"/>
      <c r="KX3" s="12"/>
      <c r="KY3" s="12"/>
      <c r="KZ3" s="12"/>
      <c r="LA3" s="12"/>
      <c r="LB3" s="12"/>
      <c r="LC3" s="12"/>
      <c r="LD3" s="12"/>
      <c r="LE3" s="12"/>
      <c r="LF3" s="58">
        <f>VLOOKUP($A3,'Study characteristic'!$A$3:$CC$23,76,0)</f>
        <v>11</v>
      </c>
      <c r="LG3" s="12">
        <v>51.1</v>
      </c>
      <c r="LH3" s="67"/>
      <c r="LI3" s="12">
        <v>11</v>
      </c>
      <c r="LJ3" s="12"/>
      <c r="LK3" s="67"/>
      <c r="LL3" s="12"/>
      <c r="LM3" s="12"/>
      <c r="LN3" s="12"/>
      <c r="LO3" s="12"/>
      <c r="LP3" s="12"/>
      <c r="LQ3" s="12"/>
      <c r="LR3" s="58">
        <f>VLOOKUP($A3,'Study characteristic'!$A$3:$CC$23,80,0)</f>
        <v>11</v>
      </c>
      <c r="LS3" s="12">
        <v>49.7</v>
      </c>
      <c r="LT3" s="67"/>
      <c r="LU3" s="12">
        <v>6.7</v>
      </c>
      <c r="LV3" s="12"/>
      <c r="LW3" s="67"/>
      <c r="LX3" s="12"/>
      <c r="LY3" s="12"/>
      <c r="LZ3" s="12"/>
      <c r="MA3" s="12"/>
      <c r="MB3" s="12"/>
      <c r="MC3" s="12"/>
      <c r="MD3" s="12"/>
      <c r="ME3" s="12"/>
      <c r="MF3" s="12"/>
      <c r="MG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row>
    <row r="4" spans="1:507" ht="21">
      <c r="A4" t="s">
        <v>37</v>
      </c>
      <c r="C4" s="58">
        <f>VLOOKUP($A4,'Study characteristic'!$A$3:$CC$23,44,0)</f>
        <v>107</v>
      </c>
      <c r="D4" s="13"/>
      <c r="E4" s="13"/>
      <c r="F4" s="64"/>
      <c r="G4" s="13"/>
      <c r="H4" s="13"/>
      <c r="I4" s="64"/>
      <c r="J4" s="13"/>
      <c r="K4" s="13"/>
      <c r="L4" s="13"/>
      <c r="M4" s="13"/>
      <c r="N4" s="13"/>
      <c r="O4" s="13"/>
      <c r="P4" s="13"/>
      <c r="Q4" s="13"/>
      <c r="R4" s="13"/>
      <c r="S4" s="13"/>
      <c r="T4" s="58">
        <f>VLOOKUP($A4,'Study characteristic'!$A$3:$CC$23,48,0)</f>
        <v>112</v>
      </c>
      <c r="U4" s="13"/>
      <c r="V4" s="13"/>
      <c r="W4" s="64"/>
      <c r="X4" s="13"/>
      <c r="Y4" s="13"/>
      <c r="Z4" s="64"/>
      <c r="AA4" s="13"/>
      <c r="AB4" s="13"/>
      <c r="AC4" s="13"/>
      <c r="AD4" s="13"/>
      <c r="AE4" s="13"/>
      <c r="AF4" s="13"/>
      <c r="AG4" s="13"/>
      <c r="AH4" s="13"/>
      <c r="AI4" s="13"/>
      <c r="AJ4" s="13"/>
      <c r="AK4" s="13"/>
      <c r="AL4" s="13"/>
      <c r="AM4" s="13"/>
      <c r="AN4" s="13"/>
      <c r="AO4" s="13"/>
      <c r="AP4" s="13"/>
      <c r="AQ4" s="13"/>
      <c r="AR4" s="64"/>
      <c r="AS4" s="13"/>
      <c r="AT4" s="13"/>
      <c r="AU4" s="64"/>
      <c r="AV4" s="13"/>
      <c r="AW4" s="13"/>
      <c r="AX4" s="13"/>
      <c r="AY4" s="13"/>
      <c r="AZ4" s="13"/>
      <c r="BA4" s="13"/>
      <c r="BB4" s="13"/>
      <c r="BC4" s="13"/>
      <c r="BD4" s="13"/>
      <c r="BE4" s="13"/>
      <c r="BF4" s="13"/>
      <c r="BG4" s="13"/>
      <c r="BH4" s="13"/>
      <c r="BI4" s="64"/>
      <c r="BJ4" s="13"/>
      <c r="BK4" s="13"/>
      <c r="BL4" s="64"/>
      <c r="BM4" s="13"/>
      <c r="BN4" s="13"/>
      <c r="BO4" s="13"/>
      <c r="BP4" s="13"/>
      <c r="BQ4" s="13"/>
      <c r="BR4" s="13"/>
      <c r="BS4" s="13"/>
      <c r="BT4" s="13"/>
      <c r="BU4" s="13"/>
      <c r="BV4" s="13"/>
      <c r="BW4" s="13"/>
      <c r="BX4" s="13"/>
      <c r="BY4" s="13"/>
      <c r="BZ4" s="58">
        <f>VLOOKUP($A4,'Study characteristic'!$A$3:$CC$23,44,0)</f>
        <v>107</v>
      </c>
      <c r="CA4" s="13" t="s">
        <v>1093</v>
      </c>
      <c r="CB4" s="13" t="s">
        <v>1093</v>
      </c>
      <c r="CC4" s="13" t="s">
        <v>1093</v>
      </c>
      <c r="CD4" s="13" t="s">
        <v>1093</v>
      </c>
      <c r="CE4" s="13" t="s">
        <v>1093</v>
      </c>
      <c r="CF4" s="13" t="s">
        <v>1093</v>
      </c>
      <c r="CG4" s="13" t="s">
        <v>1093</v>
      </c>
      <c r="CH4" s="13" t="s">
        <v>1093</v>
      </c>
      <c r="CI4" s="13" t="s">
        <v>1093</v>
      </c>
      <c r="CJ4" s="13" t="s">
        <v>1093</v>
      </c>
      <c r="CK4" s="58">
        <f>VLOOKUP($A4,'Study characteristic'!$A$3:$CC$23,48,0)</f>
        <v>112</v>
      </c>
      <c r="CL4" s="13" t="s">
        <v>1093</v>
      </c>
      <c r="CM4" s="13" t="s">
        <v>1093</v>
      </c>
      <c r="CN4" s="13" t="s">
        <v>1093</v>
      </c>
      <c r="CO4" s="13" t="s">
        <v>1093</v>
      </c>
      <c r="CP4" s="13" t="s">
        <v>1093</v>
      </c>
      <c r="CQ4" s="13" t="s">
        <v>1093</v>
      </c>
      <c r="CR4" s="13" t="s">
        <v>1093</v>
      </c>
      <c r="CS4" s="13" t="s">
        <v>1093</v>
      </c>
      <c r="CT4" s="13" t="s">
        <v>1093</v>
      </c>
      <c r="CU4" s="13" t="s">
        <v>1093</v>
      </c>
      <c r="CV4" s="13" t="s">
        <v>1093</v>
      </c>
      <c r="CW4" s="13"/>
      <c r="CX4" s="58">
        <f>VLOOKUP($A4,'Study characteristic'!$A$3:$CC$23,44,0)</f>
        <v>107</v>
      </c>
      <c r="CY4" s="13"/>
      <c r="CZ4" s="13"/>
      <c r="DA4" s="64"/>
      <c r="DB4" s="13"/>
      <c r="DC4" s="13"/>
      <c r="DD4" s="64"/>
      <c r="DE4" s="13"/>
      <c r="DF4" s="13"/>
      <c r="DG4" s="13"/>
      <c r="DH4" s="13"/>
      <c r="DI4" s="13"/>
      <c r="DJ4" s="13"/>
      <c r="DK4" s="13"/>
      <c r="DL4" s="58">
        <f>VLOOKUP($A4,'Study characteristic'!$A$3:$CC$23,48,0)</f>
        <v>112</v>
      </c>
      <c r="DM4" s="13"/>
      <c r="DN4" s="13"/>
      <c r="DO4" s="64"/>
      <c r="DP4" s="13"/>
      <c r="DQ4" s="13"/>
      <c r="DR4" s="64"/>
      <c r="DS4" s="13"/>
      <c r="DT4" s="13"/>
      <c r="DU4" s="13"/>
      <c r="DV4" s="13"/>
      <c r="DW4" s="13"/>
      <c r="DX4" s="13"/>
      <c r="DY4" s="13"/>
      <c r="DZ4" s="13"/>
      <c r="EA4" s="13"/>
      <c r="EB4" s="13"/>
      <c r="EC4" s="13"/>
      <c r="ED4" s="58">
        <f>VLOOKUP($A4,'Study characteristic'!$A$3:$CC$23,44,0)</f>
        <v>107</v>
      </c>
      <c r="EE4" s="13"/>
      <c r="EF4" s="64"/>
      <c r="EG4" s="13"/>
      <c r="EH4" s="13"/>
      <c r="EI4" s="64"/>
      <c r="EJ4" s="13"/>
      <c r="EK4" s="13"/>
      <c r="EL4" s="13"/>
      <c r="EM4" s="13"/>
      <c r="EN4" s="13"/>
      <c r="EO4" s="13"/>
      <c r="EP4" s="13"/>
      <c r="EQ4" s="13"/>
      <c r="ER4" s="58">
        <f>VLOOKUP($A4,'Study characteristic'!$A$3:$CC$23,48,0)</f>
        <v>112</v>
      </c>
      <c r="ES4" s="13"/>
      <c r="ET4" s="64"/>
      <c r="EU4" s="13"/>
      <c r="EV4" s="13"/>
      <c r="EW4" s="64"/>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58">
        <f>VLOOKUP($A4,'Study characteristic'!$A$3:$CC$23,44,0)</f>
        <v>107</v>
      </c>
      <c r="GI4" s="13">
        <v>16</v>
      </c>
      <c r="GJ4" s="58">
        <f>VLOOKUP($A4,'Study characteristic'!$A$3:$CC$23,48,0)</f>
        <v>112</v>
      </c>
      <c r="GK4" s="13">
        <v>26</v>
      </c>
      <c r="GL4" s="13"/>
      <c r="GM4" s="59" t="s">
        <v>565</v>
      </c>
      <c r="GN4" s="60" t="s">
        <v>565</v>
      </c>
      <c r="GO4" s="12"/>
      <c r="GP4" s="58">
        <f>VLOOKUP($A4,'Study characteristic'!$A$3:$CC$23,76,0)</f>
        <v>0</v>
      </c>
      <c r="GQ4" s="12"/>
      <c r="GR4" s="12"/>
      <c r="GS4" s="67"/>
      <c r="GT4" s="12"/>
      <c r="GU4" s="12"/>
      <c r="GV4" s="67"/>
      <c r="GW4" s="12"/>
      <c r="GX4" s="12"/>
      <c r="GY4" s="12"/>
      <c r="GZ4" s="12"/>
      <c r="HA4" s="12"/>
      <c r="HB4" s="12"/>
      <c r="HC4" s="12"/>
      <c r="HD4" s="58">
        <f>VLOOKUP($A4,'Study characteristic'!$A$3:$CC$23,80,0)</f>
        <v>0</v>
      </c>
      <c r="HE4" s="12"/>
      <c r="HF4" s="12"/>
      <c r="HG4" s="67"/>
      <c r="HH4" s="12"/>
      <c r="HI4" s="12"/>
      <c r="HJ4" s="67"/>
      <c r="HK4" s="12"/>
      <c r="HL4" s="12"/>
      <c r="HM4" s="12"/>
      <c r="HN4" s="12"/>
      <c r="HO4" s="12"/>
      <c r="HP4" s="12"/>
      <c r="HQ4" s="12"/>
      <c r="HR4" s="12"/>
      <c r="HS4" s="13"/>
      <c r="HT4" s="13"/>
      <c r="HU4" s="12"/>
      <c r="HV4" s="12"/>
      <c r="HW4" s="12"/>
      <c r="HX4" s="12"/>
      <c r="HY4" s="67"/>
      <c r="HZ4" s="12"/>
      <c r="IA4" s="12"/>
      <c r="IB4" s="67"/>
      <c r="IC4" s="12"/>
      <c r="ID4" s="12"/>
      <c r="IE4" s="12"/>
      <c r="IF4" s="12"/>
      <c r="IG4" s="12"/>
      <c r="IH4" s="12"/>
      <c r="II4" s="12"/>
      <c r="IJ4" s="12"/>
      <c r="IK4" s="12"/>
      <c r="IL4" s="12"/>
      <c r="IM4" s="67"/>
      <c r="IN4" s="12"/>
      <c r="IO4" s="12"/>
      <c r="IP4" s="67"/>
      <c r="IQ4" s="12"/>
      <c r="IR4" s="12"/>
      <c r="IS4" s="12"/>
      <c r="IT4" s="12"/>
      <c r="IU4" s="12"/>
      <c r="IV4" s="12"/>
      <c r="IW4" s="12"/>
      <c r="IX4" s="12"/>
      <c r="IY4" s="13"/>
      <c r="IZ4" s="13"/>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67"/>
      <c r="KD4" s="12"/>
      <c r="KE4" s="12"/>
      <c r="KF4" s="67"/>
      <c r="KG4" s="12"/>
      <c r="KH4" s="12"/>
      <c r="KI4" s="12"/>
      <c r="KJ4" s="12"/>
      <c r="KK4" s="12"/>
      <c r="KL4" s="12"/>
      <c r="KM4" s="12"/>
      <c r="KN4" s="12"/>
      <c r="KO4" s="12"/>
      <c r="KP4" s="12"/>
      <c r="KQ4" s="67"/>
      <c r="KR4" s="12"/>
      <c r="KS4" s="12"/>
      <c r="KT4" s="67"/>
      <c r="KU4" s="12"/>
      <c r="KV4" s="12"/>
      <c r="KW4" s="12"/>
      <c r="KX4" s="12"/>
      <c r="KY4" s="12"/>
      <c r="KZ4" s="12"/>
      <c r="LA4" s="12"/>
      <c r="LB4" s="12"/>
      <c r="LC4" s="12"/>
      <c r="LD4" s="12"/>
      <c r="LE4" s="12"/>
      <c r="LF4" s="58">
        <f>VLOOKUP($A4,'Study characteristic'!$A$3:$CC$23,76,0)</f>
        <v>0</v>
      </c>
      <c r="LG4" s="12"/>
      <c r="LH4" s="67"/>
      <c r="LI4" s="12"/>
      <c r="LJ4" s="12"/>
      <c r="LK4" s="67"/>
      <c r="LL4" s="12"/>
      <c r="LM4" s="12"/>
      <c r="LN4" s="12"/>
      <c r="LO4" s="12"/>
      <c r="LP4" s="12"/>
      <c r="LQ4" s="12"/>
      <c r="LR4" s="58">
        <f>VLOOKUP($A4,'Study characteristic'!$A$3:$CC$23,80,0)</f>
        <v>0</v>
      </c>
      <c r="LS4" s="12"/>
      <c r="LT4" s="67"/>
      <c r="LU4" s="12"/>
      <c r="LV4" s="12"/>
      <c r="LW4" s="67"/>
      <c r="LX4" s="12"/>
      <c r="LY4" s="12"/>
      <c r="LZ4" s="12"/>
      <c r="MA4" s="12"/>
      <c r="MB4" s="12"/>
      <c r="MC4" s="12"/>
      <c r="MD4" s="12"/>
      <c r="ME4" s="12"/>
      <c r="MF4" s="12"/>
      <c r="MG4" s="12"/>
      <c r="MI4" s="12"/>
      <c r="MJ4" s="12"/>
      <c r="MK4" s="12"/>
      <c r="ML4" s="12"/>
      <c r="MM4" s="12"/>
      <c r="MN4" s="12"/>
      <c r="MO4" s="12"/>
      <c r="MP4" s="12"/>
      <c r="MQ4" s="12"/>
      <c r="MR4" s="12"/>
      <c r="MS4" s="12"/>
      <c r="MT4" s="12"/>
      <c r="MU4" s="12"/>
      <c r="MV4" s="12"/>
      <c r="MW4" s="12"/>
      <c r="MX4" s="12"/>
      <c r="MY4" s="12"/>
      <c r="MZ4" s="12"/>
      <c r="NA4" s="12"/>
      <c r="NB4" s="12"/>
      <c r="NC4" s="12"/>
      <c r="ND4" s="12"/>
      <c r="NE4" s="12"/>
      <c r="NF4" s="12"/>
      <c r="NG4" s="12"/>
      <c r="NH4" s="12"/>
      <c r="NI4" s="12"/>
      <c r="NJ4" s="12"/>
      <c r="NK4" s="12"/>
      <c r="NL4" s="12"/>
      <c r="NM4" s="12"/>
      <c r="NN4" s="12"/>
      <c r="NO4" s="12"/>
      <c r="NP4" s="12"/>
      <c r="NQ4" s="12"/>
      <c r="NR4" s="12"/>
      <c r="NS4" s="12"/>
      <c r="NT4" s="12"/>
      <c r="NU4" s="12"/>
      <c r="NV4" s="12"/>
      <c r="NW4" s="12"/>
      <c r="NX4" s="12"/>
      <c r="NY4" s="12"/>
      <c r="NZ4" s="12"/>
      <c r="OA4" s="12"/>
      <c r="OB4" s="12"/>
      <c r="OC4" s="12"/>
      <c r="OD4" s="12"/>
      <c r="OE4" s="12"/>
      <c r="OF4" s="12"/>
      <c r="OG4" s="12"/>
      <c r="OH4" s="12"/>
      <c r="OI4" s="12"/>
      <c r="OJ4" s="12"/>
      <c r="OK4" s="12"/>
      <c r="OL4" s="12"/>
      <c r="OM4" s="12"/>
      <c r="ON4" s="12"/>
      <c r="OO4" s="12"/>
      <c r="OP4" s="12"/>
      <c r="OQ4" s="12"/>
      <c r="OR4" s="12"/>
      <c r="OS4" s="12"/>
      <c r="OT4" s="12"/>
      <c r="OU4" s="12"/>
      <c r="OV4" s="12"/>
      <c r="OW4" s="12"/>
      <c r="OX4" s="12"/>
      <c r="OY4" s="12"/>
      <c r="OZ4" s="12"/>
      <c r="PA4" s="12"/>
      <c r="PB4" s="12"/>
      <c r="PC4" s="12"/>
      <c r="PD4" s="12"/>
      <c r="PE4" s="12"/>
      <c r="PF4" s="12"/>
      <c r="PG4" s="12"/>
      <c r="PH4" s="12"/>
      <c r="PI4" s="12"/>
      <c r="PJ4" s="12"/>
      <c r="PK4" s="12"/>
      <c r="PL4" s="12"/>
      <c r="PM4" s="12"/>
      <c r="PN4" s="12"/>
      <c r="PO4" s="12"/>
      <c r="PP4" s="12"/>
      <c r="PQ4" s="12"/>
      <c r="PR4" s="12"/>
      <c r="PS4" s="12"/>
      <c r="PT4" s="12"/>
      <c r="PU4" s="12"/>
      <c r="PV4" s="12"/>
      <c r="PW4" s="12"/>
      <c r="PX4" s="12"/>
      <c r="PY4" s="12"/>
      <c r="PZ4" s="12"/>
      <c r="QA4" s="12"/>
      <c r="QB4" s="12"/>
      <c r="QC4" s="12"/>
      <c r="QD4" s="12"/>
      <c r="QE4" s="12"/>
      <c r="QF4" s="12"/>
      <c r="QG4" s="12"/>
      <c r="QH4" s="12"/>
      <c r="QI4" s="12"/>
      <c r="QJ4" s="12"/>
      <c r="QK4" s="12"/>
      <c r="QL4" s="12"/>
      <c r="QM4" s="12"/>
      <c r="QN4" s="12"/>
      <c r="QO4" s="12"/>
      <c r="QP4" s="12"/>
      <c r="QQ4" s="12"/>
      <c r="QR4" s="12"/>
      <c r="QS4" s="12"/>
      <c r="QT4" s="12"/>
      <c r="QU4" s="12"/>
      <c r="QV4" s="12"/>
      <c r="QW4" s="12"/>
      <c r="QX4" s="12"/>
      <c r="QY4" s="12"/>
      <c r="QZ4" s="12"/>
      <c r="RA4" s="12"/>
      <c r="RB4" s="12"/>
      <c r="RC4" s="12"/>
      <c r="RD4" s="12"/>
      <c r="RE4" s="12"/>
      <c r="RF4" s="12"/>
      <c r="RG4" s="12"/>
      <c r="RH4" s="12"/>
      <c r="RI4" s="12"/>
      <c r="RJ4" s="12"/>
      <c r="RK4" s="12"/>
      <c r="RL4" s="12"/>
      <c r="RM4" s="12"/>
      <c r="RN4" s="12"/>
      <c r="RO4" s="12"/>
      <c r="RP4" s="12"/>
      <c r="RQ4" s="12"/>
      <c r="RR4" s="12"/>
      <c r="RS4" s="12"/>
      <c r="RT4" s="12"/>
      <c r="RU4" s="12"/>
      <c r="RV4" s="12"/>
      <c r="RW4" s="12"/>
      <c r="RX4" s="12"/>
      <c r="RY4" s="12"/>
      <c r="RZ4" s="12"/>
      <c r="SA4" s="12"/>
      <c r="SB4" s="12"/>
      <c r="SC4" s="12"/>
      <c r="SD4" s="12"/>
      <c r="SE4" s="12"/>
      <c r="SF4" s="12"/>
      <c r="SG4" s="12"/>
      <c r="SH4" s="12"/>
      <c r="SI4" s="12"/>
      <c r="SJ4" s="12"/>
      <c r="SK4" s="12"/>
      <c r="SL4" s="12"/>
      <c r="SM4" s="12"/>
    </row>
    <row r="5" spans="1:507">
      <c r="A5" t="s">
        <v>1265</v>
      </c>
      <c r="C5" s="58">
        <f>VLOOKUP($A5,'Study characteristic'!$A$3:$CC$23,44,0)</f>
        <v>62</v>
      </c>
      <c r="D5" s="13"/>
      <c r="E5" s="13">
        <v>7</v>
      </c>
      <c r="F5" s="64"/>
      <c r="G5" s="13"/>
      <c r="H5" s="13">
        <v>0.6</v>
      </c>
      <c r="I5" s="65">
        <f>H5*SQRT(C5)</f>
        <v>4.7244047244070861</v>
      </c>
      <c r="J5" s="13"/>
      <c r="K5" s="13"/>
      <c r="L5" s="13"/>
      <c r="M5" s="13"/>
      <c r="N5" s="13"/>
      <c r="O5" s="13"/>
      <c r="P5" s="13"/>
      <c r="Q5" s="13"/>
      <c r="R5" s="13"/>
      <c r="S5" s="13"/>
      <c r="T5" s="58">
        <f>VLOOKUP($A5,'Study characteristic'!$A$3:$CC$23,48,0)</f>
        <v>69</v>
      </c>
      <c r="U5" s="13"/>
      <c r="V5" s="13">
        <v>7.2</v>
      </c>
      <c r="W5" s="64"/>
      <c r="X5" s="13"/>
      <c r="Y5" s="13">
        <v>0.6</v>
      </c>
      <c r="Z5" s="65">
        <f>Y5*SQRT(T5)</f>
        <v>4.9839743177508451</v>
      </c>
      <c r="AA5" s="13"/>
      <c r="AB5" s="13"/>
      <c r="AC5" s="13"/>
      <c r="AD5" s="13"/>
      <c r="AE5" s="13"/>
      <c r="AF5" s="13"/>
      <c r="AG5" s="13"/>
      <c r="AH5" s="13"/>
      <c r="AI5" s="13"/>
      <c r="AJ5" s="13"/>
      <c r="AK5" s="13"/>
      <c r="AL5" s="13"/>
      <c r="AM5" s="13"/>
      <c r="AN5" s="13"/>
      <c r="AO5" s="82">
        <f>VLOOKUP($A5,'Study characteristic'!$A$3:$CC$23,44,0)</f>
        <v>62</v>
      </c>
      <c r="AP5" s="13"/>
      <c r="AQ5" s="13">
        <v>29.4</v>
      </c>
      <c r="AR5" s="64"/>
      <c r="AS5" s="13"/>
      <c r="AT5" s="13">
        <v>2.9</v>
      </c>
      <c r="AU5" s="65">
        <f>AT5*SQRT(AO5)</f>
        <v>22.834622834634253</v>
      </c>
      <c r="AV5" s="13"/>
      <c r="AW5" s="13"/>
      <c r="AX5" s="13"/>
      <c r="AY5" s="13"/>
      <c r="AZ5" s="13"/>
      <c r="BA5" s="13"/>
      <c r="BB5" s="13"/>
      <c r="BC5" s="13"/>
      <c r="BD5" s="13"/>
      <c r="BE5" s="13"/>
      <c r="BF5" s="76">
        <f>VLOOKUP($A5,'Study characteristic'!$A$3:$CC$23,48,0)</f>
        <v>69</v>
      </c>
      <c r="BG5" s="13"/>
      <c r="BH5" s="13">
        <v>25.8</v>
      </c>
      <c r="BI5" s="64"/>
      <c r="BJ5" s="13"/>
      <c r="BK5" s="13">
        <v>2.9</v>
      </c>
      <c r="BL5" s="65">
        <f>BK5*SQRT(BF5)</f>
        <v>24.089209202462417</v>
      </c>
      <c r="BM5" s="13"/>
      <c r="BN5" s="13"/>
      <c r="BO5" s="13"/>
      <c r="BP5" s="13"/>
      <c r="BQ5" s="13"/>
      <c r="BR5" s="13"/>
      <c r="BS5" s="13"/>
      <c r="BT5" s="13"/>
      <c r="BU5" s="13"/>
      <c r="BV5" s="13"/>
      <c r="BW5" s="13"/>
      <c r="BX5" s="13"/>
      <c r="BY5" s="13"/>
      <c r="BZ5" s="58">
        <f>VLOOKUP($A5,'Study characteristic'!$A$3:$CC$23,44,0)</f>
        <v>62</v>
      </c>
      <c r="CA5" s="13"/>
      <c r="CB5" s="13"/>
      <c r="CC5" s="13"/>
      <c r="CD5" s="13"/>
      <c r="CE5" s="13"/>
      <c r="CF5" s="13"/>
      <c r="CG5" s="13"/>
      <c r="CH5" s="13"/>
      <c r="CI5" s="13"/>
      <c r="CJ5" s="13"/>
      <c r="CK5" s="58">
        <f>VLOOKUP($A5,'Study characteristic'!$A$3:$CC$23,48,0)</f>
        <v>69</v>
      </c>
      <c r="CL5" s="13"/>
      <c r="CM5" s="13"/>
      <c r="CN5" s="13"/>
      <c r="CO5" s="13"/>
      <c r="CP5" s="13"/>
      <c r="CQ5" s="13"/>
      <c r="CR5" s="13"/>
      <c r="CS5" s="13"/>
      <c r="CT5" s="13"/>
      <c r="CU5" s="13"/>
      <c r="CV5" s="13"/>
      <c r="CW5" s="13"/>
      <c r="CX5" s="58">
        <f>VLOOKUP($A5,'Study characteristic'!$A$3:$CC$23,44,0)</f>
        <v>62</v>
      </c>
      <c r="CY5" s="13"/>
      <c r="CZ5" s="13">
        <v>8.3000000000000007</v>
      </c>
      <c r="DA5" s="64"/>
      <c r="DB5" s="13"/>
      <c r="DC5" s="13">
        <v>0.6</v>
      </c>
      <c r="DD5" s="65">
        <f>DC5*SQRT(CX5)</f>
        <v>4.7244047244070861</v>
      </c>
      <c r="DE5" s="13"/>
      <c r="DF5" s="13"/>
      <c r="DG5" s="13"/>
      <c r="DH5" s="13"/>
      <c r="DI5" s="13"/>
      <c r="DJ5" s="13"/>
      <c r="DK5" s="13"/>
      <c r="DL5" s="58">
        <f>VLOOKUP($A5,'Study characteristic'!$A$3:$CC$23,48,0)</f>
        <v>69</v>
      </c>
      <c r="DM5" s="13"/>
      <c r="DN5" s="13">
        <v>8.5</v>
      </c>
      <c r="DO5" s="64"/>
      <c r="DP5" s="13"/>
      <c r="DQ5" s="13">
        <v>0.6</v>
      </c>
      <c r="DR5" s="65">
        <f>DQ5*SQRT(DL5)</f>
        <v>4.9839743177508451</v>
      </c>
      <c r="DS5" s="13"/>
      <c r="DT5" s="13"/>
      <c r="DU5" s="13"/>
      <c r="DV5" s="13"/>
      <c r="DW5" s="13"/>
      <c r="DX5" s="13"/>
      <c r="DY5" s="13"/>
      <c r="DZ5" s="13"/>
      <c r="EA5" s="13"/>
      <c r="EB5" s="13"/>
      <c r="EC5" s="13"/>
      <c r="ED5" s="58">
        <f>VLOOKUP($A5,'Study characteristic'!$A$3:$CC$23,44,0)</f>
        <v>62</v>
      </c>
      <c r="EE5" s="13">
        <v>61</v>
      </c>
      <c r="EF5" s="64"/>
      <c r="EG5" s="13"/>
      <c r="EH5" s="13">
        <v>3.2</v>
      </c>
      <c r="EI5" s="65">
        <f>EH5*SQRT(ED5)</f>
        <v>25.196825196837796</v>
      </c>
      <c r="EJ5" s="13"/>
      <c r="EK5" s="13"/>
      <c r="EL5" s="13"/>
      <c r="EM5" s="13"/>
      <c r="EN5" s="13"/>
      <c r="EO5" s="13"/>
      <c r="EP5" s="13"/>
      <c r="EQ5" s="13"/>
      <c r="ER5" s="58">
        <f>VLOOKUP($A5,'Study characteristic'!$A$3:$CC$23,48,0)</f>
        <v>69</v>
      </c>
      <c r="ES5" s="13">
        <v>60.7</v>
      </c>
      <c r="ET5" s="64"/>
      <c r="EU5" s="13"/>
      <c r="EV5" s="13">
        <v>3.1</v>
      </c>
      <c r="EW5" s="66">
        <f>EV5*SQRT(ER5)</f>
        <v>25.750533975046032</v>
      </c>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61">
        <v>69</v>
      </c>
      <c r="GI5" s="13">
        <v>24</v>
      </c>
      <c r="GJ5" s="61">
        <v>75</v>
      </c>
      <c r="GK5" s="13">
        <v>19</v>
      </c>
      <c r="GL5" s="13"/>
      <c r="GM5" s="59">
        <f>VLOOKUP($A5,'Study characteristic'!$A$1:$AW$17,43,0)</f>
        <v>6</v>
      </c>
      <c r="GN5" s="60">
        <f>VLOOKUP($A5,'Study characteristic'!$A$1:$AW$17,47,0)</f>
        <v>6</v>
      </c>
      <c r="GO5" s="12"/>
      <c r="GP5" s="58">
        <f>VLOOKUP($A5,'Study characteristic'!$A$3:$CC$23,76,0)</f>
        <v>29</v>
      </c>
      <c r="GQ5" s="12"/>
      <c r="GR5" s="12">
        <v>5.3</v>
      </c>
      <c r="GS5" s="67"/>
      <c r="GT5" s="12"/>
      <c r="GU5" s="12">
        <v>0.6</v>
      </c>
      <c r="GV5" s="65">
        <f>GU5*SQRT(GP5)</f>
        <v>3.2310988842807022</v>
      </c>
      <c r="GW5" s="12"/>
      <c r="GX5" s="12"/>
      <c r="GY5" s="12"/>
      <c r="GZ5" s="12"/>
      <c r="HA5" s="12"/>
      <c r="HB5" s="12"/>
      <c r="HC5" s="12"/>
      <c r="HD5" s="58">
        <f>VLOOKUP($A5,'Study characteristic'!$A$3:$CC$23,80,0)</f>
        <v>37</v>
      </c>
      <c r="HE5" s="12"/>
      <c r="HF5" s="12">
        <v>4.9000000000000004</v>
      </c>
      <c r="HG5" s="67"/>
      <c r="HH5" s="12"/>
      <c r="HI5" s="12">
        <v>0.6</v>
      </c>
      <c r="HJ5" s="65">
        <f>HI5*SQRT(HD5)</f>
        <v>3.6496575181789312</v>
      </c>
      <c r="HK5" s="12"/>
      <c r="HL5" s="12"/>
      <c r="HM5" s="12"/>
      <c r="HN5" s="12"/>
      <c r="HO5" s="12"/>
      <c r="HP5" s="12"/>
      <c r="HQ5" s="12"/>
      <c r="HR5" s="12"/>
      <c r="HS5" s="13"/>
      <c r="HT5" s="13"/>
      <c r="HU5" s="12"/>
      <c r="HV5" s="58">
        <f>VLOOKUP($A5,'Study characteristic'!$A$3:$CC$23,76,0)</f>
        <v>29</v>
      </c>
      <c r="HW5" s="12"/>
      <c r="HX5" s="12">
        <v>23.7</v>
      </c>
      <c r="HY5" s="67"/>
      <c r="HZ5" s="12"/>
      <c r="IA5" s="12">
        <v>3.3</v>
      </c>
      <c r="IB5" s="65">
        <f>IA5*SQRT(HV5)</f>
        <v>17.771043863543863</v>
      </c>
      <c r="IC5" s="12"/>
      <c r="ID5" s="12"/>
      <c r="IE5" s="12"/>
      <c r="IF5" s="12"/>
      <c r="IG5" s="12"/>
      <c r="IH5" s="12"/>
      <c r="II5" s="12"/>
      <c r="IJ5" s="58">
        <f>VLOOKUP($A5,'Study characteristic'!$A$3:$CC$23,80,0)</f>
        <v>37</v>
      </c>
      <c r="IK5" s="12"/>
      <c r="IL5" s="12">
        <v>19.8</v>
      </c>
      <c r="IM5" s="67"/>
      <c r="IN5" s="12"/>
      <c r="IO5" s="12">
        <v>3.1</v>
      </c>
      <c r="IP5" s="65">
        <f>IO5*SQRT(IJ5)</f>
        <v>18.85656384392448</v>
      </c>
      <c r="IQ5" s="12"/>
      <c r="IR5" s="12"/>
      <c r="IS5" s="12"/>
      <c r="IT5" s="12"/>
      <c r="IU5" s="12"/>
      <c r="IV5" s="12"/>
      <c r="IW5" s="12"/>
      <c r="IX5" s="12"/>
      <c r="IY5" s="13"/>
      <c r="IZ5" s="13"/>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85">
        <f>VLOOKUP($A5,'Study characteristic'!$A$3:$CC$23,76,0)</f>
        <v>29</v>
      </c>
      <c r="KA5" s="12"/>
      <c r="KB5" s="12">
        <v>6.9</v>
      </c>
      <c r="KC5" s="67"/>
      <c r="KD5" s="12"/>
      <c r="KE5" s="12">
        <v>0.6</v>
      </c>
      <c r="KF5" s="65">
        <f>KE5*SQRT(JZ5)</f>
        <v>3.2310988842807022</v>
      </c>
      <c r="KG5" s="12"/>
      <c r="KH5" s="12"/>
      <c r="KI5" s="12"/>
      <c r="KJ5" s="12"/>
      <c r="KK5" s="12"/>
      <c r="KL5" s="12"/>
      <c r="KM5" s="12"/>
      <c r="KN5" s="85">
        <f>VLOOKUP($A5,'Study characteristic'!$A$3:$CC$23,80,0)</f>
        <v>37</v>
      </c>
      <c r="KO5" s="12"/>
      <c r="KP5" s="12">
        <v>6.1</v>
      </c>
      <c r="KQ5" s="67"/>
      <c r="KR5" s="12"/>
      <c r="KS5" s="12">
        <v>0.6</v>
      </c>
      <c r="KT5" s="65">
        <f>KS5*SQRT(KN5)</f>
        <v>3.6496575181789312</v>
      </c>
      <c r="KU5" s="12"/>
      <c r="KV5" s="12"/>
      <c r="KW5" s="12"/>
      <c r="KX5" s="12"/>
      <c r="KY5" s="12"/>
      <c r="KZ5" s="12"/>
      <c r="LA5" s="12"/>
      <c r="LB5" s="12"/>
      <c r="LC5" s="12"/>
      <c r="LD5" s="12"/>
      <c r="LE5" s="12"/>
      <c r="LF5" s="58">
        <f>VLOOKUP($A5,'Study characteristic'!$A$3:$CC$23,76,0)</f>
        <v>29</v>
      </c>
      <c r="LG5" s="12"/>
      <c r="LH5" s="67"/>
      <c r="LI5" s="12"/>
      <c r="LJ5" s="12"/>
      <c r="LK5" s="67"/>
      <c r="LL5" s="12"/>
      <c r="LM5" s="12"/>
      <c r="LN5" s="12"/>
      <c r="LO5" s="12"/>
      <c r="LP5" s="12"/>
      <c r="LQ5" s="12"/>
      <c r="LR5" s="58">
        <f>VLOOKUP($A5,'Study characteristic'!$A$3:$CC$23,80,0)</f>
        <v>37</v>
      </c>
      <c r="LS5" s="12"/>
      <c r="LT5" s="67"/>
      <c r="LU5" s="12"/>
      <c r="LV5" s="12"/>
      <c r="LW5" s="67"/>
      <c r="LX5" s="12"/>
      <c r="LY5" s="12"/>
      <c r="LZ5" s="12"/>
      <c r="MA5" s="12"/>
      <c r="MB5" s="12"/>
      <c r="MC5" s="12"/>
      <c r="MD5" s="12"/>
      <c r="ME5" s="12"/>
      <c r="MF5" s="12"/>
      <c r="MG5" s="12"/>
      <c r="MI5" s="12"/>
      <c r="MJ5" s="12"/>
      <c r="MK5" s="12"/>
      <c r="ML5" s="12"/>
      <c r="MM5" s="12"/>
      <c r="MN5" s="12"/>
      <c r="MO5" s="12"/>
      <c r="MP5" s="12"/>
      <c r="MQ5" s="12"/>
      <c r="MR5" s="12"/>
      <c r="MS5" s="12"/>
      <c r="MT5" s="12"/>
      <c r="MU5" s="12"/>
      <c r="MV5" s="12"/>
      <c r="MW5" s="12"/>
      <c r="MX5" s="12"/>
      <c r="MY5" s="12"/>
      <c r="MZ5" s="12"/>
      <c r="NA5" s="12"/>
      <c r="NB5" s="12"/>
      <c r="NC5" s="12"/>
      <c r="ND5" s="12"/>
      <c r="NE5" s="12"/>
      <c r="NF5" s="12"/>
      <c r="NG5" s="12"/>
      <c r="NH5" s="12"/>
      <c r="NI5" s="12"/>
      <c r="NJ5" s="12"/>
      <c r="NK5" s="12"/>
      <c r="NL5" s="12"/>
      <c r="NM5" s="12"/>
      <c r="NN5" s="12"/>
      <c r="NO5" s="12"/>
      <c r="NP5" s="12"/>
      <c r="NQ5" s="12"/>
      <c r="NR5" s="12"/>
      <c r="NS5" s="12"/>
      <c r="NT5" s="12"/>
      <c r="NU5" s="12"/>
      <c r="NV5" s="12"/>
      <c r="NW5" s="12"/>
      <c r="NX5" s="12"/>
      <c r="NY5" s="12"/>
      <c r="NZ5" s="12"/>
      <c r="OA5" s="12"/>
      <c r="OB5" s="12"/>
      <c r="OC5" s="12"/>
      <c r="OD5" s="12"/>
      <c r="OE5" s="12"/>
      <c r="OF5" s="12"/>
      <c r="OG5" s="12"/>
      <c r="OH5" s="12"/>
      <c r="OI5" s="12"/>
      <c r="OJ5" s="12"/>
      <c r="OK5" s="12"/>
      <c r="OL5" s="12"/>
      <c r="OM5" s="12"/>
      <c r="ON5" s="12"/>
      <c r="OO5" s="12"/>
      <c r="OP5" s="12"/>
      <c r="OQ5" s="12"/>
      <c r="OR5" s="12"/>
      <c r="OS5" s="12"/>
      <c r="OT5" s="12"/>
      <c r="OU5" s="12"/>
      <c r="OV5" s="12"/>
      <c r="OW5" s="12"/>
      <c r="OX5" s="12"/>
      <c r="OY5" s="12"/>
      <c r="OZ5" s="12"/>
      <c r="PA5" s="12"/>
      <c r="PB5" s="12"/>
      <c r="PC5" s="12"/>
      <c r="PD5" s="12"/>
      <c r="PE5" s="12"/>
      <c r="PF5" s="12"/>
      <c r="PG5" s="12"/>
      <c r="PH5" s="12"/>
      <c r="PI5" s="12"/>
      <c r="PJ5" s="12"/>
      <c r="PK5" s="12"/>
      <c r="PL5" s="12"/>
      <c r="PM5" s="12"/>
      <c r="PN5" s="12"/>
      <c r="PO5" s="12"/>
      <c r="PP5" s="12"/>
      <c r="PQ5" s="12"/>
      <c r="PR5" s="12"/>
      <c r="PS5" s="12"/>
      <c r="PT5" s="12"/>
      <c r="PU5" s="12"/>
      <c r="PV5" s="12"/>
      <c r="PW5" s="12"/>
      <c r="PX5" s="12"/>
      <c r="PY5" s="12"/>
      <c r="PZ5" s="12"/>
      <c r="QA5" s="12"/>
      <c r="QB5" s="12"/>
      <c r="QC5" s="12"/>
      <c r="QD5" s="12"/>
      <c r="QE5" s="12"/>
      <c r="QF5" s="12"/>
      <c r="QG5" s="12"/>
      <c r="QH5" s="12"/>
      <c r="QI5" s="12"/>
      <c r="QJ5" s="12"/>
      <c r="QK5" s="12"/>
      <c r="QL5" s="12"/>
      <c r="QM5" s="12"/>
      <c r="QN5" s="12"/>
      <c r="QO5" s="12"/>
      <c r="QP5" s="12"/>
      <c r="QQ5" s="12"/>
      <c r="QR5" s="12"/>
      <c r="QS5" s="12"/>
      <c r="QT5" s="12"/>
      <c r="QU5" s="12"/>
      <c r="QV5" s="12"/>
      <c r="QW5" s="12"/>
      <c r="QX5" s="12"/>
      <c r="QY5" s="12"/>
      <c r="QZ5" s="12"/>
      <c r="RA5" s="12"/>
      <c r="RB5" s="12"/>
      <c r="RC5" s="12"/>
      <c r="RD5" s="12"/>
      <c r="RE5" s="12"/>
      <c r="RF5" s="12"/>
      <c r="RG5" s="12"/>
      <c r="RH5" s="12"/>
      <c r="RI5" s="12"/>
      <c r="RJ5" s="12"/>
      <c r="RK5" s="12"/>
      <c r="RL5" s="12"/>
      <c r="RM5" s="12"/>
      <c r="RN5" s="12"/>
      <c r="RO5" s="12"/>
      <c r="RP5" s="12"/>
      <c r="RQ5" s="12"/>
      <c r="RR5" s="12"/>
      <c r="RS5" s="12"/>
      <c r="RT5" s="12"/>
      <c r="RU5" s="12"/>
      <c r="RV5" s="12"/>
      <c r="RW5" s="12"/>
      <c r="RX5" s="12"/>
      <c r="RY5" s="12"/>
      <c r="RZ5" s="12"/>
      <c r="SA5" s="12"/>
      <c r="SB5" s="12"/>
      <c r="SC5" s="12"/>
      <c r="SD5" s="12"/>
      <c r="SE5" s="12"/>
      <c r="SF5" s="12"/>
      <c r="SG5" s="12"/>
      <c r="SH5" s="12"/>
      <c r="SI5" s="12"/>
      <c r="SJ5" s="12"/>
      <c r="SK5" s="12"/>
      <c r="SL5" s="12"/>
      <c r="SM5" s="12"/>
    </row>
    <row r="6" spans="1:507" ht="21">
      <c r="A6" t="s">
        <v>26</v>
      </c>
      <c r="B6" s="12" t="s">
        <v>818</v>
      </c>
      <c r="C6" s="58">
        <f>VLOOKUP($A6,'Study characteristic'!$A$3:$CC$23,44,0)</f>
        <v>22</v>
      </c>
      <c r="D6" s="13"/>
      <c r="E6" s="13">
        <v>3.4</v>
      </c>
      <c r="F6" s="64"/>
      <c r="G6" s="13"/>
      <c r="H6" s="13">
        <v>0.9</v>
      </c>
      <c r="I6" s="65">
        <f>H6*SQRT(C6)</f>
        <v>4.2213741838410872</v>
      </c>
      <c r="J6" s="13"/>
      <c r="K6" s="13"/>
      <c r="L6" s="13"/>
      <c r="M6" s="13"/>
      <c r="N6" s="13"/>
      <c r="O6" s="13"/>
      <c r="P6" s="13"/>
      <c r="Q6" s="13"/>
      <c r="R6" s="13"/>
      <c r="S6" s="13"/>
      <c r="T6" s="58">
        <f>VLOOKUP($A6,'Study characteristic'!$A$3:$CC$23,48,0)</f>
        <v>16</v>
      </c>
      <c r="U6" s="13"/>
      <c r="V6" s="13">
        <v>4</v>
      </c>
      <c r="W6" s="64"/>
      <c r="X6" s="13"/>
      <c r="Y6" s="13">
        <v>1.1000000000000001</v>
      </c>
      <c r="Z6" s="65">
        <f>Y6*SQRT(T6)</f>
        <v>4.4000000000000004</v>
      </c>
      <c r="AA6" s="13"/>
      <c r="AB6" s="13"/>
      <c r="AC6" s="13"/>
      <c r="AD6" s="13"/>
      <c r="AE6" s="13"/>
      <c r="AF6" s="13"/>
      <c r="AG6" s="13"/>
      <c r="AH6" s="13"/>
      <c r="AI6" s="13"/>
      <c r="AJ6" s="13"/>
      <c r="AK6" s="13"/>
      <c r="AL6" s="13"/>
      <c r="AM6" s="13"/>
      <c r="AN6" s="13"/>
      <c r="AO6" s="82">
        <f>VLOOKUP($A6,'Study characteristic'!$A$3:$CC$23,44,0)</f>
        <v>22</v>
      </c>
      <c r="AP6" s="13"/>
      <c r="AQ6" s="13">
        <v>19.600000000000001</v>
      </c>
      <c r="AR6" s="64"/>
      <c r="AS6" s="13"/>
      <c r="AT6" s="13">
        <v>2.1</v>
      </c>
      <c r="AU6" s="65">
        <f>AT6*SQRT(AO6)</f>
        <v>9.8498730956292029</v>
      </c>
      <c r="AV6" s="13"/>
      <c r="AW6" s="13"/>
      <c r="AX6" s="13"/>
      <c r="AY6" s="13"/>
      <c r="AZ6" s="13"/>
      <c r="BA6" s="13"/>
      <c r="BB6" s="13"/>
      <c r="BC6" s="13"/>
      <c r="BD6" s="13"/>
      <c r="BE6" s="13"/>
      <c r="BF6" s="76">
        <f>VLOOKUP($A6,'Study characteristic'!$A$3:$CC$23,48,0)</f>
        <v>16</v>
      </c>
      <c r="BG6" s="13"/>
      <c r="BH6" s="13">
        <v>17.899999999999999</v>
      </c>
      <c r="BI6" s="64"/>
      <c r="BJ6" s="13"/>
      <c r="BK6" s="13">
        <v>2.5</v>
      </c>
      <c r="BL6" s="65">
        <f>BK6*SQRT(BF6)</f>
        <v>10</v>
      </c>
      <c r="BM6" s="13"/>
      <c r="BN6" s="13"/>
      <c r="BO6" s="13"/>
      <c r="BP6" s="13"/>
      <c r="BQ6" s="13"/>
      <c r="BR6" s="13"/>
      <c r="BS6" s="13"/>
      <c r="BT6" s="13"/>
      <c r="BU6" s="13"/>
      <c r="BV6" s="13"/>
      <c r="BW6" s="13"/>
      <c r="BX6" s="13"/>
      <c r="BY6" s="13"/>
      <c r="BZ6" s="58">
        <f>VLOOKUP($A6,'Study characteristic'!$A$3:$CC$23,44,0)</f>
        <v>22</v>
      </c>
      <c r="CA6" s="13"/>
      <c r="CB6" s="13"/>
      <c r="CC6" s="13"/>
      <c r="CD6" s="13"/>
      <c r="CE6" s="13"/>
      <c r="CF6" s="13"/>
      <c r="CG6" s="13"/>
      <c r="CH6" s="13"/>
      <c r="CI6" s="13"/>
      <c r="CJ6" s="13"/>
      <c r="CK6" s="58">
        <f>VLOOKUP($A6,'Study characteristic'!$A$3:$CC$23,48,0)</f>
        <v>16</v>
      </c>
      <c r="CL6" s="13"/>
      <c r="CM6" s="13"/>
      <c r="CN6" s="13"/>
      <c r="CO6" s="13"/>
      <c r="CP6" s="13"/>
      <c r="CQ6" s="13"/>
      <c r="CR6" s="13"/>
      <c r="CS6" s="13"/>
      <c r="CT6" s="13"/>
      <c r="CU6" s="13"/>
      <c r="CV6" s="13"/>
      <c r="CW6" s="13"/>
      <c r="CX6" s="58">
        <f>VLOOKUP($A6,'Study characteristic'!$A$3:$CC$23,44,0)</f>
        <v>22</v>
      </c>
      <c r="CY6" s="13"/>
      <c r="CZ6" s="13">
        <v>2.8</v>
      </c>
      <c r="DA6" s="64"/>
      <c r="DB6" s="13"/>
      <c r="DC6" s="13">
        <v>0.8</v>
      </c>
      <c r="DD6" s="65">
        <f>DC6*SQRT(CX6)</f>
        <v>3.7523326078587438</v>
      </c>
      <c r="DE6" s="13"/>
      <c r="DF6" s="13"/>
      <c r="DG6" s="13"/>
      <c r="DH6" s="13"/>
      <c r="DI6" s="13"/>
      <c r="DJ6" s="13"/>
      <c r="DK6" s="13"/>
      <c r="DL6" s="58">
        <f>VLOOKUP($A6,'Study characteristic'!$A$3:$CC$23,48,0)</f>
        <v>16</v>
      </c>
      <c r="DM6" s="13"/>
      <c r="DN6" s="13">
        <v>3.9</v>
      </c>
      <c r="DO6" s="64"/>
      <c r="DP6" s="13"/>
      <c r="DQ6" s="13">
        <v>1</v>
      </c>
      <c r="DR6" s="65">
        <f>DQ6*SQRT(DL6)</f>
        <v>4</v>
      </c>
      <c r="DS6" s="13"/>
      <c r="DT6" s="13"/>
      <c r="DU6" s="13"/>
      <c r="DV6" s="13"/>
      <c r="DW6" s="13"/>
      <c r="DX6" s="13"/>
      <c r="DY6" s="13"/>
      <c r="DZ6" s="13"/>
      <c r="EA6" s="13"/>
      <c r="EB6" s="13"/>
      <c r="EC6" s="13"/>
      <c r="ED6" s="58">
        <f>VLOOKUP($A6,'Study characteristic'!$A$3:$CC$23,44,0)</f>
        <v>22</v>
      </c>
      <c r="EE6" s="13">
        <v>77.599999999999994</v>
      </c>
      <c r="EF6" s="64"/>
      <c r="EG6" s="13"/>
      <c r="EH6" s="13">
        <v>3.8</v>
      </c>
      <c r="EI6" s="65">
        <f>EH6*SQRT(ED6)</f>
        <v>17.823579887329032</v>
      </c>
      <c r="EJ6" s="13"/>
      <c r="EK6" s="13"/>
      <c r="EL6" s="13"/>
      <c r="EM6" s="13"/>
      <c r="EN6" s="13"/>
      <c r="EO6" s="13"/>
      <c r="EP6" s="13"/>
      <c r="EQ6" s="13"/>
      <c r="ER6" s="58">
        <f>VLOOKUP($A6,'Study characteristic'!$A$3:$CC$23,48,0)</f>
        <v>16</v>
      </c>
      <c r="ES6" s="13">
        <v>72.5</v>
      </c>
      <c r="ET6" s="64"/>
      <c r="EU6" s="13"/>
      <c r="EV6" s="13">
        <v>4.5</v>
      </c>
      <c r="EW6" s="66">
        <f>EV6*SQRT(ER6)</f>
        <v>18</v>
      </c>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58">
        <f>VLOOKUP($A6,'Study characteristic'!$A$3:$CC$23,44,0)</f>
        <v>22</v>
      </c>
      <c r="GI6" s="13">
        <v>5</v>
      </c>
      <c r="GJ6" s="58">
        <f>VLOOKUP($A6,'Study characteristic'!$A$3:$CC$23,48,0)</f>
        <v>16</v>
      </c>
      <c r="GK6" s="13">
        <v>2</v>
      </c>
      <c r="GL6" s="13"/>
      <c r="GM6" s="59" t="str">
        <f>VLOOKUP($A6,'Study characteristic'!$A$1:$AW$17,43,0)</f>
        <v>Not stated</v>
      </c>
      <c r="GN6" s="60" t="str">
        <f>VLOOKUP($A6,'Study characteristic'!$A$1:$AW$17,47,0)</f>
        <v>Not stated</v>
      </c>
      <c r="GO6" s="12"/>
      <c r="GP6" s="58">
        <f>VLOOKUP($A6,'Study characteristic'!$A$3:$CC$23,76,0)</f>
        <v>0</v>
      </c>
      <c r="GQ6" s="12"/>
      <c r="GR6" s="12"/>
      <c r="GS6" s="67"/>
      <c r="GT6" s="12"/>
      <c r="GU6" s="12"/>
      <c r="GV6" s="67"/>
      <c r="GW6" s="12"/>
      <c r="GX6" s="12"/>
      <c r="GY6" s="12"/>
      <c r="GZ6" s="12"/>
      <c r="HA6" s="12"/>
      <c r="HB6" s="12"/>
      <c r="HC6" s="12"/>
      <c r="HD6" s="58">
        <f>VLOOKUP($A6,'Study characteristic'!$A$3:$CC$23,80,0)</f>
        <v>0</v>
      </c>
      <c r="HE6" s="12"/>
      <c r="HF6" s="12"/>
      <c r="HG6" s="67"/>
      <c r="HH6" s="12"/>
      <c r="HI6" s="12"/>
      <c r="HJ6" s="67"/>
      <c r="HK6" s="12"/>
      <c r="HL6" s="12"/>
      <c r="HM6" s="12"/>
      <c r="HN6" s="12"/>
      <c r="HO6" s="12"/>
      <c r="HP6" s="12"/>
      <c r="HQ6" s="12"/>
      <c r="HR6" s="12"/>
      <c r="HS6" s="13"/>
      <c r="HT6" s="13"/>
      <c r="HU6" s="12"/>
      <c r="HV6" s="12"/>
      <c r="HW6" s="12"/>
      <c r="HX6" s="12"/>
      <c r="HY6" s="67"/>
      <c r="HZ6" s="12"/>
      <c r="IA6" s="12"/>
      <c r="IB6" s="67"/>
      <c r="IC6" s="12"/>
      <c r="ID6" s="12"/>
      <c r="IE6" s="12"/>
      <c r="IF6" s="12"/>
      <c r="IG6" s="12"/>
      <c r="IH6" s="12"/>
      <c r="II6" s="12"/>
      <c r="IJ6" s="12"/>
      <c r="IK6" s="12"/>
      <c r="IL6" s="12"/>
      <c r="IM6" s="67"/>
      <c r="IN6" s="12"/>
      <c r="IO6" s="12"/>
      <c r="IP6" s="67"/>
      <c r="IQ6" s="12"/>
      <c r="IR6" s="12"/>
      <c r="IS6" s="12"/>
      <c r="IT6" s="12"/>
      <c r="IU6" s="12"/>
      <c r="IV6" s="12"/>
      <c r="IW6" s="12"/>
      <c r="IX6" s="12"/>
      <c r="IY6" s="13"/>
      <c r="IZ6" s="13"/>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2"/>
      <c r="KB6" s="12"/>
      <c r="KC6" s="67"/>
      <c r="KD6" s="12"/>
      <c r="KE6" s="12"/>
      <c r="KF6" s="67"/>
      <c r="KG6" s="12"/>
      <c r="KH6" s="12"/>
      <c r="KI6" s="12"/>
      <c r="KJ6" s="12"/>
      <c r="KK6" s="12"/>
      <c r="KL6" s="12"/>
      <c r="KM6" s="12"/>
      <c r="KN6" s="12"/>
      <c r="KO6" s="12"/>
      <c r="KP6" s="12"/>
      <c r="KQ6" s="67"/>
      <c r="KR6" s="12"/>
      <c r="KS6" s="12"/>
      <c r="KT6" s="67"/>
      <c r="KU6" s="12"/>
      <c r="KV6" s="12"/>
      <c r="KW6" s="12"/>
      <c r="KX6" s="12"/>
      <c r="KY6" s="12"/>
      <c r="KZ6" s="12"/>
      <c r="LA6" s="12"/>
      <c r="LB6" s="12"/>
      <c r="LC6" s="12"/>
      <c r="LD6" s="12"/>
      <c r="LE6" s="12"/>
      <c r="LF6" s="58">
        <f>VLOOKUP($A6,'Study characteristic'!$A$3:$CC$23,76,0)</f>
        <v>0</v>
      </c>
      <c r="LG6" s="12"/>
      <c r="LH6" s="67"/>
      <c r="LI6" s="12"/>
      <c r="LJ6" s="12"/>
      <c r="LK6" s="67"/>
      <c r="LL6" s="12"/>
      <c r="LM6" s="12"/>
      <c r="LN6" s="12"/>
      <c r="LO6" s="12"/>
      <c r="LP6" s="12"/>
      <c r="LQ6" s="12"/>
      <c r="LR6" s="58">
        <f>VLOOKUP($A6,'Study characteristic'!$A$3:$CC$23,80,0)</f>
        <v>0</v>
      </c>
      <c r="LS6" s="12"/>
      <c r="LT6" s="67"/>
      <c r="LU6" s="12"/>
      <c r="LV6" s="12"/>
      <c r="LW6" s="67"/>
      <c r="LX6" s="12"/>
      <c r="LY6" s="12"/>
      <c r="LZ6" s="12"/>
      <c r="MA6" s="12"/>
      <c r="MB6" s="12"/>
      <c r="MC6" s="12"/>
      <c r="MD6" s="12"/>
      <c r="ME6" s="12"/>
      <c r="MF6" s="12"/>
      <c r="MG6" s="12"/>
      <c r="MH6" s="12" t="s">
        <v>919</v>
      </c>
      <c r="MI6" s="12"/>
      <c r="MJ6" s="58" t="e">
        <f>VLOOKUP($A6,'Study characteristic'!$A$3:$KR$23,306,0)</f>
        <v>#REF!</v>
      </c>
      <c r="MK6" s="12">
        <v>3.1</v>
      </c>
      <c r="ML6" s="12"/>
      <c r="MM6" s="12">
        <v>1.4</v>
      </c>
      <c r="MN6" s="65" t="e">
        <f>MM6*SQRT(MJ6)</f>
        <v>#REF!</v>
      </c>
      <c r="MO6" s="12"/>
      <c r="MP6" s="12"/>
      <c r="MQ6" s="12"/>
      <c r="MR6" s="12"/>
      <c r="MS6" s="12"/>
      <c r="MT6" s="12"/>
      <c r="MU6" s="12"/>
      <c r="MV6" s="12"/>
      <c r="MW6" s="12"/>
      <c r="MX6" s="12"/>
      <c r="MY6" s="12"/>
      <c r="MZ6" s="58" t="e">
        <f>VLOOKUP($A6,'Study characteristic'!$A$3:$KR$23,306,0)</f>
        <v>#REF!</v>
      </c>
      <c r="NA6" s="12">
        <v>19.2</v>
      </c>
      <c r="NB6" s="12"/>
      <c r="NC6" s="12">
        <v>3</v>
      </c>
      <c r="ND6" s="65" t="e">
        <f>NC6*SQRT(MZ6)</f>
        <v>#REF!</v>
      </c>
      <c r="NE6" s="12"/>
      <c r="NF6" s="12"/>
      <c r="NG6" s="12"/>
      <c r="NH6" s="12"/>
      <c r="NI6" s="12"/>
      <c r="NJ6" s="12"/>
      <c r="NK6" s="12"/>
      <c r="NL6" s="12"/>
      <c r="NM6" s="12"/>
      <c r="NN6" s="12"/>
      <c r="NO6" s="12"/>
      <c r="NP6" s="12"/>
      <c r="NQ6" s="12"/>
      <c r="NR6" s="12"/>
      <c r="NS6" s="12"/>
      <c r="NT6" s="12"/>
      <c r="NU6" s="12"/>
      <c r="NV6" s="12"/>
      <c r="NW6" s="12"/>
      <c r="NX6" s="12"/>
      <c r="NY6" s="12"/>
      <c r="NZ6" s="58" t="e">
        <f>VLOOKUP($A6,'Study characteristic'!$A$3:$KR$23,306,0)</f>
        <v>#REF!</v>
      </c>
      <c r="OA6" s="12">
        <v>2.9</v>
      </c>
      <c r="OB6" s="12"/>
      <c r="OC6" s="12">
        <v>1.2</v>
      </c>
      <c r="OD6" s="65" t="e">
        <f>OC6*SQRT(NZ6)</f>
        <v>#REF!</v>
      </c>
      <c r="OE6" s="12"/>
      <c r="OF6" s="12"/>
      <c r="OG6" s="12"/>
      <c r="OH6" s="12"/>
      <c r="OI6" s="12"/>
      <c r="OJ6" s="12"/>
      <c r="OK6" s="12"/>
      <c r="OL6" s="12"/>
      <c r="OM6" s="12"/>
      <c r="ON6" s="12"/>
      <c r="OO6" s="12"/>
      <c r="OP6" s="58" t="e">
        <f>VLOOKUP($A6,'Study characteristic'!$A$3:$KR$23,306,0)</f>
        <v>#REF!</v>
      </c>
      <c r="OQ6" s="12">
        <v>75</v>
      </c>
      <c r="OR6" s="12"/>
      <c r="OS6" s="12"/>
      <c r="OT6" s="12">
        <v>5.7</v>
      </c>
      <c r="OU6" s="65" t="e">
        <f>OT6*SQRT(OP6)</f>
        <v>#REF!</v>
      </c>
      <c r="OV6" s="12"/>
      <c r="OW6" s="12"/>
      <c r="OX6" s="12"/>
      <c r="OY6" s="12"/>
      <c r="OZ6" s="12"/>
      <c r="PA6" s="12"/>
      <c r="PB6" s="12"/>
      <c r="PC6" s="12"/>
      <c r="PD6" s="12"/>
      <c r="PE6" s="12"/>
      <c r="PF6" s="12"/>
      <c r="PG6" s="12"/>
      <c r="PH6" s="12"/>
      <c r="PI6" s="12"/>
      <c r="PJ6" s="12"/>
      <c r="PK6" s="12"/>
      <c r="PL6" s="12"/>
      <c r="PM6" s="12"/>
      <c r="PN6" s="12"/>
      <c r="PO6" s="12"/>
      <c r="PP6" s="12"/>
      <c r="PQ6" s="12"/>
      <c r="PR6" s="12"/>
      <c r="PS6" s="12"/>
      <c r="PT6" s="12">
        <v>9</v>
      </c>
      <c r="PU6" s="12"/>
      <c r="PV6" s="12"/>
      <c r="PW6" s="12"/>
      <c r="PX6" s="12"/>
      <c r="PY6" s="12"/>
      <c r="PZ6" s="12"/>
      <c r="QA6" s="12"/>
      <c r="QB6" s="12"/>
      <c r="QC6" s="12"/>
      <c r="QD6" s="12"/>
      <c r="QE6" s="12"/>
      <c r="QF6" s="12"/>
      <c r="QG6" s="12"/>
      <c r="QH6" s="12"/>
      <c r="QI6" s="12"/>
      <c r="QJ6" s="12"/>
      <c r="QK6" s="12"/>
      <c r="QL6" s="12"/>
      <c r="QM6" s="12"/>
      <c r="QN6" s="12"/>
      <c r="QO6" s="12"/>
      <c r="QP6" s="12"/>
      <c r="QQ6" s="12"/>
      <c r="QR6" s="12"/>
      <c r="QS6" s="12"/>
      <c r="QT6" s="12"/>
      <c r="QU6" s="12"/>
      <c r="QV6" s="12"/>
      <c r="QW6" s="12"/>
      <c r="QX6" s="12"/>
      <c r="QY6" s="12"/>
      <c r="QZ6" s="12"/>
      <c r="RA6" s="12"/>
      <c r="RB6" s="12"/>
      <c r="RC6" s="12"/>
      <c r="RD6" s="12"/>
      <c r="RE6" s="12"/>
      <c r="RF6" s="12"/>
      <c r="RG6" s="12"/>
      <c r="RH6" s="12"/>
      <c r="RI6" s="12"/>
      <c r="RJ6" s="12"/>
      <c r="RK6" s="12"/>
      <c r="RL6" s="12"/>
      <c r="RM6" s="12"/>
      <c r="RN6" s="12"/>
      <c r="RO6" s="12"/>
      <c r="RP6" s="12"/>
      <c r="RQ6" s="12"/>
      <c r="RR6" s="12"/>
      <c r="RS6" s="12"/>
      <c r="RT6" s="12"/>
      <c r="RU6" s="12"/>
      <c r="RV6" s="12"/>
      <c r="RW6" s="12"/>
      <c r="RX6" s="12"/>
      <c r="RY6" s="12"/>
      <c r="RZ6" s="12"/>
      <c r="SA6" s="12"/>
      <c r="SB6" s="12"/>
      <c r="SC6" s="12"/>
      <c r="SD6" s="12"/>
      <c r="SE6" s="12"/>
      <c r="SF6" s="12"/>
      <c r="SG6" s="12"/>
      <c r="SH6" s="12"/>
      <c r="SI6" s="12"/>
      <c r="SJ6" s="12"/>
      <c r="SK6" s="12"/>
      <c r="SL6" s="12"/>
      <c r="SM6" s="12"/>
    </row>
    <row r="7" spans="1:507">
      <c r="A7" t="s">
        <v>27</v>
      </c>
      <c r="C7" s="61">
        <v>105</v>
      </c>
      <c r="D7" s="13"/>
      <c r="E7" s="13">
        <v>5.3</v>
      </c>
      <c r="F7" s="64"/>
      <c r="G7" s="13">
        <v>4.3</v>
      </c>
      <c r="H7" s="13"/>
      <c r="I7" s="64"/>
      <c r="J7" s="13"/>
      <c r="K7" s="13"/>
      <c r="L7" s="13"/>
      <c r="M7" s="13"/>
      <c r="N7" s="13"/>
      <c r="O7" s="13"/>
      <c r="P7" s="13"/>
      <c r="Q7" s="13"/>
      <c r="R7" s="13"/>
      <c r="S7" s="13"/>
      <c r="T7" s="61">
        <v>115</v>
      </c>
      <c r="U7" s="13"/>
      <c r="V7" s="13">
        <v>5.3</v>
      </c>
      <c r="W7" s="64"/>
      <c r="X7" s="13">
        <v>4</v>
      </c>
      <c r="Y7" s="13"/>
      <c r="Z7" s="64"/>
      <c r="AA7" s="13"/>
      <c r="AB7" s="13"/>
      <c r="AC7" s="13"/>
      <c r="AD7" s="13"/>
      <c r="AE7" s="13"/>
      <c r="AF7" s="13"/>
      <c r="AG7" s="13"/>
      <c r="AH7" s="13"/>
      <c r="AI7" s="13"/>
      <c r="AJ7" s="13"/>
      <c r="AK7" s="13"/>
      <c r="AL7" s="13"/>
      <c r="AM7" s="13"/>
      <c r="AN7" s="13"/>
      <c r="AO7" s="13"/>
      <c r="AP7" s="13"/>
      <c r="AQ7" s="13"/>
      <c r="AR7" s="64"/>
      <c r="AS7" s="13"/>
      <c r="AT7" s="13"/>
      <c r="AU7" s="64"/>
      <c r="AV7" s="13"/>
      <c r="AW7" s="13"/>
      <c r="AX7" s="13"/>
      <c r="AY7" s="13"/>
      <c r="AZ7" s="13"/>
      <c r="BA7" s="13"/>
      <c r="BB7" s="13"/>
      <c r="BC7" s="13"/>
      <c r="BD7" s="13"/>
      <c r="BE7" s="13"/>
      <c r="BF7" s="13"/>
      <c r="BG7" s="13"/>
      <c r="BH7" s="13"/>
      <c r="BI7" s="64"/>
      <c r="BJ7" s="13"/>
      <c r="BK7" s="13"/>
      <c r="BL7" s="64"/>
      <c r="BM7" s="13"/>
      <c r="BN7" s="13"/>
      <c r="BO7" s="13"/>
      <c r="BP7" s="13"/>
      <c r="BQ7" s="13"/>
      <c r="BR7" s="13"/>
      <c r="BS7" s="13"/>
      <c r="BT7" s="13"/>
      <c r="BU7" s="13"/>
      <c r="BV7" s="13"/>
      <c r="BW7" s="13"/>
      <c r="BX7" s="13"/>
      <c r="BY7" s="13"/>
      <c r="BZ7" s="58">
        <f>VLOOKUP($A7,'Study characteristic'!$A$3:$CC$23,44,0)</f>
        <v>92</v>
      </c>
      <c r="CA7" s="13"/>
      <c r="CB7" s="13"/>
      <c r="CC7" s="13"/>
      <c r="CD7" s="13"/>
      <c r="CE7" s="13"/>
      <c r="CF7" s="13"/>
      <c r="CG7" s="13"/>
      <c r="CH7" s="13"/>
      <c r="CI7" s="13"/>
      <c r="CJ7" s="13"/>
      <c r="CK7" s="58">
        <f>VLOOKUP($A7,'Study characteristic'!$A$3:$CC$23,48,0)</f>
        <v>100</v>
      </c>
      <c r="CL7" s="13"/>
      <c r="CM7" s="13"/>
      <c r="CN7" s="13"/>
      <c r="CO7" s="13"/>
      <c r="CP7" s="13"/>
      <c r="CQ7" s="13"/>
      <c r="CR7" s="13"/>
      <c r="CS7" s="13"/>
      <c r="CT7" s="13"/>
      <c r="CU7" s="13"/>
      <c r="CV7" s="13"/>
      <c r="CW7" s="13"/>
      <c r="CX7" s="58">
        <f>VLOOKUP($A7,'Study characteristic'!$A$3:$CC$23,44,0)</f>
        <v>92</v>
      </c>
      <c r="CY7" s="13"/>
      <c r="CZ7" s="13">
        <v>5.5</v>
      </c>
      <c r="DA7" s="64"/>
      <c r="DB7" s="13">
        <v>4.5999999999999996</v>
      </c>
      <c r="DC7" s="13"/>
      <c r="DD7" s="64"/>
      <c r="DE7" s="13"/>
      <c r="DF7" s="13"/>
      <c r="DG7" s="13"/>
      <c r="DH7" s="13"/>
      <c r="DI7" s="13"/>
      <c r="DJ7" s="13"/>
      <c r="DK7" s="13"/>
      <c r="DL7" s="58">
        <f>VLOOKUP($A7,'Study characteristic'!$A$3:$CC$23,48,0)</f>
        <v>100</v>
      </c>
      <c r="DM7" s="13"/>
      <c r="DN7" s="13">
        <v>6.4</v>
      </c>
      <c r="DO7" s="64"/>
      <c r="DP7" s="13">
        <v>4.4000000000000004</v>
      </c>
      <c r="DQ7" s="13"/>
      <c r="DR7" s="64"/>
      <c r="DS7" s="13"/>
      <c r="DT7" s="13"/>
      <c r="DU7" s="13"/>
      <c r="DV7" s="13"/>
      <c r="DW7" s="13"/>
      <c r="DX7" s="13"/>
      <c r="DY7" s="13"/>
      <c r="DZ7" s="13"/>
      <c r="EA7" s="13"/>
      <c r="EB7" s="13"/>
      <c r="EC7" s="13"/>
      <c r="ED7" s="62">
        <v>90</v>
      </c>
      <c r="EE7" s="13">
        <v>47.1</v>
      </c>
      <c r="EF7" s="64"/>
      <c r="EG7" s="13">
        <v>12.7</v>
      </c>
      <c r="EH7" s="13"/>
      <c r="EI7" s="64"/>
      <c r="EJ7" s="13"/>
      <c r="EK7" s="13"/>
      <c r="EL7" s="13"/>
      <c r="EM7" s="13"/>
      <c r="EN7" s="13"/>
      <c r="EO7" s="13"/>
      <c r="EP7" s="13"/>
      <c r="EQ7" s="13"/>
      <c r="ER7" s="61">
        <v>97</v>
      </c>
      <c r="ES7" s="13">
        <v>46.8</v>
      </c>
      <c r="ET7" s="64"/>
      <c r="EU7" s="13">
        <v>12.4</v>
      </c>
      <c r="EV7" s="13"/>
      <c r="EW7" s="64"/>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58">
        <f>VLOOKUP($A7,'Study characteristic'!$A$3:$CC$23,44,0)</f>
        <v>92</v>
      </c>
      <c r="GI7" s="13"/>
      <c r="GJ7" s="58">
        <f>VLOOKUP($A7,'Study characteristic'!$A$3:$CC$23,48,0)</f>
        <v>100</v>
      </c>
      <c r="GK7" s="13"/>
      <c r="GL7" s="13"/>
      <c r="GM7" s="59">
        <f>VLOOKUP($A7,'Study characteristic'!$A$1:$AW$17,43,0)</f>
        <v>18</v>
      </c>
      <c r="GN7" s="60">
        <f>VLOOKUP($A7,'Study characteristic'!$A$1:$AW$17,47,0)</f>
        <v>14</v>
      </c>
      <c r="GO7" s="12"/>
      <c r="GP7" s="58">
        <f>VLOOKUP($A7,'Study characteristic'!$A$3:$CC$23,76,0)</f>
        <v>0</v>
      </c>
      <c r="GQ7" s="12"/>
      <c r="GR7" s="12"/>
      <c r="GS7" s="67"/>
      <c r="GT7" s="12"/>
      <c r="GU7" s="12"/>
      <c r="GV7" s="67"/>
      <c r="GW7" s="12"/>
      <c r="GX7" s="12"/>
      <c r="GY7" s="12"/>
      <c r="GZ7" s="12"/>
      <c r="HA7" s="12"/>
      <c r="HB7" s="12"/>
      <c r="HC7" s="12"/>
      <c r="HD7" s="58">
        <f>VLOOKUP($A7,'Study characteristic'!$A$3:$CC$23,80,0)</f>
        <v>0</v>
      </c>
      <c r="HE7" s="12"/>
      <c r="HF7" s="12"/>
      <c r="HG7" s="67"/>
      <c r="HH7" s="12"/>
      <c r="HI7" s="12"/>
      <c r="HJ7" s="67"/>
      <c r="HK7" s="12"/>
      <c r="HL7" s="12"/>
      <c r="HM7" s="12"/>
      <c r="HN7" s="12"/>
      <c r="HO7" s="12"/>
      <c r="HP7" s="12"/>
      <c r="HQ7" s="12"/>
      <c r="HR7" s="12"/>
      <c r="HS7" s="13"/>
      <c r="HT7" s="13"/>
      <c r="HU7" s="12"/>
      <c r="HV7" s="12"/>
      <c r="HW7" s="12"/>
      <c r="HX7" s="12"/>
      <c r="HY7" s="67"/>
      <c r="HZ7" s="12"/>
      <c r="IA7" s="12"/>
      <c r="IB7" s="67"/>
      <c r="IC7" s="12"/>
      <c r="ID7" s="12"/>
      <c r="IE7" s="12"/>
      <c r="IF7" s="12"/>
      <c r="IG7" s="12"/>
      <c r="IH7" s="12"/>
      <c r="II7" s="12"/>
      <c r="IJ7" s="12"/>
      <c r="IK7" s="12"/>
      <c r="IL7" s="12"/>
      <c r="IM7" s="67"/>
      <c r="IN7" s="12"/>
      <c r="IO7" s="12"/>
      <c r="IP7" s="67"/>
      <c r="IQ7" s="12"/>
      <c r="IR7" s="12"/>
      <c r="IS7" s="12"/>
      <c r="IT7" s="12"/>
      <c r="IU7" s="12"/>
      <c r="IV7" s="12"/>
      <c r="IW7" s="12"/>
      <c r="IX7" s="12"/>
      <c r="IY7" s="13"/>
      <c r="IZ7" s="13"/>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67"/>
      <c r="KD7" s="12"/>
      <c r="KE7" s="12"/>
      <c r="KF7" s="67"/>
      <c r="KG7" s="12"/>
      <c r="KH7" s="12"/>
      <c r="KI7" s="12"/>
      <c r="KJ7" s="12"/>
      <c r="KK7" s="12"/>
      <c r="KL7" s="12"/>
      <c r="KM7" s="12"/>
      <c r="KN7" s="12"/>
      <c r="KO7" s="12"/>
      <c r="KP7" s="12"/>
      <c r="KQ7" s="67"/>
      <c r="KR7" s="12"/>
      <c r="KS7" s="12"/>
      <c r="KT7" s="67"/>
      <c r="KU7" s="12"/>
      <c r="KV7" s="12"/>
      <c r="KW7" s="12"/>
      <c r="KX7" s="12"/>
      <c r="KY7" s="12"/>
      <c r="KZ7" s="12"/>
      <c r="LA7" s="12"/>
      <c r="LB7" s="12"/>
      <c r="LC7" s="12"/>
      <c r="LD7" s="12"/>
      <c r="LE7" s="12"/>
      <c r="LF7" s="58">
        <f>VLOOKUP($A7,'Study characteristic'!$A$3:$CC$23,76,0)</f>
        <v>0</v>
      </c>
      <c r="LG7" s="12"/>
      <c r="LH7" s="67"/>
      <c r="LI7" s="12"/>
      <c r="LJ7" s="12"/>
      <c r="LK7" s="67"/>
      <c r="LL7" s="12"/>
      <c r="LM7" s="12"/>
      <c r="LN7" s="12"/>
      <c r="LO7" s="12"/>
      <c r="LP7" s="12"/>
      <c r="LQ7" s="12"/>
      <c r="LR7" s="58">
        <f>VLOOKUP($A7,'Study characteristic'!$A$3:$CC$23,80,0)</f>
        <v>0</v>
      </c>
      <c r="LS7" s="12"/>
      <c r="LT7" s="67"/>
      <c r="LU7" s="12"/>
      <c r="LV7" s="12"/>
      <c r="LW7" s="67"/>
      <c r="LX7" s="12"/>
      <c r="LY7" s="12"/>
      <c r="LZ7" s="12"/>
      <c r="MA7" s="12"/>
      <c r="MB7" s="12"/>
      <c r="MC7" s="12"/>
      <c r="MD7" s="12"/>
      <c r="ME7" s="12"/>
      <c r="MF7" s="12"/>
      <c r="MG7" s="12"/>
      <c r="MI7" s="12"/>
      <c r="MJ7" s="12"/>
      <c r="MK7" s="12"/>
      <c r="ML7" s="12"/>
      <c r="MM7" s="12"/>
      <c r="MN7" s="12"/>
      <c r="MO7" s="12"/>
      <c r="MP7" s="12"/>
      <c r="MQ7" s="12"/>
      <c r="MR7" s="12"/>
      <c r="MS7" s="12"/>
      <c r="MT7" s="12"/>
      <c r="MU7" s="12"/>
      <c r="MV7" s="12"/>
      <c r="MW7" s="12"/>
      <c r="MX7" s="12"/>
      <c r="MY7" s="12"/>
      <c r="MZ7" s="12"/>
      <c r="NA7" s="12"/>
      <c r="NB7" s="12"/>
      <c r="NC7" s="12"/>
      <c r="ND7" s="12"/>
      <c r="NE7" s="12"/>
      <c r="NF7" s="12"/>
      <c r="NG7" s="12"/>
      <c r="NH7" s="12"/>
      <c r="NI7" s="12"/>
      <c r="NJ7" s="12"/>
      <c r="NK7" s="12"/>
      <c r="NL7" s="12"/>
      <c r="NM7" s="12"/>
      <c r="NN7" s="12"/>
      <c r="NO7" s="12"/>
      <c r="NP7" s="12"/>
      <c r="NQ7" s="12"/>
      <c r="NR7" s="12"/>
      <c r="NS7" s="12"/>
      <c r="NT7" s="12"/>
      <c r="NU7" s="12"/>
      <c r="NV7" s="12"/>
      <c r="NW7" s="12"/>
      <c r="NX7" s="12"/>
      <c r="NY7" s="12"/>
      <c r="NZ7" s="12"/>
      <c r="OA7" s="12"/>
      <c r="OB7" s="12"/>
      <c r="OC7" s="12"/>
      <c r="OD7" s="12"/>
      <c r="OE7" s="12"/>
      <c r="OF7" s="12"/>
      <c r="OG7" s="12"/>
      <c r="OH7" s="12"/>
      <c r="OI7" s="12"/>
      <c r="OJ7" s="12"/>
      <c r="OK7" s="12"/>
      <c r="OL7" s="12"/>
      <c r="OM7" s="12"/>
      <c r="ON7" s="12"/>
      <c r="OO7" s="12"/>
      <c r="OP7" s="12"/>
      <c r="OQ7" s="12"/>
      <c r="OR7" s="12"/>
      <c r="OS7" s="12"/>
      <c r="OT7" s="12"/>
      <c r="OU7" s="12"/>
      <c r="OV7" s="12"/>
      <c r="OW7" s="12"/>
      <c r="OX7" s="12"/>
      <c r="OY7" s="12"/>
      <c r="OZ7" s="12"/>
      <c r="PA7" s="12"/>
      <c r="PB7" s="12"/>
      <c r="PC7" s="12"/>
      <c r="PD7" s="12"/>
      <c r="PE7" s="12"/>
      <c r="PF7" s="12"/>
      <c r="PG7" s="12"/>
      <c r="PH7" s="12"/>
      <c r="PI7" s="12"/>
      <c r="PJ7" s="12"/>
      <c r="PK7" s="12"/>
      <c r="PL7" s="12"/>
      <c r="PM7" s="12"/>
      <c r="PN7" s="12"/>
      <c r="PO7" s="12"/>
      <c r="PP7" s="12"/>
      <c r="PQ7" s="12"/>
      <c r="PR7" s="12"/>
      <c r="PS7" s="12"/>
      <c r="PT7" s="12"/>
      <c r="PU7" s="12"/>
      <c r="PV7" s="12"/>
      <c r="PW7" s="12"/>
      <c r="PX7" s="12"/>
      <c r="PY7" s="12"/>
      <c r="PZ7" s="12"/>
      <c r="QA7" s="12"/>
      <c r="QB7" s="12"/>
      <c r="QC7" s="12"/>
      <c r="QD7" s="12"/>
      <c r="QE7" s="12"/>
      <c r="QF7" s="12"/>
      <c r="QG7" s="12"/>
      <c r="QH7" s="12"/>
      <c r="QI7" s="12"/>
      <c r="QJ7" s="12"/>
      <c r="QK7" s="12"/>
      <c r="QL7" s="12"/>
      <c r="QM7" s="12"/>
      <c r="QN7" s="12"/>
      <c r="QO7" s="12"/>
      <c r="QP7" s="12"/>
      <c r="QQ7" s="12"/>
      <c r="QR7" s="12"/>
      <c r="QS7" s="12"/>
      <c r="QT7" s="12"/>
      <c r="QU7" s="12"/>
      <c r="QV7" s="12"/>
      <c r="QW7" s="12"/>
      <c r="QX7" s="12"/>
      <c r="QY7" s="12"/>
      <c r="QZ7" s="12"/>
      <c r="RA7" s="12"/>
      <c r="RB7" s="12"/>
      <c r="RC7" s="12"/>
      <c r="RD7" s="12"/>
      <c r="RE7" s="12"/>
      <c r="RF7" s="12"/>
      <c r="RG7" s="12"/>
      <c r="RH7" s="12"/>
      <c r="RI7" s="12"/>
      <c r="RJ7" s="12"/>
      <c r="RK7" s="12"/>
      <c r="RL7" s="12"/>
      <c r="RM7" s="12"/>
      <c r="RN7" s="12"/>
      <c r="RO7" s="12"/>
      <c r="RP7" s="12"/>
      <c r="RQ7" s="12"/>
      <c r="RR7" s="12"/>
      <c r="RS7" s="12"/>
      <c r="RT7" s="12"/>
      <c r="RU7" s="12"/>
      <c r="RV7" s="12"/>
      <c r="RW7" s="12"/>
      <c r="RX7" s="12"/>
      <c r="RY7" s="12"/>
      <c r="RZ7" s="12"/>
      <c r="SA7" s="12"/>
      <c r="SB7" s="12"/>
      <c r="SC7" s="12"/>
      <c r="SD7" s="12"/>
      <c r="SE7" s="12"/>
      <c r="SF7" s="12"/>
      <c r="SG7" s="12"/>
      <c r="SH7" s="12"/>
      <c r="SI7" s="12"/>
      <c r="SJ7" s="12"/>
      <c r="SK7" s="12"/>
      <c r="SL7" s="12"/>
      <c r="SM7" s="12"/>
    </row>
    <row r="8" spans="1:507" ht="21">
      <c r="A8" t="s">
        <v>29</v>
      </c>
      <c r="C8" s="58">
        <f>VLOOKUP($A8,'Study characteristic'!$A$3:$CC$23,44,0)</f>
        <v>180</v>
      </c>
      <c r="D8" s="13"/>
      <c r="E8" s="13"/>
      <c r="F8" s="64"/>
      <c r="G8" s="13"/>
      <c r="H8" s="13"/>
      <c r="I8" s="64"/>
      <c r="J8" s="13"/>
      <c r="K8" s="13"/>
      <c r="L8" s="13"/>
      <c r="M8" s="13"/>
      <c r="N8" s="13"/>
      <c r="O8" s="13"/>
      <c r="P8" s="13"/>
      <c r="Q8" s="13"/>
      <c r="R8" s="13"/>
      <c r="S8" s="13"/>
      <c r="T8" s="58">
        <f>VLOOKUP($A8,'Study characteristic'!$A$3:$CC$23,48,0)</f>
        <v>67</v>
      </c>
      <c r="U8" s="13"/>
      <c r="V8" s="13"/>
      <c r="W8" s="64"/>
      <c r="X8" s="13"/>
      <c r="Y8" s="13"/>
      <c r="Z8" s="64"/>
      <c r="AA8" s="13"/>
      <c r="AB8" s="13"/>
      <c r="AC8" s="13"/>
      <c r="AD8" s="13"/>
      <c r="AE8" s="13"/>
      <c r="AF8" s="13"/>
      <c r="AG8" s="13"/>
      <c r="AH8" s="13"/>
      <c r="AI8" s="13"/>
      <c r="AJ8" s="13"/>
      <c r="AK8" s="13"/>
      <c r="AL8" s="13"/>
      <c r="AM8" s="13"/>
      <c r="AN8" s="13"/>
      <c r="AO8" s="13"/>
      <c r="AP8" s="13"/>
      <c r="AQ8" s="13"/>
      <c r="AR8" s="64"/>
      <c r="AS8" s="13"/>
      <c r="AT8" s="13"/>
      <c r="AU8" s="64"/>
      <c r="AV8" s="13"/>
      <c r="AW8" s="13"/>
      <c r="AX8" s="13"/>
      <c r="AY8" s="13"/>
      <c r="AZ8" s="13"/>
      <c r="BA8" s="13"/>
      <c r="BB8" s="13"/>
      <c r="BC8" s="13"/>
      <c r="BD8" s="13"/>
      <c r="BE8" s="13"/>
      <c r="BF8" s="13"/>
      <c r="BG8" s="13"/>
      <c r="BH8" s="13"/>
      <c r="BI8" s="64"/>
      <c r="BJ8" s="13"/>
      <c r="BK8" s="13"/>
      <c r="BL8" s="64"/>
      <c r="BM8" s="13"/>
      <c r="BN8" s="13"/>
      <c r="BO8" s="13"/>
      <c r="BP8" s="13"/>
      <c r="BQ8" s="13"/>
      <c r="BR8" s="13"/>
      <c r="BS8" s="13"/>
      <c r="BT8" s="13"/>
      <c r="BU8" s="13"/>
      <c r="BV8" s="13"/>
      <c r="BW8" s="13"/>
      <c r="BX8" s="13"/>
      <c r="BY8" s="13"/>
      <c r="BZ8" s="58">
        <f>VLOOKUP($A8,'Study characteristic'!$A$3:$CC$23,44,0)</f>
        <v>180</v>
      </c>
      <c r="CA8" s="13"/>
      <c r="CB8" s="13"/>
      <c r="CC8" s="13"/>
      <c r="CD8" s="13"/>
      <c r="CE8" s="13"/>
      <c r="CF8" s="13"/>
      <c r="CG8" s="13"/>
      <c r="CH8" s="13"/>
      <c r="CI8" s="13"/>
      <c r="CJ8" s="13"/>
      <c r="CK8" s="58">
        <f>VLOOKUP($A8,'Study characteristic'!$A$3:$CC$23,48,0)</f>
        <v>67</v>
      </c>
      <c r="CL8" s="13"/>
      <c r="CM8" s="13"/>
      <c r="CN8" s="13"/>
      <c r="CO8" s="13"/>
      <c r="CP8" s="13"/>
      <c r="CQ8" s="13"/>
      <c r="CR8" s="13"/>
      <c r="CS8" s="13"/>
      <c r="CT8" s="13"/>
      <c r="CU8" s="13"/>
      <c r="CV8" s="13"/>
      <c r="CW8" s="13"/>
      <c r="CX8" s="58">
        <f>VLOOKUP($A8,'Study characteristic'!$A$3:$CC$23,44,0)</f>
        <v>180</v>
      </c>
      <c r="CY8" s="13"/>
      <c r="CZ8" s="13"/>
      <c r="DA8" s="64"/>
      <c r="DB8" s="13"/>
      <c r="DC8" s="13"/>
      <c r="DD8" s="64"/>
      <c r="DE8" s="13"/>
      <c r="DF8" s="13"/>
      <c r="DG8" s="13"/>
      <c r="DH8" s="13"/>
      <c r="DI8" s="13"/>
      <c r="DJ8" s="13"/>
      <c r="DK8" s="13"/>
      <c r="DL8" s="58">
        <f>VLOOKUP($A8,'Study characteristic'!$A$3:$CC$23,48,0)</f>
        <v>67</v>
      </c>
      <c r="DM8" s="13"/>
      <c r="DN8" s="13"/>
      <c r="DO8" s="64"/>
      <c r="DP8" s="13"/>
      <c r="DQ8" s="13"/>
      <c r="DR8" s="64"/>
      <c r="DS8" s="13"/>
      <c r="DT8" s="13"/>
      <c r="DU8" s="13"/>
      <c r="DV8" s="13"/>
      <c r="DW8" s="13"/>
      <c r="DX8" s="13"/>
      <c r="DY8" s="13"/>
      <c r="DZ8" s="13"/>
      <c r="EA8" s="13"/>
      <c r="EB8" s="13"/>
      <c r="EC8" s="13"/>
      <c r="ED8" s="58">
        <f>VLOOKUP($A8,'Study characteristic'!$A$3:$CC$23,44,0)</f>
        <v>180</v>
      </c>
      <c r="EE8" s="13"/>
      <c r="EF8" s="64"/>
      <c r="EG8" s="13"/>
      <c r="EH8" s="13"/>
      <c r="EI8" s="64"/>
      <c r="EJ8" s="13"/>
      <c r="EK8" s="13"/>
      <c r="EL8" s="13"/>
      <c r="EM8" s="13"/>
      <c r="EN8" s="13"/>
      <c r="EO8" s="13"/>
      <c r="EP8" s="13"/>
      <c r="EQ8" s="13"/>
      <c r="ER8" s="58">
        <f>VLOOKUP($A8,'Study characteristic'!$A$3:$CC$23,48,0)</f>
        <v>67</v>
      </c>
      <c r="ES8" s="13"/>
      <c r="ET8" s="64"/>
      <c r="EU8" s="13"/>
      <c r="EV8" s="13"/>
      <c r="EW8" s="64"/>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58">
        <f>VLOOKUP($A8,'Study characteristic'!$A$3:$CC$23,44,0)</f>
        <v>180</v>
      </c>
      <c r="GI8" s="13">
        <v>93</v>
      </c>
      <c r="GJ8" s="58">
        <f>VLOOKUP($A8,'Study characteristic'!$A$3:$CC$23,48,0)</f>
        <v>67</v>
      </c>
      <c r="GK8" s="13">
        <v>39</v>
      </c>
      <c r="GL8" s="13"/>
      <c r="GM8" s="59" t="s">
        <v>565</v>
      </c>
      <c r="GN8" s="60" t="s">
        <v>565</v>
      </c>
      <c r="GO8" s="12"/>
      <c r="GP8" s="58">
        <f>VLOOKUP($A8,'Study characteristic'!$A$3:$CC$23,76,0)</f>
        <v>0</v>
      </c>
      <c r="GQ8" s="12"/>
      <c r="GR8" s="12"/>
      <c r="GS8" s="67"/>
      <c r="GT8" s="12"/>
      <c r="GU8" s="12"/>
      <c r="GV8" s="67"/>
      <c r="GW8" s="12"/>
      <c r="GX8" s="12"/>
      <c r="GY8" s="12"/>
      <c r="GZ8" s="12"/>
      <c r="HA8" s="12"/>
      <c r="HB8" s="12"/>
      <c r="HC8" s="12"/>
      <c r="HD8" s="58">
        <f>VLOOKUP($A8,'Study characteristic'!$A$3:$CC$23,80,0)</f>
        <v>0</v>
      </c>
      <c r="HE8" s="12"/>
      <c r="HF8" s="12"/>
      <c r="HG8" s="67"/>
      <c r="HH8" s="12"/>
      <c r="HI8" s="12"/>
      <c r="HJ8" s="67"/>
      <c r="HK8" s="12"/>
      <c r="HL8" s="12"/>
      <c r="HM8" s="12"/>
      <c r="HN8" s="12"/>
      <c r="HO8" s="12"/>
      <c r="HP8" s="12"/>
      <c r="HQ8" s="12"/>
      <c r="HR8" s="12"/>
      <c r="HS8" s="13"/>
      <c r="HT8" s="13"/>
      <c r="HU8" s="12"/>
      <c r="HV8" s="12"/>
      <c r="HW8" s="12"/>
      <c r="HX8" s="12"/>
      <c r="HY8" s="67"/>
      <c r="HZ8" s="12"/>
      <c r="IA8" s="12"/>
      <c r="IB8" s="67"/>
      <c r="IC8" s="12"/>
      <c r="ID8" s="12"/>
      <c r="IE8" s="12"/>
      <c r="IF8" s="12"/>
      <c r="IG8" s="12"/>
      <c r="IH8" s="12"/>
      <c r="II8" s="12"/>
      <c r="IJ8" s="12"/>
      <c r="IK8" s="12"/>
      <c r="IL8" s="12"/>
      <c r="IM8" s="67"/>
      <c r="IN8" s="12"/>
      <c r="IO8" s="12"/>
      <c r="IP8" s="67"/>
      <c r="IQ8" s="12"/>
      <c r="IR8" s="12"/>
      <c r="IS8" s="12"/>
      <c r="IT8" s="12"/>
      <c r="IU8" s="12"/>
      <c r="IV8" s="12"/>
      <c r="IW8" s="12"/>
      <c r="IX8" s="12"/>
      <c r="IY8" s="13"/>
      <c r="IZ8" s="13"/>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67"/>
      <c r="KD8" s="12"/>
      <c r="KE8" s="12"/>
      <c r="KF8" s="67"/>
      <c r="KG8" s="12"/>
      <c r="KH8" s="12"/>
      <c r="KI8" s="12"/>
      <c r="KJ8" s="12"/>
      <c r="KK8" s="12"/>
      <c r="KL8" s="12"/>
      <c r="KM8" s="12"/>
      <c r="KN8" s="12"/>
      <c r="KO8" s="12"/>
      <c r="KP8" s="12"/>
      <c r="KQ8" s="67"/>
      <c r="KR8" s="12"/>
      <c r="KS8" s="12"/>
      <c r="KT8" s="67"/>
      <c r="KU8" s="12"/>
      <c r="KV8" s="12"/>
      <c r="KW8" s="12"/>
      <c r="KX8" s="12"/>
      <c r="KY8" s="12"/>
      <c r="KZ8" s="12"/>
      <c r="LA8" s="12"/>
      <c r="LB8" s="12"/>
      <c r="LC8" s="12"/>
      <c r="LD8" s="12"/>
      <c r="LE8" s="12"/>
      <c r="LF8" s="58">
        <f>VLOOKUP($A8,'Study characteristic'!$A$3:$CC$23,76,0)</f>
        <v>0</v>
      </c>
      <c r="LG8" s="12"/>
      <c r="LH8" s="67"/>
      <c r="LI8" s="12"/>
      <c r="LJ8" s="12"/>
      <c r="LK8" s="67"/>
      <c r="LL8" s="12"/>
      <c r="LM8" s="12"/>
      <c r="LN8" s="12"/>
      <c r="LO8" s="12"/>
      <c r="LP8" s="12"/>
      <c r="LQ8" s="12"/>
      <c r="LR8" s="58">
        <f>VLOOKUP($A8,'Study characteristic'!$A$3:$CC$23,80,0)</f>
        <v>0</v>
      </c>
      <c r="LS8" s="12"/>
      <c r="LT8" s="67"/>
      <c r="LU8" s="12"/>
      <c r="LV8" s="12"/>
      <c r="LW8" s="67"/>
      <c r="LX8" s="12"/>
      <c r="LY8" s="12"/>
      <c r="LZ8" s="12"/>
      <c r="MA8" s="12"/>
      <c r="MB8" s="12"/>
      <c r="MC8" s="12"/>
      <c r="MD8" s="12"/>
      <c r="ME8" s="12"/>
      <c r="MF8" s="12"/>
      <c r="MG8" s="12"/>
      <c r="MI8" s="12"/>
      <c r="MJ8" s="12"/>
      <c r="MK8" s="12"/>
      <c r="ML8" s="12"/>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2"/>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2"/>
      <c r="OX8" s="12"/>
      <c r="OY8" s="12"/>
      <c r="OZ8" s="12"/>
      <c r="PA8" s="12"/>
      <c r="PB8" s="12"/>
      <c r="PC8" s="12"/>
      <c r="PD8" s="12"/>
      <c r="PE8" s="12"/>
      <c r="PF8" s="12"/>
      <c r="PG8" s="12"/>
      <c r="PH8" s="12"/>
      <c r="PI8" s="12"/>
      <c r="PJ8" s="12"/>
      <c r="PK8" s="12"/>
      <c r="PL8" s="12"/>
      <c r="PM8" s="12"/>
      <c r="PN8" s="12"/>
      <c r="PO8" s="12"/>
      <c r="PP8" s="12"/>
      <c r="PQ8" s="12"/>
      <c r="PR8" s="12"/>
      <c r="PS8" s="12"/>
      <c r="PT8" s="12"/>
      <c r="PU8" s="12"/>
      <c r="PV8" s="12"/>
      <c r="PW8" s="12"/>
      <c r="PX8" s="12"/>
      <c r="PY8" s="12"/>
      <c r="PZ8" s="12"/>
      <c r="QA8" s="12"/>
      <c r="QB8" s="12"/>
      <c r="QC8" s="12"/>
      <c r="QD8" s="12"/>
      <c r="QE8" s="12"/>
      <c r="QF8" s="12"/>
      <c r="QG8" s="12"/>
      <c r="QH8" s="12"/>
      <c r="QI8" s="12"/>
      <c r="QJ8" s="12"/>
      <c r="QK8" s="12"/>
      <c r="QL8" s="12"/>
      <c r="QM8" s="12"/>
      <c r="QN8" s="12"/>
      <c r="QO8" s="12"/>
      <c r="QP8" s="12"/>
      <c r="QQ8" s="12"/>
      <c r="QR8" s="12"/>
      <c r="QS8" s="12"/>
      <c r="QT8" s="12"/>
      <c r="QU8" s="12"/>
      <c r="QV8" s="12"/>
      <c r="QW8" s="12"/>
      <c r="QX8" s="12"/>
      <c r="QY8" s="12"/>
      <c r="QZ8" s="12"/>
      <c r="RA8" s="12"/>
      <c r="RB8" s="12"/>
      <c r="RC8" s="12"/>
      <c r="RD8" s="12"/>
      <c r="RE8" s="12"/>
      <c r="RF8" s="12"/>
      <c r="RG8" s="12"/>
      <c r="RH8" s="12"/>
      <c r="RI8" s="12"/>
      <c r="RJ8" s="12"/>
      <c r="RK8" s="12"/>
      <c r="RL8" s="12"/>
      <c r="RM8" s="12"/>
      <c r="RN8" s="12"/>
      <c r="RO8" s="12"/>
      <c r="RP8" s="12"/>
      <c r="RQ8" s="12"/>
      <c r="RR8" s="12"/>
      <c r="RS8" s="12"/>
      <c r="RT8" s="12"/>
      <c r="RU8" s="12"/>
      <c r="RV8" s="12"/>
      <c r="RW8" s="12"/>
      <c r="RX8" s="12"/>
      <c r="RY8" s="12"/>
      <c r="RZ8" s="12"/>
      <c r="SA8" s="12"/>
      <c r="SB8" s="12"/>
      <c r="SC8" s="12"/>
      <c r="SD8" s="12"/>
      <c r="SE8" s="12"/>
      <c r="SF8" s="12"/>
      <c r="SG8" s="12"/>
      <c r="SH8" s="12"/>
      <c r="SI8" s="12"/>
      <c r="SJ8" s="12"/>
      <c r="SK8" s="12"/>
      <c r="SL8" s="12"/>
      <c r="SM8" s="12"/>
    </row>
    <row r="9" spans="1:507">
      <c r="A9" t="s">
        <v>30</v>
      </c>
      <c r="C9" s="88">
        <f>VLOOKUP($A9,'Study characteristic'!$A$3:$CC$23,41,0)</f>
        <v>190</v>
      </c>
      <c r="D9" s="13">
        <v>14</v>
      </c>
      <c r="E9" s="13"/>
      <c r="F9" s="64"/>
      <c r="G9" s="13"/>
      <c r="H9" s="13"/>
      <c r="I9" s="64"/>
      <c r="J9" s="13"/>
      <c r="K9" s="13"/>
      <c r="L9" s="13"/>
      <c r="M9" s="13"/>
      <c r="N9" s="13"/>
      <c r="O9" s="13"/>
      <c r="P9" s="13"/>
      <c r="Q9" s="13"/>
      <c r="R9" s="13"/>
      <c r="S9" s="13"/>
      <c r="T9" s="88">
        <f>VLOOKUP($A9,'Study characteristic'!$A$3:$CC$23,45,0)</f>
        <v>196</v>
      </c>
      <c r="U9" s="13">
        <v>16</v>
      </c>
      <c r="V9" s="13"/>
      <c r="W9" s="64"/>
      <c r="X9" s="13"/>
      <c r="Y9" s="13"/>
      <c r="Z9" s="64"/>
      <c r="AA9" s="13"/>
      <c r="AB9" s="13"/>
      <c r="AC9" s="13"/>
      <c r="AD9" s="13"/>
      <c r="AE9" s="13"/>
      <c r="AF9" s="13"/>
      <c r="AG9" s="13"/>
      <c r="AH9" s="13"/>
      <c r="AI9" s="13"/>
      <c r="AJ9" s="13"/>
      <c r="AK9" s="13">
        <v>-0.2</v>
      </c>
      <c r="AL9" s="13">
        <v>-1.1200000000000001</v>
      </c>
      <c r="AM9" s="13">
        <v>0.72</v>
      </c>
      <c r="AN9" s="13"/>
      <c r="AO9" s="89">
        <f>VLOOKUP($A9,'Study characteristic'!$A$3:$CC$23,41,0)</f>
        <v>190</v>
      </c>
      <c r="AP9" s="13">
        <v>32</v>
      </c>
      <c r="AQ9" s="13"/>
      <c r="AR9" s="64"/>
      <c r="AS9" s="13"/>
      <c r="AT9" s="13"/>
      <c r="AU9" s="64"/>
      <c r="AV9" s="13"/>
      <c r="AW9" s="13"/>
      <c r="AX9" s="13"/>
      <c r="AY9" s="13"/>
      <c r="AZ9" s="13"/>
      <c r="BA9" s="13"/>
      <c r="BB9" s="13"/>
      <c r="BC9" s="13"/>
      <c r="BD9" s="13"/>
      <c r="BE9" s="13"/>
      <c r="BF9" s="89">
        <f>VLOOKUP($A9,'Study characteristic'!$A$3:$CC$23,45,0)</f>
        <v>196</v>
      </c>
      <c r="BG9" s="13">
        <v>38</v>
      </c>
      <c r="BH9" s="13"/>
      <c r="BI9" s="64"/>
      <c r="BJ9" s="13"/>
      <c r="BK9" s="13"/>
      <c r="BL9" s="64"/>
      <c r="BM9" s="13"/>
      <c r="BN9" s="13"/>
      <c r="BO9" s="13"/>
      <c r="BP9" s="13"/>
      <c r="BQ9" s="13"/>
      <c r="BR9" s="13"/>
      <c r="BS9" s="13"/>
      <c r="BT9" s="13"/>
      <c r="BU9" s="13"/>
      <c r="BV9" s="13"/>
      <c r="BW9" s="13">
        <v>-1.42</v>
      </c>
      <c r="BX9" s="13">
        <v>-3.94</v>
      </c>
      <c r="BY9" s="13">
        <v>1.1100000000000001</v>
      </c>
      <c r="BZ9" s="58">
        <f>VLOOKUP($A9,'Study characteristic'!$A$3:$CC$23,44,0)</f>
        <v>116</v>
      </c>
      <c r="CA9" s="13"/>
      <c r="CB9" s="13"/>
      <c r="CC9" s="13"/>
      <c r="CD9" s="13"/>
      <c r="CE9" s="13"/>
      <c r="CF9" s="13"/>
      <c r="CG9" s="13"/>
      <c r="CH9" s="13"/>
      <c r="CI9" s="13"/>
      <c r="CJ9" s="13"/>
      <c r="CK9" s="58">
        <f>VLOOKUP($A9,'Study characteristic'!$A$3:$CC$23,48,0)</f>
        <v>119</v>
      </c>
      <c r="CL9" s="13"/>
      <c r="CM9" s="13"/>
      <c r="CN9" s="13"/>
      <c r="CO9" s="13"/>
      <c r="CP9" s="13"/>
      <c r="CQ9" s="13"/>
      <c r="CR9" s="13"/>
      <c r="CS9" s="13"/>
      <c r="CT9" s="13"/>
      <c r="CU9" s="13"/>
      <c r="CV9" s="13"/>
      <c r="CW9" s="13"/>
      <c r="CX9" s="88">
        <f>VLOOKUP($A9,'Study characteristic'!$A$3:$CC$23,41,0)</f>
        <v>190</v>
      </c>
      <c r="CY9" s="13">
        <v>16</v>
      </c>
      <c r="CZ9" s="13"/>
      <c r="DA9" s="64"/>
      <c r="DB9" s="13"/>
      <c r="DC9" s="13"/>
      <c r="DD9" s="64"/>
      <c r="DE9" s="13"/>
      <c r="DF9" s="13"/>
      <c r="DG9" s="13"/>
      <c r="DH9" s="13"/>
      <c r="DI9" s="13"/>
      <c r="DJ9" s="13"/>
      <c r="DK9" s="13"/>
      <c r="DL9" s="88">
        <f>VLOOKUP($A9,'Study characteristic'!$A$3:$CC$23,45,0)</f>
        <v>196</v>
      </c>
      <c r="DM9" s="13">
        <v>14</v>
      </c>
      <c r="DN9" s="13"/>
      <c r="DO9" s="64"/>
      <c r="DP9" s="13"/>
      <c r="DQ9" s="13"/>
      <c r="DR9" s="64"/>
      <c r="DS9" s="13"/>
      <c r="DT9" s="13"/>
      <c r="DU9" s="13"/>
      <c r="DV9" s="13"/>
      <c r="DW9" s="13"/>
      <c r="DX9" s="13"/>
      <c r="DY9" s="13"/>
      <c r="DZ9" s="13">
        <v>-0.37</v>
      </c>
      <c r="EA9" s="13">
        <v>-1.46</v>
      </c>
      <c r="EB9" s="13">
        <v>0.71</v>
      </c>
      <c r="EC9" s="13"/>
      <c r="ED9" s="58">
        <f>VLOOKUP($A9,'Study characteristic'!$A$3:$CC$23,44,0)</f>
        <v>116</v>
      </c>
      <c r="EE9" s="13">
        <v>51.87</v>
      </c>
      <c r="EF9" s="64"/>
      <c r="EG9" s="13"/>
      <c r="EH9" s="13"/>
      <c r="EI9" s="66">
        <f>EW9</f>
        <v>11.706385068662687</v>
      </c>
      <c r="EJ9" s="13"/>
      <c r="EK9" s="13"/>
      <c r="EL9" s="13"/>
      <c r="EM9" s="13"/>
      <c r="EN9" s="13"/>
      <c r="EO9" s="13"/>
      <c r="EP9" s="13"/>
      <c r="EQ9" s="13"/>
      <c r="ER9" s="58">
        <f>VLOOKUP($A9,'Study characteristic'!$A$3:$CC$23,48,0)</f>
        <v>119</v>
      </c>
      <c r="ES9" s="13">
        <v>49.95</v>
      </c>
      <c r="ET9" s="64"/>
      <c r="EU9" s="13"/>
      <c r="EV9" s="13"/>
      <c r="EW9" s="66">
        <f>(FF9/TINV(0.21, 233))/SQRT((1/ED9+1/ER9))</f>
        <v>11.706385068662687</v>
      </c>
      <c r="EX9" s="13"/>
      <c r="EY9" s="13"/>
      <c r="EZ9" s="13"/>
      <c r="FA9" s="13"/>
      <c r="FB9" s="13"/>
      <c r="FC9" s="13"/>
      <c r="FD9" s="13"/>
      <c r="FE9" s="13"/>
      <c r="FF9" s="13">
        <v>1.92</v>
      </c>
      <c r="FG9" s="13">
        <v>-1.06</v>
      </c>
      <c r="FH9" s="13">
        <v>4.9000000000000004</v>
      </c>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58">
        <f>VLOOKUP($A9,'Study characteristic'!$A$3:$CC$23,44,0)</f>
        <v>116</v>
      </c>
      <c r="GI9" s="13">
        <v>3</v>
      </c>
      <c r="GJ9" s="58">
        <f>VLOOKUP($A9,'Study characteristic'!$A$3:$CC$23,48,0)</f>
        <v>119</v>
      </c>
      <c r="GK9" s="13">
        <v>2</v>
      </c>
      <c r="GL9" s="13"/>
      <c r="GM9" s="59">
        <f>VLOOKUP($A9,'Study characteristic'!$A$1:$AW$17,43,0)</f>
        <v>36</v>
      </c>
      <c r="GN9" s="60">
        <f>VLOOKUP($A9,'Study characteristic'!$A$1:$AW$17,47,0)</f>
        <v>43</v>
      </c>
      <c r="GO9" s="12"/>
      <c r="GP9" s="61">
        <v>54</v>
      </c>
      <c r="GQ9" s="12"/>
      <c r="GR9" s="12">
        <v>3.39</v>
      </c>
      <c r="GS9" s="67"/>
      <c r="GT9" s="12"/>
      <c r="GU9" s="12"/>
      <c r="GV9" s="67">
        <f>-(HR9/TINV(0.16, 118))/SQRT((1/GP9+1/HD9))</f>
        <v>2.620855703927321</v>
      </c>
      <c r="GW9" s="12"/>
      <c r="GX9" s="12"/>
      <c r="GY9" s="12"/>
      <c r="GZ9" s="12"/>
      <c r="HA9" s="12"/>
      <c r="HB9" s="12"/>
      <c r="HC9" s="12"/>
      <c r="HD9" s="61">
        <v>66</v>
      </c>
      <c r="HE9" s="12"/>
      <c r="HF9" s="12">
        <v>2.71</v>
      </c>
      <c r="HG9" s="67"/>
      <c r="HH9" s="12"/>
      <c r="HI9" s="12"/>
      <c r="HJ9" s="66">
        <f>-(HR9/TINV(0.16, 118))/SQRT((1/GP9+1/HD9))</f>
        <v>2.620855703927321</v>
      </c>
      <c r="HK9" s="12"/>
      <c r="HL9" s="12"/>
      <c r="HM9" s="12"/>
      <c r="HN9" s="12"/>
      <c r="HO9" s="12"/>
      <c r="HP9" s="12"/>
      <c r="HQ9" s="12"/>
      <c r="HR9" s="12">
        <v>-0.68</v>
      </c>
      <c r="HS9" s="13">
        <v>-1.89</v>
      </c>
      <c r="HT9" s="13">
        <v>0.54</v>
      </c>
      <c r="HU9" s="12"/>
      <c r="HV9" s="61">
        <v>51</v>
      </c>
      <c r="HW9" s="12">
        <v>8</v>
      </c>
      <c r="HX9" s="12">
        <v>30.51</v>
      </c>
      <c r="HY9" s="67"/>
      <c r="HZ9" s="12"/>
      <c r="IA9" s="12"/>
      <c r="IB9" s="67">
        <f>-(IX9/TINV(0.56, 113))/SQRT((1/HV9+1/IJ9))</f>
        <v>9.7514895511039335</v>
      </c>
      <c r="IC9" s="12"/>
      <c r="ID9" s="12"/>
      <c r="IE9" s="12"/>
      <c r="IF9" s="12"/>
      <c r="IG9" s="12"/>
      <c r="IH9" s="12"/>
      <c r="II9" s="12"/>
      <c r="IJ9" s="61">
        <v>64</v>
      </c>
      <c r="IK9" s="12">
        <v>11</v>
      </c>
      <c r="IL9" s="12">
        <v>29.94</v>
      </c>
      <c r="IM9" s="67"/>
      <c r="IN9" s="12"/>
      <c r="IO9" s="12"/>
      <c r="IP9" s="66">
        <f>-(IX9/TINV(0.56, 113))/SQRT((1/HV9+1/IJ9))</f>
        <v>9.7514895511039335</v>
      </c>
      <c r="IQ9" s="12"/>
      <c r="IR9" s="12"/>
      <c r="IS9" s="12"/>
      <c r="IT9" s="12"/>
      <c r="IU9" s="12"/>
      <c r="IV9" s="12"/>
      <c r="IW9" s="12"/>
      <c r="IX9" s="12">
        <v>-1.07</v>
      </c>
      <c r="IY9" s="13">
        <v>-4.7300000000000004</v>
      </c>
      <c r="IZ9" s="13">
        <v>1.85</v>
      </c>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61">
        <v>54</v>
      </c>
      <c r="KA9" s="12"/>
      <c r="KB9" s="12">
        <v>5.59</v>
      </c>
      <c r="KC9" s="67"/>
      <c r="KD9" s="12"/>
      <c r="KE9" s="12"/>
      <c r="KF9" s="86">
        <f>KD13</f>
        <v>4.05</v>
      </c>
      <c r="KG9" s="12"/>
      <c r="KH9" s="12"/>
      <c r="KI9" s="12"/>
      <c r="KJ9" s="12"/>
      <c r="KK9" s="12"/>
      <c r="KL9" s="12"/>
      <c r="KM9" s="12"/>
      <c r="KN9" s="61">
        <v>66</v>
      </c>
      <c r="KO9" s="12"/>
      <c r="KP9" s="12">
        <v>4.8600000000000003</v>
      </c>
      <c r="KQ9" s="67"/>
      <c r="KR9" s="12"/>
      <c r="KS9" s="12"/>
      <c r="KT9" s="87">
        <f>KR13</f>
        <v>4.2</v>
      </c>
      <c r="KU9" s="12"/>
      <c r="KV9" s="12"/>
      <c r="KW9" s="12"/>
      <c r="KX9" s="12"/>
      <c r="KY9" s="12"/>
      <c r="KZ9" s="12"/>
      <c r="LA9" s="12"/>
      <c r="LB9" s="12">
        <v>-0.73</v>
      </c>
      <c r="LC9" s="12">
        <v>-2.1800000000000002</v>
      </c>
      <c r="LD9" s="12">
        <v>0.72</v>
      </c>
      <c r="LE9" s="12"/>
      <c r="LF9" s="58">
        <f>VLOOKUP($A9,'Study characteristic'!$A$3:$CC$23,76,0)</f>
        <v>51</v>
      </c>
      <c r="LG9" s="12">
        <v>48.83</v>
      </c>
      <c r="LH9" s="67"/>
      <c r="LI9" s="12"/>
      <c r="LJ9" s="12"/>
      <c r="LK9" s="68">
        <f>LW9</f>
        <v>11.820955906686581</v>
      </c>
      <c r="LL9" s="12"/>
      <c r="LM9" s="12"/>
      <c r="LN9" s="12"/>
      <c r="LO9" s="12"/>
      <c r="LP9" s="12"/>
      <c r="LQ9" s="12"/>
      <c r="LR9" s="58">
        <f>VLOOKUP($A9,'Study characteristic'!$A$3:$CC$23,80,0)</f>
        <v>60</v>
      </c>
      <c r="LS9" s="12">
        <v>50.18</v>
      </c>
      <c r="LT9" s="67"/>
      <c r="LU9" s="12"/>
      <c r="LV9" s="12"/>
      <c r="LW9" s="66">
        <f>(MD9/TINV(0.55, 109))/SQRT((1/LF9+1/LR9))</f>
        <v>11.820955906686581</v>
      </c>
      <c r="LX9" s="12"/>
      <c r="LY9" s="12"/>
      <c r="LZ9" s="12"/>
      <c r="MA9" s="12"/>
      <c r="MB9" s="12"/>
      <c r="MC9" s="12"/>
      <c r="MD9" s="12">
        <v>1.35</v>
      </c>
      <c r="ME9" s="12">
        <v>-3.13</v>
      </c>
      <c r="MF9" s="12">
        <v>5.82</v>
      </c>
      <c r="MG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row>
    <row r="10" spans="1:507">
      <c r="A10" t="s">
        <v>39</v>
      </c>
      <c r="C10" s="58">
        <f>VLOOKUP($A10,'Study characteristic'!$A$3:$CC$23,44,0)</f>
        <v>58</v>
      </c>
      <c r="D10" s="13">
        <v>6</v>
      </c>
      <c r="E10" s="13"/>
      <c r="F10" s="64"/>
      <c r="G10" s="13"/>
      <c r="H10" s="13"/>
      <c r="I10" s="64"/>
      <c r="J10" s="13"/>
      <c r="K10" s="13"/>
      <c r="L10" s="13"/>
      <c r="M10" s="13"/>
      <c r="N10" s="13"/>
      <c r="O10" s="13"/>
      <c r="P10" s="13"/>
      <c r="Q10" s="13"/>
      <c r="R10" s="13"/>
      <c r="S10" s="13"/>
      <c r="T10" s="58">
        <f>VLOOKUP($A10,'Study characteristic'!$A$3:$CC$23,48,0)</f>
        <v>44</v>
      </c>
      <c r="U10" s="13">
        <v>5</v>
      </c>
      <c r="V10" s="13"/>
      <c r="W10" s="64"/>
      <c r="X10" s="13"/>
      <c r="Y10" s="13"/>
      <c r="Z10" s="64"/>
      <c r="AA10" s="13"/>
      <c r="AB10" s="13"/>
      <c r="AC10" s="13"/>
      <c r="AD10" s="13"/>
      <c r="AE10" s="13"/>
      <c r="AF10" s="13"/>
      <c r="AG10" s="13"/>
      <c r="AH10" s="13"/>
      <c r="AI10" s="13"/>
      <c r="AJ10" s="13"/>
      <c r="AK10" s="13"/>
      <c r="AL10" s="13"/>
      <c r="AM10" s="13"/>
      <c r="AN10" s="13"/>
      <c r="AO10" s="13"/>
      <c r="AP10" s="13">
        <v>31</v>
      </c>
      <c r="AQ10" s="13"/>
      <c r="AR10" s="64"/>
      <c r="AS10" s="13"/>
      <c r="AT10" s="13"/>
      <c r="AU10" s="64"/>
      <c r="AV10" s="13"/>
      <c r="AW10" s="13"/>
      <c r="AX10" s="13"/>
      <c r="AY10" s="13"/>
      <c r="AZ10" s="13"/>
      <c r="BA10" s="13"/>
      <c r="BB10" s="13"/>
      <c r="BC10" s="13"/>
      <c r="BD10" s="13"/>
      <c r="BE10" s="13"/>
      <c r="BF10" s="13"/>
      <c r="BG10" s="13">
        <v>21</v>
      </c>
      <c r="BH10" s="13"/>
      <c r="BI10" s="64"/>
      <c r="BJ10" s="13"/>
      <c r="BK10" s="13"/>
      <c r="BL10" s="64"/>
      <c r="BM10" s="13"/>
      <c r="BN10" s="13"/>
      <c r="BO10" s="13"/>
      <c r="BP10" s="13"/>
      <c r="BQ10" s="13"/>
      <c r="BR10" s="13"/>
      <c r="BS10" s="13"/>
      <c r="BT10" s="13"/>
      <c r="BU10" s="13"/>
      <c r="BV10" s="13"/>
      <c r="BW10" s="13"/>
      <c r="BX10" s="13"/>
      <c r="BY10" s="13"/>
      <c r="BZ10" s="58">
        <f>VLOOKUP($A10,'Study characteristic'!$A$3:$CC$23,44,0)</f>
        <v>58</v>
      </c>
      <c r="CA10" s="13"/>
      <c r="CB10" s="13"/>
      <c r="CC10" s="13"/>
      <c r="CD10" s="13"/>
      <c r="CE10" s="13"/>
      <c r="CF10" s="13"/>
      <c r="CG10" s="13"/>
      <c r="CH10" s="13"/>
      <c r="CI10" s="13"/>
      <c r="CJ10" s="13"/>
      <c r="CK10" s="58">
        <f>VLOOKUP($A10,'Study characteristic'!$A$3:$CC$23,48,0)</f>
        <v>44</v>
      </c>
      <c r="CL10" s="13"/>
      <c r="CM10" s="13"/>
      <c r="CN10" s="13"/>
      <c r="CO10" s="13"/>
      <c r="CP10" s="13"/>
      <c r="CQ10" s="13"/>
      <c r="CR10" s="13"/>
      <c r="CS10" s="13"/>
      <c r="CT10" s="13"/>
      <c r="CU10" s="13"/>
      <c r="CV10" s="13"/>
      <c r="CW10" s="13"/>
      <c r="CX10" s="58">
        <f>VLOOKUP($A10,'Study characteristic'!$A$3:$CC$23,44,0)</f>
        <v>58</v>
      </c>
      <c r="CY10" s="13">
        <v>19</v>
      </c>
      <c r="CZ10" s="13"/>
      <c r="DA10" s="64"/>
      <c r="DB10" s="13"/>
      <c r="DC10" s="13"/>
      <c r="DD10" s="64"/>
      <c r="DE10" s="13"/>
      <c r="DF10" s="13"/>
      <c r="DG10" s="13"/>
      <c r="DH10" s="13"/>
      <c r="DI10" s="13"/>
      <c r="DJ10" s="13"/>
      <c r="DK10" s="13"/>
      <c r="DL10" s="58">
        <f>VLOOKUP($A10,'Study characteristic'!$A$3:$CC$23,48,0)</f>
        <v>44</v>
      </c>
      <c r="DM10" s="13">
        <v>15</v>
      </c>
      <c r="DN10" s="13"/>
      <c r="DO10" s="64"/>
      <c r="DP10" s="13"/>
      <c r="DQ10" s="13"/>
      <c r="DR10" s="64"/>
      <c r="DS10" s="13"/>
      <c r="DT10" s="13"/>
      <c r="DU10" s="13"/>
      <c r="DV10" s="13"/>
      <c r="DW10" s="13"/>
      <c r="DX10" s="13"/>
      <c r="DY10" s="13"/>
      <c r="DZ10" s="13"/>
      <c r="EA10" s="13"/>
      <c r="EB10" s="13"/>
      <c r="EC10" s="13"/>
      <c r="ED10" s="58">
        <f>VLOOKUP($A10,'Study characteristic'!$A$3:$CC$23,44,0)</f>
        <v>58</v>
      </c>
      <c r="EE10" s="13"/>
      <c r="EF10" s="64"/>
      <c r="EG10" s="13"/>
      <c r="EH10" s="13"/>
      <c r="EI10" s="64"/>
      <c r="EJ10" s="13"/>
      <c r="EK10" s="13"/>
      <c r="EL10" s="13"/>
      <c r="EM10" s="13"/>
      <c r="EN10" s="13"/>
      <c r="EO10" s="13"/>
      <c r="EP10" s="13"/>
      <c r="EQ10" s="13"/>
      <c r="ER10" s="58">
        <f>VLOOKUP($A10,'Study characteristic'!$A$3:$CC$23,48,0)</f>
        <v>44</v>
      </c>
      <c r="ES10" s="13"/>
      <c r="ET10" s="64"/>
      <c r="EU10" s="13"/>
      <c r="EV10" s="13"/>
      <c r="EW10" s="64"/>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58">
        <f>VLOOKUP($A10,'Study characteristic'!$A$3:$CC$23,44,0)</f>
        <v>58</v>
      </c>
      <c r="GI10" s="13"/>
      <c r="GJ10" s="58">
        <f>VLOOKUP($A10,'Study characteristic'!$A$3:$CC$23,48,0)</f>
        <v>44</v>
      </c>
      <c r="GK10" s="13"/>
      <c r="GL10" s="13"/>
      <c r="GM10" s="59">
        <f>VLOOKUP($A10,'Study characteristic'!$A$1:$AW$17,43,0)</f>
        <v>5</v>
      </c>
      <c r="GN10" s="60">
        <f>VLOOKUP($A10,'Study characteristic'!$A$1:$AW$17,47,0)</f>
        <v>5</v>
      </c>
      <c r="GO10" s="12"/>
      <c r="GP10" s="58">
        <f>VLOOKUP($A10,'Study characteristic'!$A$3:$CC$23,76,0)</f>
        <v>47</v>
      </c>
      <c r="GQ10" s="12"/>
      <c r="GR10" s="12">
        <v>3.7</v>
      </c>
      <c r="GS10" s="67"/>
      <c r="GT10" s="12"/>
      <c r="GU10" s="12"/>
      <c r="GV10" s="67"/>
      <c r="GW10" s="12"/>
      <c r="GX10" s="12"/>
      <c r="GY10" s="12">
        <v>3</v>
      </c>
      <c r="GZ10" s="12"/>
      <c r="HA10" s="12"/>
      <c r="HB10" s="12">
        <v>0</v>
      </c>
      <c r="HC10" s="12">
        <v>12</v>
      </c>
      <c r="HD10" s="58">
        <f>VLOOKUP($A10,'Study characteristic'!$A$3:$CC$23,80,0)</f>
        <v>37</v>
      </c>
      <c r="HE10" s="12"/>
      <c r="HF10" s="12">
        <v>4.5999999999999996</v>
      </c>
      <c r="HG10" s="67"/>
      <c r="HH10" s="12"/>
      <c r="HI10" s="12"/>
      <c r="HJ10" s="67"/>
      <c r="HK10" s="12"/>
      <c r="HL10" s="12"/>
      <c r="HM10" s="12">
        <v>4</v>
      </c>
      <c r="HN10" s="12"/>
      <c r="HO10" s="12"/>
      <c r="HP10" s="12">
        <v>0</v>
      </c>
      <c r="HQ10" s="12">
        <v>16</v>
      </c>
      <c r="HR10" s="12"/>
      <c r="HS10" s="13"/>
      <c r="HT10" s="13"/>
      <c r="HU10" s="12"/>
      <c r="HV10" s="58">
        <f>VLOOKUP($A10,'Study characteristic'!$A$3:$CC$23,76,0)</f>
        <v>47</v>
      </c>
      <c r="HW10" s="12"/>
      <c r="HX10" s="12">
        <v>21.8</v>
      </c>
      <c r="HY10" s="67"/>
      <c r="HZ10" s="12"/>
      <c r="IA10" s="12"/>
      <c r="IB10" s="67"/>
      <c r="IC10" s="12"/>
      <c r="ID10" s="12"/>
      <c r="IE10" s="12">
        <v>16</v>
      </c>
      <c r="IF10" s="12"/>
      <c r="IG10" s="12"/>
      <c r="IH10" s="12">
        <v>0</v>
      </c>
      <c r="II10" s="12">
        <v>61</v>
      </c>
      <c r="IJ10" s="58">
        <f>VLOOKUP($A10,'Study characteristic'!$A$3:$CC$23,80,0)</f>
        <v>37</v>
      </c>
      <c r="IK10" s="12"/>
      <c r="IL10" s="12">
        <v>27</v>
      </c>
      <c r="IM10" s="67"/>
      <c r="IN10" s="12"/>
      <c r="IO10" s="12"/>
      <c r="IP10" s="67"/>
      <c r="IQ10" s="12"/>
      <c r="IR10" s="12"/>
      <c r="IS10" s="12">
        <v>25</v>
      </c>
      <c r="IT10" s="12"/>
      <c r="IU10" s="12"/>
      <c r="IV10" s="12">
        <v>0</v>
      </c>
      <c r="IW10" s="12">
        <v>69</v>
      </c>
      <c r="IX10" s="12"/>
      <c r="IY10" s="13"/>
      <c r="IZ10" s="13"/>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58">
        <f>VLOOKUP($A10,'Study characteristic'!$A$3:$CC$23,76,0)</f>
        <v>47</v>
      </c>
      <c r="KA10" s="12">
        <v>10</v>
      </c>
      <c r="KB10" s="12">
        <v>6.8</v>
      </c>
      <c r="KC10" s="67"/>
      <c r="KD10" s="12"/>
      <c r="KE10" s="12"/>
      <c r="KF10" s="67"/>
      <c r="KG10" s="12"/>
      <c r="KH10" s="12"/>
      <c r="KI10" s="12">
        <v>7</v>
      </c>
      <c r="KJ10" s="12"/>
      <c r="KK10" s="12"/>
      <c r="KL10" s="12">
        <v>0</v>
      </c>
      <c r="KM10" s="12">
        <v>20</v>
      </c>
      <c r="KN10" s="58">
        <f>VLOOKUP($A10,'Study characteristic'!$A$3:$CC$23,80,0)</f>
        <v>37</v>
      </c>
      <c r="KO10" s="12">
        <v>9</v>
      </c>
      <c r="KP10" s="12">
        <v>7.3</v>
      </c>
      <c r="KQ10" s="67"/>
      <c r="KR10" s="12"/>
      <c r="KS10" s="12"/>
      <c r="KT10" s="67"/>
      <c r="KU10" s="12"/>
      <c r="KV10" s="12"/>
      <c r="KW10" s="12">
        <v>8</v>
      </c>
      <c r="KX10" s="12"/>
      <c r="KY10" s="12"/>
      <c r="KZ10" s="12">
        <v>0</v>
      </c>
      <c r="LA10" s="12">
        <v>17</v>
      </c>
      <c r="LB10" s="12"/>
      <c r="LC10" s="12"/>
      <c r="LD10" s="12"/>
      <c r="LE10" s="12"/>
      <c r="LF10" s="58">
        <f>VLOOKUP($A10,'Study characteristic'!$A$3:$CC$23,76,0)</f>
        <v>47</v>
      </c>
      <c r="LG10" s="12"/>
      <c r="LH10" s="67"/>
      <c r="LI10" s="12"/>
      <c r="LJ10" s="12"/>
      <c r="LK10" s="67"/>
      <c r="LL10" s="12"/>
      <c r="LM10" s="12"/>
      <c r="LN10" s="12"/>
      <c r="LO10" s="12"/>
      <c r="LP10" s="12"/>
      <c r="LQ10" s="12"/>
      <c r="LR10" s="58">
        <f>VLOOKUP($A10,'Study characteristic'!$A$3:$CC$23,80,0)</f>
        <v>37</v>
      </c>
      <c r="LS10" s="12"/>
      <c r="LT10" s="67"/>
      <c r="LU10" s="12"/>
      <c r="LV10" s="12"/>
      <c r="LW10" s="67"/>
      <c r="LX10" s="12"/>
      <c r="LY10" s="12"/>
      <c r="LZ10" s="12"/>
      <c r="MA10" s="12"/>
      <c r="MB10" s="12"/>
      <c r="MC10" s="12"/>
      <c r="MD10" s="12"/>
      <c r="ME10" s="12"/>
      <c r="MF10" s="12"/>
      <c r="MG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row>
    <row r="11" spans="1:507" ht="21">
      <c r="A11" t="s">
        <v>40</v>
      </c>
      <c r="C11" s="58">
        <f>VLOOKUP($A11,'Study characteristic'!$A$3:$CC$23,44,0)</f>
        <v>0</v>
      </c>
      <c r="D11" s="13"/>
      <c r="E11" s="13"/>
      <c r="F11" s="64"/>
      <c r="G11" s="13"/>
      <c r="H11" s="13"/>
      <c r="I11" s="64"/>
      <c r="J11" s="13"/>
      <c r="K11" s="13"/>
      <c r="L11" s="13"/>
      <c r="M11" s="13"/>
      <c r="N11" s="13"/>
      <c r="O11" s="13"/>
      <c r="P11" s="13"/>
      <c r="Q11" s="13"/>
      <c r="R11" s="13"/>
      <c r="S11" s="13"/>
      <c r="T11" s="58">
        <f>VLOOKUP($A11,'Study characteristic'!$A$3:$CC$23,48,0)</f>
        <v>0</v>
      </c>
      <c r="U11" s="13"/>
      <c r="V11" s="13"/>
      <c r="W11" s="64"/>
      <c r="X11" s="13"/>
      <c r="Y11" s="13"/>
      <c r="Z11" s="64"/>
      <c r="AA11" s="13"/>
      <c r="AB11" s="13"/>
      <c r="AC11" s="13"/>
      <c r="AD11" s="13"/>
      <c r="AE11" s="13"/>
      <c r="AF11" s="13"/>
      <c r="AG11" s="13"/>
      <c r="AH11" s="13"/>
      <c r="AI11" s="13"/>
      <c r="AJ11" s="13"/>
      <c r="AK11" s="13"/>
      <c r="AL11" s="13"/>
      <c r="AM11" s="13"/>
      <c r="AN11" s="13"/>
      <c r="AO11" s="13"/>
      <c r="AP11" s="13"/>
      <c r="AQ11" s="13"/>
      <c r="AR11" s="64"/>
      <c r="AS11" s="13"/>
      <c r="AT11" s="13"/>
      <c r="AU11" s="64"/>
      <c r="AV11" s="13"/>
      <c r="AW11" s="13"/>
      <c r="AX11" s="13"/>
      <c r="AY11" s="13"/>
      <c r="AZ11" s="13"/>
      <c r="BA11" s="13"/>
      <c r="BB11" s="13"/>
      <c r="BC11" s="13"/>
      <c r="BD11" s="13"/>
      <c r="BE11" s="13"/>
      <c r="BF11" s="13"/>
      <c r="BG11" s="13"/>
      <c r="BH11" s="13"/>
      <c r="BI11" s="64"/>
      <c r="BJ11" s="13"/>
      <c r="BK11" s="13"/>
      <c r="BL11" s="64"/>
      <c r="BM11" s="13"/>
      <c r="BN11" s="13"/>
      <c r="BO11" s="13"/>
      <c r="BP11" s="13"/>
      <c r="BQ11" s="13"/>
      <c r="BR11" s="13"/>
      <c r="BS11" s="13"/>
      <c r="BT11" s="13"/>
      <c r="BU11" s="13"/>
      <c r="BV11" s="13"/>
      <c r="BW11" s="13"/>
      <c r="BX11" s="13"/>
      <c r="BY11" s="13"/>
      <c r="BZ11" s="58">
        <f>VLOOKUP($A11,'Study characteristic'!$A$3:$CC$23,44,0)</f>
        <v>0</v>
      </c>
      <c r="CA11" s="13"/>
      <c r="CB11" s="13"/>
      <c r="CC11" s="13"/>
      <c r="CD11" s="13"/>
      <c r="CE11" s="13"/>
      <c r="CF11" s="13"/>
      <c r="CG11" s="13"/>
      <c r="CH11" s="13"/>
      <c r="CI11" s="13"/>
      <c r="CJ11" s="13"/>
      <c r="CK11" s="58">
        <f>VLOOKUP($A11,'Study characteristic'!$A$3:$CC$23,48,0)</f>
        <v>0</v>
      </c>
      <c r="CL11" s="13"/>
      <c r="CM11" s="13"/>
      <c r="CN11" s="13"/>
      <c r="CO11" s="13"/>
      <c r="CP11" s="13"/>
      <c r="CQ11" s="13"/>
      <c r="CR11" s="13"/>
      <c r="CS11" s="13"/>
      <c r="CT11" s="13"/>
      <c r="CU11" s="13"/>
      <c r="CV11" s="13"/>
      <c r="CW11" s="13"/>
      <c r="CX11" s="58">
        <f>VLOOKUP($A11,'Study characteristic'!$A$3:$CC$23,44,0)</f>
        <v>0</v>
      </c>
      <c r="CY11" s="13"/>
      <c r="CZ11" s="13"/>
      <c r="DA11" s="64"/>
      <c r="DB11" s="13"/>
      <c r="DC11" s="13"/>
      <c r="DD11" s="64"/>
      <c r="DE11" s="13"/>
      <c r="DF11" s="13"/>
      <c r="DG11" s="13"/>
      <c r="DH11" s="13"/>
      <c r="DI11" s="13"/>
      <c r="DJ11" s="13"/>
      <c r="DK11" s="13"/>
      <c r="DL11" s="58">
        <f>VLOOKUP($A11,'Study characteristic'!$A$3:$CC$23,48,0)</f>
        <v>0</v>
      </c>
      <c r="DM11" s="13"/>
      <c r="DN11" s="13"/>
      <c r="DO11" s="64"/>
      <c r="DP11" s="13"/>
      <c r="DQ11" s="13"/>
      <c r="DR11" s="64"/>
      <c r="DS11" s="13"/>
      <c r="DT11" s="13"/>
      <c r="DU11" s="13"/>
      <c r="DV11" s="13"/>
      <c r="DW11" s="13"/>
      <c r="DX11" s="13"/>
      <c r="DY11" s="13"/>
      <c r="DZ11" s="13"/>
      <c r="EA11" s="13"/>
      <c r="EB11" s="13"/>
      <c r="EC11" s="13"/>
      <c r="ED11" s="58">
        <f>VLOOKUP($A11,'Study characteristic'!$A$3:$CC$23,44,0)</f>
        <v>0</v>
      </c>
      <c r="EE11" s="13"/>
      <c r="EF11" s="64"/>
      <c r="EG11" s="13"/>
      <c r="EH11" s="13"/>
      <c r="EI11" s="64"/>
      <c r="EJ11" s="13"/>
      <c r="EK11" s="13"/>
      <c r="EL11" s="13"/>
      <c r="EM11" s="13"/>
      <c r="EN11" s="13"/>
      <c r="EO11" s="13"/>
      <c r="EP11" s="13"/>
      <c r="EQ11" s="13"/>
      <c r="ER11" s="58">
        <f>VLOOKUP($A11,'Study characteristic'!$A$3:$CC$23,48,0)</f>
        <v>0</v>
      </c>
      <c r="ES11" s="13"/>
      <c r="ET11" s="64"/>
      <c r="EU11" s="13"/>
      <c r="EV11" s="13"/>
      <c r="EW11" s="64"/>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58">
        <f>VLOOKUP($A11,'Study characteristic'!$A$3:$CC$23,44,0)</f>
        <v>0</v>
      </c>
      <c r="GI11" s="13"/>
      <c r="GJ11" s="58">
        <f>VLOOKUP($A11,'Study characteristic'!$A$3:$CC$23,48,0)</f>
        <v>0</v>
      </c>
      <c r="GK11" s="13"/>
      <c r="GL11" s="13"/>
      <c r="GM11" s="59" t="s">
        <v>565</v>
      </c>
      <c r="GN11" s="60" t="s">
        <v>565</v>
      </c>
      <c r="GO11" s="12"/>
      <c r="GP11" s="58">
        <f>VLOOKUP($A11,'Study characteristic'!$A$3:$CC$23,76,0)</f>
        <v>97</v>
      </c>
      <c r="GQ11" s="12">
        <v>37</v>
      </c>
      <c r="GR11" s="12"/>
      <c r="GS11" s="67">
        <f>GY11</f>
        <v>6</v>
      </c>
      <c r="GT11" s="12"/>
      <c r="GU11" s="12"/>
      <c r="GV11" s="64">
        <f>(HA11-GZ11)/1.35</f>
        <v>5.9259259259259256</v>
      </c>
      <c r="GW11" s="12"/>
      <c r="GX11" s="12"/>
      <c r="GY11" s="12">
        <v>6</v>
      </c>
      <c r="GZ11" s="12">
        <v>2</v>
      </c>
      <c r="HA11" s="12">
        <v>10</v>
      </c>
      <c r="HB11" s="12"/>
      <c r="HC11" s="12"/>
      <c r="HD11" s="58">
        <f>VLOOKUP($A11,'Study characteristic'!$A$3:$CC$23,80,0)</f>
        <v>91</v>
      </c>
      <c r="HE11" s="12">
        <v>22</v>
      </c>
      <c r="HF11" s="12"/>
      <c r="HG11" s="67">
        <f>HM11</f>
        <v>3</v>
      </c>
      <c r="HH11" s="12"/>
      <c r="HI11" s="12"/>
      <c r="HJ11" s="64">
        <f>(HO11-HN11)/1.35</f>
        <v>5.1851851851851851</v>
      </c>
      <c r="HK11" s="12"/>
      <c r="HL11" s="12"/>
      <c r="HM11" s="12">
        <v>3</v>
      </c>
      <c r="HN11" s="12">
        <v>1</v>
      </c>
      <c r="HO11" s="12">
        <v>8</v>
      </c>
      <c r="HP11" s="12"/>
      <c r="HQ11" s="12"/>
      <c r="HR11" s="12"/>
      <c r="HS11" s="13"/>
      <c r="HT11" s="13"/>
      <c r="HU11" s="12"/>
      <c r="HV11" s="58">
        <f>VLOOKUP($A11,'Study characteristic'!$A$3:$CC$23,76,0)</f>
        <v>97</v>
      </c>
      <c r="HW11" s="12">
        <v>53</v>
      </c>
      <c r="HX11" s="12"/>
      <c r="HY11" s="67">
        <f>IE11</f>
        <v>28</v>
      </c>
      <c r="HZ11" s="12"/>
      <c r="IA11" s="12"/>
      <c r="IB11" s="64">
        <f>(IG11-IF11)/1.35</f>
        <v>17.037037037037035</v>
      </c>
      <c r="IC11" s="12"/>
      <c r="ID11" s="12"/>
      <c r="IE11" s="12">
        <v>28</v>
      </c>
      <c r="IF11" s="12">
        <v>15</v>
      </c>
      <c r="IG11" s="12">
        <v>38</v>
      </c>
      <c r="IH11" s="12"/>
      <c r="II11" s="12"/>
      <c r="IJ11" s="58">
        <f>VLOOKUP($A11,'Study characteristic'!$A$3:$CC$23,80,0)</f>
        <v>91</v>
      </c>
      <c r="IK11" s="12">
        <v>33</v>
      </c>
      <c r="IL11" s="12"/>
      <c r="IM11" s="67">
        <f>IS11</f>
        <v>20</v>
      </c>
      <c r="IN11" s="12"/>
      <c r="IO11" s="12"/>
      <c r="IP11" s="64">
        <f>(IU11-IT11)/1.35</f>
        <v>20</v>
      </c>
      <c r="IQ11" s="12"/>
      <c r="IR11" s="12"/>
      <c r="IS11" s="12">
        <v>20</v>
      </c>
      <c r="IT11" s="12">
        <v>10</v>
      </c>
      <c r="IU11" s="12">
        <v>37</v>
      </c>
      <c r="IV11" s="12"/>
      <c r="IW11" s="12"/>
      <c r="IX11" s="12"/>
      <c r="IY11" s="13"/>
      <c r="IZ11" s="13"/>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58">
        <f>VLOOKUP($A11,'Study characteristic'!$A$3:$CC$23,76,0)</f>
        <v>97</v>
      </c>
      <c r="KA11" s="13">
        <v>41</v>
      </c>
      <c r="KB11" s="12"/>
      <c r="KC11" s="67">
        <f>KI11</f>
        <v>7</v>
      </c>
      <c r="KD11" s="13"/>
      <c r="KE11" s="12"/>
      <c r="KF11" s="64">
        <f>(KK11-KJ11)/1.35</f>
        <v>4.4444444444444438</v>
      </c>
      <c r="KG11" s="12"/>
      <c r="KH11" s="12"/>
      <c r="KI11" s="13">
        <v>7</v>
      </c>
      <c r="KJ11" s="13">
        <v>4</v>
      </c>
      <c r="KK11" s="13">
        <v>10</v>
      </c>
      <c r="KL11" s="12"/>
      <c r="KM11" s="12"/>
      <c r="KN11" s="58">
        <f>VLOOKUP($A11,'Study characteristic'!$A$3:$CC$23,80,0)</f>
        <v>91</v>
      </c>
      <c r="KO11" s="13">
        <v>31</v>
      </c>
      <c r="KP11" s="12"/>
      <c r="KQ11" s="67">
        <f>KW11</f>
        <v>6</v>
      </c>
      <c r="KR11" s="12"/>
      <c r="KS11" s="12"/>
      <c r="KT11" s="64">
        <f>(KY11-KX11)/1.35</f>
        <v>4.4444444444444438</v>
      </c>
      <c r="KU11" s="12"/>
      <c r="KV11" s="12"/>
      <c r="KW11" s="13">
        <v>6</v>
      </c>
      <c r="KX11" s="13">
        <v>3</v>
      </c>
      <c r="KY11" s="13">
        <v>9</v>
      </c>
      <c r="KZ11" s="12"/>
      <c r="LA11" s="12"/>
      <c r="LB11" s="12"/>
      <c r="LC11" s="12"/>
      <c r="LD11" s="12"/>
      <c r="LE11" s="12"/>
      <c r="LF11" s="58">
        <f>VLOOKUP($A11,'Study characteristic'!$A$3:$CC$23,76,0)</f>
        <v>97</v>
      </c>
      <c r="LG11" s="12"/>
      <c r="LH11" s="67"/>
      <c r="LI11" s="12"/>
      <c r="LJ11" s="12"/>
      <c r="LK11" s="67"/>
      <c r="LL11" s="12"/>
      <c r="LM11" s="12"/>
      <c r="LN11" s="12"/>
      <c r="LO11" s="12"/>
      <c r="LP11" s="12"/>
      <c r="LQ11" s="12"/>
      <c r="LR11" s="58">
        <f>VLOOKUP($A11,'Study characteristic'!$A$3:$CC$23,80,0)</f>
        <v>91</v>
      </c>
      <c r="LS11" s="12"/>
      <c r="LT11" s="67"/>
      <c r="LU11" s="12"/>
      <c r="LV11" s="12"/>
      <c r="LW11" s="67"/>
      <c r="LX11" s="12"/>
      <c r="LY11" s="12"/>
      <c r="LZ11" s="12"/>
      <c r="MA11" s="12"/>
      <c r="MB11" s="12"/>
      <c r="MC11" s="12"/>
      <c r="MD11" s="12"/>
      <c r="ME11" s="12"/>
      <c r="MF11" s="12"/>
      <c r="MG11" s="12"/>
      <c r="MI11" s="12"/>
      <c r="MJ11" s="12"/>
      <c r="MK11" s="12"/>
      <c r="ML11" s="12"/>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2"/>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2"/>
      <c r="OX11" s="12"/>
      <c r="OY11" s="12"/>
      <c r="OZ11" s="12"/>
      <c r="PA11" s="12"/>
      <c r="PB11" s="12"/>
      <c r="PC11" s="12"/>
      <c r="PD11" s="12"/>
      <c r="PE11" s="12"/>
      <c r="PF11" s="12"/>
      <c r="PG11" s="12"/>
      <c r="PH11" s="12"/>
      <c r="PI11" s="12"/>
      <c r="PJ11" s="12"/>
      <c r="PK11" s="12"/>
      <c r="PL11" s="12"/>
      <c r="PM11" s="12"/>
      <c r="PN11" s="12"/>
      <c r="PO11" s="12"/>
      <c r="PP11" s="12"/>
      <c r="PQ11" s="12"/>
      <c r="PR11" s="12"/>
      <c r="PS11" s="12"/>
      <c r="PT11" s="12"/>
      <c r="PU11" s="12"/>
      <c r="PV11" s="12"/>
      <c r="PW11" s="12"/>
      <c r="PX11" s="12"/>
      <c r="PY11" s="12"/>
      <c r="PZ11" s="12"/>
      <c r="QA11" s="12"/>
      <c r="QB11" s="12"/>
      <c r="QC11" s="12"/>
      <c r="QD11" s="12"/>
      <c r="QE11" s="12"/>
      <c r="QF11" s="12"/>
      <c r="QG11" s="12"/>
      <c r="QH11" s="12"/>
      <c r="QI11" s="12"/>
      <c r="QJ11" s="12"/>
      <c r="QK11" s="12"/>
      <c r="QL11" s="12"/>
      <c r="QM11" s="12"/>
      <c r="QN11" s="12"/>
      <c r="QO11" s="12"/>
      <c r="QP11" s="12"/>
      <c r="QQ11" s="12"/>
      <c r="QR11" s="12"/>
      <c r="QS11" s="12"/>
      <c r="QT11" s="12"/>
      <c r="QU11" s="12"/>
      <c r="QV11" s="12"/>
      <c r="QW11" s="12"/>
      <c r="QX11" s="12"/>
      <c r="QY11" s="12"/>
      <c r="QZ11" s="12"/>
      <c r="RA11" s="12"/>
      <c r="RB11" s="12"/>
      <c r="RC11" s="12"/>
      <c r="RD11" s="12"/>
      <c r="RE11" s="12"/>
      <c r="RF11" s="12"/>
      <c r="RG11" s="12"/>
      <c r="RH11" s="12"/>
      <c r="RI11" s="12"/>
      <c r="RJ11" s="12"/>
      <c r="RK11" s="12"/>
      <c r="RL11" s="12"/>
      <c r="RM11" s="12"/>
      <c r="RN11" s="12"/>
      <c r="RO11" s="12"/>
      <c r="RP11" s="12"/>
      <c r="RQ11" s="12"/>
      <c r="RR11" s="12"/>
      <c r="RS11" s="12"/>
      <c r="RT11" s="12"/>
      <c r="RU11" s="12"/>
      <c r="RV11" s="12"/>
      <c r="RW11" s="12"/>
      <c r="RX11" s="12"/>
      <c r="RY11" s="12"/>
      <c r="RZ11" s="12"/>
      <c r="SA11" s="12"/>
      <c r="SB11" s="12"/>
      <c r="SC11" s="12"/>
      <c r="SD11" s="12"/>
      <c r="SE11" s="12"/>
      <c r="SF11" s="12"/>
      <c r="SG11" s="12"/>
      <c r="SH11" s="12"/>
      <c r="SI11" s="12"/>
      <c r="SJ11" s="12"/>
      <c r="SK11" s="12"/>
      <c r="SL11" s="12"/>
      <c r="SM11" s="12"/>
    </row>
    <row r="12" spans="1:507">
      <c r="A12" t="s">
        <v>25</v>
      </c>
      <c r="C12" s="58">
        <f>VLOOKUP($A12,'Study characteristic'!$A$3:$CC$23,44,0)</f>
        <v>5</v>
      </c>
      <c r="D12" s="13"/>
      <c r="E12" s="13"/>
      <c r="F12" s="64">
        <v>5</v>
      </c>
      <c r="G12" s="13"/>
      <c r="H12" s="13"/>
      <c r="I12" s="64">
        <f>(N12-M12)/1.35</f>
        <v>3.7037037037037033</v>
      </c>
      <c r="J12" s="13"/>
      <c r="K12" s="13"/>
      <c r="L12" s="13">
        <v>5</v>
      </c>
      <c r="M12" s="13">
        <v>4</v>
      </c>
      <c r="N12" s="13">
        <v>9</v>
      </c>
      <c r="O12" s="13"/>
      <c r="P12" s="13"/>
      <c r="Q12" s="13"/>
      <c r="R12" s="13"/>
      <c r="S12" s="13"/>
      <c r="T12" s="58">
        <f>VLOOKUP($A12,'Study characteristic'!$A$3:$CC$23,48,0)</f>
        <v>6</v>
      </c>
      <c r="U12" s="13"/>
      <c r="V12" s="13"/>
      <c r="W12" s="64">
        <v>4.5</v>
      </c>
      <c r="X12" s="13"/>
      <c r="Y12" s="13"/>
      <c r="Z12" s="64">
        <f>(AE12-AD12)/1.35</f>
        <v>3.7037037037037033</v>
      </c>
      <c r="AA12" s="13"/>
      <c r="AB12" s="13"/>
      <c r="AC12" s="13">
        <v>4.5</v>
      </c>
      <c r="AD12" s="13">
        <v>2</v>
      </c>
      <c r="AE12" s="13">
        <v>7</v>
      </c>
      <c r="AF12" s="13"/>
      <c r="AG12" s="13"/>
      <c r="AH12" s="13"/>
      <c r="AI12" s="13"/>
      <c r="AJ12" s="13"/>
      <c r="AK12" s="13"/>
      <c r="AL12" s="13"/>
      <c r="AM12" s="13"/>
      <c r="AN12" s="13"/>
      <c r="AO12" s="13"/>
      <c r="AP12" s="13"/>
      <c r="AQ12" s="13"/>
      <c r="AR12" s="64"/>
      <c r="AS12" s="13"/>
      <c r="AT12" s="13"/>
      <c r="AU12" s="64"/>
      <c r="AV12" s="13"/>
      <c r="AW12" s="13"/>
      <c r="AX12" s="13"/>
      <c r="AY12" s="13"/>
      <c r="AZ12" s="13"/>
      <c r="BA12" s="13"/>
      <c r="BB12" s="13"/>
      <c r="BC12" s="13"/>
      <c r="BD12" s="13"/>
      <c r="BE12" s="13"/>
      <c r="BF12" s="13"/>
      <c r="BG12" s="13"/>
      <c r="BH12" s="13"/>
      <c r="BI12" s="64"/>
      <c r="BJ12" s="13"/>
      <c r="BK12" s="13"/>
      <c r="BL12" s="64"/>
      <c r="BM12" s="13"/>
      <c r="BN12" s="13"/>
      <c r="BO12" s="13"/>
      <c r="BP12" s="13"/>
      <c r="BQ12" s="13"/>
      <c r="BR12" s="13"/>
      <c r="BS12" s="13"/>
      <c r="BT12" s="13"/>
      <c r="BU12" s="13"/>
      <c r="BV12" s="13"/>
      <c r="BW12" s="13"/>
      <c r="BX12" s="13"/>
      <c r="BY12" s="13"/>
      <c r="BZ12" s="58">
        <f>VLOOKUP($A12,'Study characteristic'!$A$3:$CC$23,44,0)</f>
        <v>5</v>
      </c>
      <c r="CA12" s="13"/>
      <c r="CB12" s="13"/>
      <c r="CC12" s="13"/>
      <c r="CD12" s="13"/>
      <c r="CE12" s="13"/>
      <c r="CF12" s="13"/>
      <c r="CG12" s="13"/>
      <c r="CH12" s="13"/>
      <c r="CI12" s="13"/>
      <c r="CJ12" s="13"/>
      <c r="CK12" s="58">
        <f>VLOOKUP($A12,'Study characteristic'!$A$3:$CC$23,48,0)</f>
        <v>6</v>
      </c>
      <c r="CL12" s="13"/>
      <c r="CM12" s="13"/>
      <c r="CN12" s="13"/>
      <c r="CO12" s="13"/>
      <c r="CP12" s="13"/>
      <c r="CQ12" s="13"/>
      <c r="CR12" s="13"/>
      <c r="CS12" s="13"/>
      <c r="CT12" s="13"/>
      <c r="CU12" s="13"/>
      <c r="CV12" s="13"/>
      <c r="CW12" s="13"/>
      <c r="CX12" s="58">
        <f>VLOOKUP($A12,'Study characteristic'!$A$3:$CC$23,44,0)</f>
        <v>5</v>
      </c>
      <c r="CY12" s="13"/>
      <c r="CZ12" s="13"/>
      <c r="DA12" s="64">
        <v>8</v>
      </c>
      <c r="DB12" s="13"/>
      <c r="DC12" s="13"/>
      <c r="DD12" s="64">
        <f>(DI12-DH12)/1.35</f>
        <v>2.2222222222222219</v>
      </c>
      <c r="DE12" s="13"/>
      <c r="DF12" s="13"/>
      <c r="DG12" s="13">
        <v>8</v>
      </c>
      <c r="DH12" s="13">
        <v>8</v>
      </c>
      <c r="DI12" s="13">
        <v>11</v>
      </c>
      <c r="DJ12" s="13"/>
      <c r="DK12" s="13"/>
      <c r="DL12" s="58">
        <f>VLOOKUP($A12,'Study characteristic'!$A$3:$CC$23,48,0)</f>
        <v>6</v>
      </c>
      <c r="DM12" s="13"/>
      <c r="DN12" s="13"/>
      <c r="DO12" s="64">
        <v>7.5</v>
      </c>
      <c r="DP12" s="13"/>
      <c r="DQ12" s="13"/>
      <c r="DR12" s="64">
        <f>(DW12-DV12)/1.35</f>
        <v>2.2222222222222219</v>
      </c>
      <c r="DS12" s="13"/>
      <c r="DT12" s="13"/>
      <c r="DU12" s="13">
        <v>7.5</v>
      </c>
      <c r="DV12" s="13">
        <v>6</v>
      </c>
      <c r="DW12" s="13">
        <v>9</v>
      </c>
      <c r="DX12" s="13"/>
      <c r="DY12" s="13"/>
      <c r="DZ12" s="13"/>
      <c r="EA12" s="13"/>
      <c r="EB12" s="13"/>
      <c r="EC12" s="13"/>
      <c r="ED12" s="58">
        <f>VLOOKUP($A12,'Study characteristic'!$A$3:$CC$23,44,0)</f>
        <v>5</v>
      </c>
      <c r="EE12" s="13"/>
      <c r="EF12" s="64"/>
      <c r="EG12" s="13"/>
      <c r="EH12" s="13"/>
      <c r="EI12" s="64"/>
      <c r="EJ12" s="13"/>
      <c r="EK12" s="13"/>
      <c r="EL12" s="13"/>
      <c r="EM12" s="13"/>
      <c r="EN12" s="13"/>
      <c r="EO12" s="13"/>
      <c r="EP12" s="13"/>
      <c r="EQ12" s="13"/>
      <c r="ER12" s="58">
        <f>VLOOKUP($A12,'Study characteristic'!$A$3:$CC$23,48,0)</f>
        <v>6</v>
      </c>
      <c r="ES12" s="13"/>
      <c r="ET12" s="64"/>
      <c r="EU12" s="13"/>
      <c r="EV12" s="13"/>
      <c r="EW12" s="64"/>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58">
        <f>VLOOKUP($A12,'Study characteristic'!$A$3:$CC$23,44,0)</f>
        <v>5</v>
      </c>
      <c r="GI12" s="13"/>
      <c r="GJ12" s="58">
        <f>VLOOKUP($A12,'Study characteristic'!$A$3:$CC$23,48,0)</f>
        <v>6</v>
      </c>
      <c r="GK12" s="13"/>
      <c r="GL12" s="13"/>
      <c r="GM12" s="59">
        <f>VLOOKUP($A12,'Study characteristic'!$A$1:$AW$17,43,0)</f>
        <v>3</v>
      </c>
      <c r="GN12" s="60">
        <f>VLOOKUP($A12,'Study characteristic'!$A$1:$AW$17,47,0)</f>
        <v>5</v>
      </c>
      <c r="GO12" s="12"/>
      <c r="GP12" s="58">
        <f>VLOOKUP($A12,'Study characteristic'!$A$3:$CC$23,76,0)</f>
        <v>0</v>
      </c>
      <c r="GQ12" s="12"/>
      <c r="GR12" s="12"/>
      <c r="GS12" s="67"/>
      <c r="GT12" s="12"/>
      <c r="GU12" s="12"/>
      <c r="GV12" s="67"/>
      <c r="GW12" s="12"/>
      <c r="GX12" s="12"/>
      <c r="GY12" s="12"/>
      <c r="GZ12" s="12"/>
      <c r="HA12" s="12"/>
      <c r="HB12" s="12"/>
      <c r="HC12" s="12"/>
      <c r="HD12" s="58">
        <f>VLOOKUP($A12,'Study characteristic'!$A$3:$CC$23,80,0)</f>
        <v>0</v>
      </c>
      <c r="HE12" s="12"/>
      <c r="HF12" s="12"/>
      <c r="HG12" s="67"/>
      <c r="HH12" s="12"/>
      <c r="HI12" s="12"/>
      <c r="HJ12" s="67"/>
      <c r="HK12" s="12"/>
      <c r="HL12" s="12"/>
      <c r="HM12" s="12"/>
      <c r="HN12" s="12"/>
      <c r="HO12" s="12"/>
      <c r="HP12" s="12"/>
      <c r="HQ12" s="12"/>
      <c r="HR12" s="12"/>
      <c r="HS12" s="13"/>
      <c r="HT12" s="13"/>
      <c r="HU12" s="12"/>
      <c r="HV12" s="12"/>
      <c r="HW12" s="12"/>
      <c r="HX12" s="12"/>
      <c r="HY12" s="67"/>
      <c r="HZ12" s="12"/>
      <c r="IA12" s="12"/>
      <c r="IB12" s="67"/>
      <c r="IC12" s="12"/>
      <c r="ID12" s="12"/>
      <c r="IE12" s="12"/>
      <c r="IF12" s="12"/>
      <c r="IG12" s="12"/>
      <c r="IH12" s="12"/>
      <c r="II12" s="12"/>
      <c r="IJ12" s="12"/>
      <c r="IK12" s="12"/>
      <c r="IL12" s="12"/>
      <c r="IM12" s="67"/>
      <c r="IN12" s="12"/>
      <c r="IO12" s="12"/>
      <c r="IP12" s="67"/>
      <c r="IQ12" s="12"/>
      <c r="IR12" s="12"/>
      <c r="IS12" s="12"/>
      <c r="IT12" s="12"/>
      <c r="IU12" s="12"/>
      <c r="IV12" s="12"/>
      <c r="IW12" s="12"/>
      <c r="IX12" s="12"/>
      <c r="IY12" s="13"/>
      <c r="IZ12" s="13"/>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67"/>
      <c r="KD12" s="12"/>
      <c r="KE12" s="12"/>
      <c r="KF12" s="67"/>
      <c r="KG12" s="12"/>
      <c r="KH12" s="12"/>
      <c r="KI12" s="12"/>
      <c r="KJ12" s="12"/>
      <c r="KK12" s="12"/>
      <c r="KL12" s="12"/>
      <c r="KM12" s="12"/>
      <c r="KN12" s="12"/>
      <c r="KO12" s="12"/>
      <c r="KP12" s="12"/>
      <c r="KQ12" s="67"/>
      <c r="KR12" s="12"/>
      <c r="KS12" s="12"/>
      <c r="KT12" s="67"/>
      <c r="KU12" s="12"/>
      <c r="KV12" s="12"/>
      <c r="KW12" s="12"/>
      <c r="KX12" s="12"/>
      <c r="KY12" s="12"/>
      <c r="KZ12" s="12"/>
      <c r="LA12" s="12"/>
      <c r="LB12" s="12"/>
      <c r="LC12" s="12"/>
      <c r="LD12" s="12"/>
      <c r="LE12" s="12"/>
      <c r="LF12" s="58">
        <f>VLOOKUP($A12,'Study characteristic'!$A$3:$CC$23,76,0)</f>
        <v>0</v>
      </c>
      <c r="LG12" s="12"/>
      <c r="LH12" s="67"/>
      <c r="LI12" s="12"/>
      <c r="LJ12" s="12"/>
      <c r="LK12" s="67"/>
      <c r="LL12" s="12"/>
      <c r="LM12" s="12"/>
      <c r="LN12" s="12"/>
      <c r="LO12" s="12"/>
      <c r="LP12" s="12"/>
      <c r="LQ12" s="12"/>
      <c r="LR12" s="58">
        <f>VLOOKUP($A12,'Study characteristic'!$A$3:$CC$23,80,0)</f>
        <v>0</v>
      </c>
      <c r="LS12" s="12"/>
      <c r="LT12" s="67"/>
      <c r="LU12" s="12"/>
      <c r="LV12" s="12"/>
      <c r="LW12" s="67"/>
      <c r="LX12" s="12"/>
      <c r="LY12" s="12"/>
      <c r="LZ12" s="12"/>
      <c r="MA12" s="12"/>
      <c r="MB12" s="12"/>
      <c r="MC12" s="12"/>
      <c r="MD12" s="12"/>
      <c r="ME12" s="12"/>
      <c r="MF12" s="12"/>
      <c r="MG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row>
    <row r="13" spans="1:507" ht="21">
      <c r="A13" t="s">
        <v>45</v>
      </c>
      <c r="C13" s="58">
        <f>VLOOKUP($A13,'Study characteristic'!$A$3:$CC$23,44,0)</f>
        <v>76</v>
      </c>
      <c r="D13" s="13"/>
      <c r="E13" s="13"/>
      <c r="F13" s="64"/>
      <c r="G13" s="13"/>
      <c r="H13" s="13"/>
      <c r="I13" s="64"/>
      <c r="J13" s="13"/>
      <c r="K13" s="13"/>
      <c r="L13" s="13"/>
      <c r="M13" s="13"/>
      <c r="N13" s="13"/>
      <c r="O13" s="13"/>
      <c r="P13" s="13"/>
      <c r="Q13" s="13"/>
      <c r="R13" s="13"/>
      <c r="S13" s="13"/>
      <c r="T13" s="58">
        <f>VLOOKUP($A13,'Study characteristic'!$A$3:$CC$23,48,0)</f>
        <v>67</v>
      </c>
      <c r="U13" s="13"/>
      <c r="V13" s="13"/>
      <c r="W13" s="64"/>
      <c r="X13" s="13"/>
      <c r="Y13" s="13"/>
      <c r="Z13" s="64"/>
      <c r="AA13" s="13"/>
      <c r="AB13" s="13"/>
      <c r="AC13" s="13"/>
      <c r="AD13" s="13"/>
      <c r="AE13" s="13"/>
      <c r="AF13" s="13"/>
      <c r="AG13" s="13"/>
      <c r="AH13" s="13"/>
      <c r="AI13" s="13"/>
      <c r="AJ13" s="13"/>
      <c r="AK13" s="13"/>
      <c r="AL13" s="13"/>
      <c r="AM13" s="13"/>
      <c r="AN13" s="13"/>
      <c r="AO13" s="13"/>
      <c r="AP13" s="13"/>
      <c r="AQ13" s="13"/>
      <c r="AR13" s="64"/>
      <c r="AS13" s="13"/>
      <c r="AT13" s="13"/>
      <c r="AU13" s="64"/>
      <c r="AV13" s="13"/>
      <c r="AW13" s="13"/>
      <c r="AX13" s="13"/>
      <c r="AY13" s="13"/>
      <c r="AZ13" s="13"/>
      <c r="BA13" s="13"/>
      <c r="BB13" s="13"/>
      <c r="BC13" s="13"/>
      <c r="BD13" s="13"/>
      <c r="BE13" s="13"/>
      <c r="BF13" s="13"/>
      <c r="BG13" s="13"/>
      <c r="BH13" s="13"/>
      <c r="BI13" s="64"/>
      <c r="BJ13" s="13"/>
      <c r="BK13" s="13"/>
      <c r="BL13" s="64"/>
      <c r="BM13" s="13"/>
      <c r="BN13" s="13"/>
      <c r="BO13" s="13"/>
      <c r="BP13" s="13"/>
      <c r="BQ13" s="13"/>
      <c r="BR13" s="13"/>
      <c r="BS13" s="13"/>
      <c r="BT13" s="13"/>
      <c r="BU13" s="13"/>
      <c r="BV13" s="13"/>
      <c r="BW13" s="13"/>
      <c r="BX13" s="13"/>
      <c r="BY13" s="13"/>
      <c r="BZ13" s="58">
        <f>VLOOKUP($A13,'Study characteristic'!$A$3:$CC$23,44,0)</f>
        <v>76</v>
      </c>
      <c r="CA13" s="13"/>
      <c r="CB13" s="13"/>
      <c r="CC13" s="13"/>
      <c r="CD13" s="13"/>
      <c r="CE13" s="13"/>
      <c r="CF13" s="13"/>
      <c r="CG13" s="13"/>
      <c r="CH13" s="13"/>
      <c r="CI13" s="13"/>
      <c r="CJ13" s="13"/>
      <c r="CK13" s="58">
        <f>VLOOKUP($A13,'Study characteristic'!$A$3:$CC$23,48,0)</f>
        <v>67</v>
      </c>
      <c r="CL13" s="13"/>
      <c r="CM13" s="13"/>
      <c r="CN13" s="13"/>
      <c r="CO13" s="13"/>
      <c r="CP13" s="13"/>
      <c r="CQ13" s="13"/>
      <c r="CR13" s="13"/>
      <c r="CS13" s="13"/>
      <c r="CT13" s="13"/>
      <c r="CU13" s="13"/>
      <c r="CV13" s="13"/>
      <c r="CW13" s="13"/>
      <c r="CX13" s="58">
        <f>VLOOKUP($A13,'Study characteristic'!$A$3:$CC$23,44,0)</f>
        <v>76</v>
      </c>
      <c r="CY13" s="13"/>
      <c r="CZ13" s="13"/>
      <c r="DA13" s="64"/>
      <c r="DB13" s="13"/>
      <c r="DC13" s="13"/>
      <c r="DD13" s="64"/>
      <c r="DE13" s="13"/>
      <c r="DF13" s="13"/>
      <c r="DG13" s="13"/>
      <c r="DH13" s="13"/>
      <c r="DI13" s="13"/>
      <c r="DJ13" s="13"/>
      <c r="DK13" s="13"/>
      <c r="DL13" s="58">
        <f>VLOOKUP($A13,'Study characteristic'!$A$3:$CC$23,48,0)</f>
        <v>67</v>
      </c>
      <c r="DM13" s="13"/>
      <c r="DN13" s="13"/>
      <c r="DO13" s="64"/>
      <c r="DP13" s="13"/>
      <c r="DQ13" s="13"/>
      <c r="DR13" s="64"/>
      <c r="DS13" s="13"/>
      <c r="DT13" s="13"/>
      <c r="DU13" s="13"/>
      <c r="DV13" s="13"/>
      <c r="DW13" s="13"/>
      <c r="DX13" s="13"/>
      <c r="DY13" s="13"/>
      <c r="DZ13" s="13"/>
      <c r="EA13" s="13"/>
      <c r="EB13" s="13"/>
      <c r="EC13" s="13"/>
      <c r="ED13" s="58">
        <f>VLOOKUP($A13,'Study characteristic'!$A$3:$CC$23,44,0)</f>
        <v>76</v>
      </c>
      <c r="EE13" s="13"/>
      <c r="EF13" s="64"/>
      <c r="EG13" s="13"/>
      <c r="EH13" s="13"/>
      <c r="EI13" s="64"/>
      <c r="EJ13" s="13"/>
      <c r="EK13" s="13"/>
      <c r="EL13" s="13"/>
      <c r="EM13" s="13"/>
      <c r="EN13" s="13"/>
      <c r="EO13" s="13"/>
      <c r="EP13" s="13"/>
      <c r="EQ13" s="13"/>
      <c r="ER13" s="58">
        <f>VLOOKUP($A13,'Study characteristic'!$A$3:$CC$23,48,0)</f>
        <v>67</v>
      </c>
      <c r="ES13" s="13"/>
      <c r="ET13" s="64"/>
      <c r="EU13" s="13"/>
      <c r="EV13" s="13"/>
      <c r="EW13" s="64"/>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58">
        <f>VLOOKUP($A13,'Study characteristic'!$A$3:$CC$23,44,0)</f>
        <v>76</v>
      </c>
      <c r="GI13" s="13"/>
      <c r="GJ13" s="58">
        <f>VLOOKUP($A13,'Study characteristic'!$A$3:$CC$23,48,0)</f>
        <v>67</v>
      </c>
      <c r="GK13" s="13"/>
      <c r="GL13" s="13"/>
      <c r="GM13" s="59" t="str">
        <f>VLOOKUP($A13,'Study characteristic'!$A$1:$AW$17,43,0)</f>
        <v>NA</v>
      </c>
      <c r="GN13" s="60" t="str">
        <f>VLOOKUP($A13,'Study characteristic'!$A$1:$AW$17,47,0)</f>
        <v>NA</v>
      </c>
      <c r="GO13" s="12"/>
      <c r="GP13" s="58" t="str">
        <f>VLOOKUP($A13,'Study characteristic'!$A$3:$CC$23,76,0)</f>
        <v>Not stated</v>
      </c>
      <c r="GQ13" s="12"/>
      <c r="GR13" s="12">
        <v>3.1</v>
      </c>
      <c r="GS13" s="67"/>
      <c r="GT13" s="12">
        <v>3.62</v>
      </c>
      <c r="GU13" s="12"/>
      <c r="GV13" s="67"/>
      <c r="GW13" s="12"/>
      <c r="GX13" s="12"/>
      <c r="GY13" s="12"/>
      <c r="GZ13" s="12"/>
      <c r="HA13" s="12"/>
      <c r="HB13" s="12"/>
      <c r="HC13" s="12"/>
      <c r="HD13" s="58" t="str">
        <f>VLOOKUP($A13,'Study characteristic'!$A$3:$CC$23,80,0)</f>
        <v>Not stated</v>
      </c>
      <c r="HE13" s="12"/>
      <c r="HF13" s="12">
        <v>3.04</v>
      </c>
      <c r="HG13" s="67"/>
      <c r="HH13" s="12">
        <v>3.3</v>
      </c>
      <c r="HI13" s="12"/>
      <c r="HJ13" s="67"/>
      <c r="HK13" s="12"/>
      <c r="HL13" s="12"/>
      <c r="HM13" s="12"/>
      <c r="HN13" s="12"/>
      <c r="HO13" s="12"/>
      <c r="HP13" s="12"/>
      <c r="HQ13" s="12"/>
      <c r="HR13" s="12">
        <v>0.2</v>
      </c>
      <c r="HS13" s="13" t="s">
        <v>565</v>
      </c>
      <c r="HT13" s="13" t="s">
        <v>565</v>
      </c>
      <c r="HU13" s="12"/>
      <c r="HV13" s="12"/>
      <c r="HW13" s="12"/>
      <c r="HX13" s="12">
        <v>21.2</v>
      </c>
      <c r="HY13" s="67"/>
      <c r="HZ13" s="12">
        <v>17.07</v>
      </c>
      <c r="IA13" s="12"/>
      <c r="IB13" s="67"/>
      <c r="IC13" s="12"/>
      <c r="ID13" s="12"/>
      <c r="IE13" s="12"/>
      <c r="IF13" s="12"/>
      <c r="IG13" s="12"/>
      <c r="IH13" s="12"/>
      <c r="II13" s="12"/>
      <c r="IJ13" s="12"/>
      <c r="IK13" s="12"/>
      <c r="IL13" s="12">
        <v>19.87</v>
      </c>
      <c r="IM13" s="67"/>
      <c r="IN13" s="12">
        <v>17.82</v>
      </c>
      <c r="IO13" s="12"/>
      <c r="IP13" s="67"/>
      <c r="IQ13" s="12"/>
      <c r="IR13" s="12"/>
      <c r="IS13" s="12"/>
      <c r="IT13" s="12"/>
      <c r="IU13" s="12"/>
      <c r="IV13" s="12"/>
      <c r="IW13" s="12"/>
      <c r="IX13" s="12">
        <v>2.42</v>
      </c>
      <c r="IY13" s="13" t="s">
        <v>565</v>
      </c>
      <c r="IZ13" s="13" t="s">
        <v>565</v>
      </c>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v>5.0199999999999996</v>
      </c>
      <c r="KC13" s="67"/>
      <c r="KD13" s="12">
        <v>4.05</v>
      </c>
      <c r="KE13" s="12"/>
      <c r="KF13" s="67"/>
      <c r="KG13" s="12"/>
      <c r="KH13" s="12"/>
      <c r="KI13" s="12"/>
      <c r="KJ13" s="12"/>
      <c r="KK13" s="12"/>
      <c r="KL13" s="12"/>
      <c r="KM13" s="12"/>
      <c r="KN13" s="12"/>
      <c r="KO13" s="12"/>
      <c r="KP13" s="12">
        <v>4.83</v>
      </c>
      <c r="KQ13" s="67"/>
      <c r="KR13" s="12">
        <v>4.2</v>
      </c>
      <c r="KS13" s="12"/>
      <c r="KT13" s="67"/>
      <c r="KU13" s="12"/>
      <c r="KV13" s="12"/>
      <c r="KW13" s="12"/>
      <c r="KX13" s="12"/>
      <c r="KY13" s="12"/>
      <c r="KZ13" s="12"/>
      <c r="LA13" s="12"/>
      <c r="LB13" s="12">
        <v>0.68</v>
      </c>
      <c r="LC13" s="12" t="s">
        <v>565</v>
      </c>
      <c r="LD13" s="12" t="s">
        <v>565</v>
      </c>
      <c r="LE13" s="12"/>
      <c r="LF13" s="58" t="str">
        <f>VLOOKUP($A13,'Study characteristic'!$A$3:$CC$23,76,0)</f>
        <v>Not stated</v>
      </c>
      <c r="LG13" s="12">
        <v>81.69</v>
      </c>
      <c r="LH13" s="67"/>
      <c r="LI13" s="12">
        <v>15.02</v>
      </c>
      <c r="LJ13" s="12"/>
      <c r="LK13" s="67"/>
      <c r="LL13" s="12"/>
      <c r="LM13" s="12"/>
      <c r="LN13" s="12"/>
      <c r="LO13" s="12"/>
      <c r="LP13" s="12"/>
      <c r="LQ13" s="12"/>
      <c r="LR13" s="58" t="str">
        <f>VLOOKUP($A13,'Study characteristic'!$A$3:$CC$23,80,0)</f>
        <v>Not stated</v>
      </c>
      <c r="LS13" s="12">
        <v>77.12</v>
      </c>
      <c r="LT13" s="67"/>
      <c r="LU13" s="12">
        <v>16.7</v>
      </c>
      <c r="LV13" s="12"/>
      <c r="LW13" s="67"/>
      <c r="LX13" s="12"/>
      <c r="LY13" s="12"/>
      <c r="LZ13" s="12"/>
      <c r="MA13" s="12"/>
      <c r="MB13" s="12"/>
      <c r="MC13" s="12"/>
      <c r="MD13" s="12">
        <v>4.5599999999999996</v>
      </c>
      <c r="ME13" s="13" t="s">
        <v>1093</v>
      </c>
      <c r="MF13" s="13" t="s">
        <v>1093</v>
      </c>
      <c r="MG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row>
    <row r="14" spans="1:507">
      <c r="A14" t="s">
        <v>33</v>
      </c>
      <c r="C14" s="58">
        <f>VLOOKUP($A14,'Study characteristic'!$A$3:$CC$23,44,0)</f>
        <v>107</v>
      </c>
      <c r="D14" s="13">
        <v>7</v>
      </c>
      <c r="E14" s="13"/>
      <c r="F14" s="64"/>
      <c r="G14" s="13"/>
      <c r="H14" s="13"/>
      <c r="I14" s="64"/>
      <c r="J14" s="13"/>
      <c r="K14" s="13"/>
      <c r="L14" s="13"/>
      <c r="M14" s="13"/>
      <c r="N14" s="13"/>
      <c r="O14" s="13"/>
      <c r="P14" s="13"/>
      <c r="Q14" s="13"/>
      <c r="R14" s="13"/>
      <c r="S14" s="13"/>
      <c r="T14" s="58">
        <f>VLOOKUP($A14,'Study characteristic'!$A$3:$CC$23,48,0)</f>
        <v>95</v>
      </c>
      <c r="U14" s="13">
        <v>2</v>
      </c>
      <c r="V14" s="13"/>
      <c r="W14" s="64"/>
      <c r="X14" s="13"/>
      <c r="Y14" s="13"/>
      <c r="Z14" s="64"/>
      <c r="AA14" s="13"/>
      <c r="AB14" s="13"/>
      <c r="AC14" s="13"/>
      <c r="AD14" s="13"/>
      <c r="AE14" s="13"/>
      <c r="AF14" s="13"/>
      <c r="AG14" s="13"/>
      <c r="AH14" s="13"/>
      <c r="AI14" s="13"/>
      <c r="AJ14" s="13"/>
      <c r="AK14" s="13"/>
      <c r="AL14" s="13"/>
      <c r="AM14" s="13"/>
      <c r="AN14" s="13"/>
      <c r="AO14" s="13"/>
      <c r="AP14" s="13">
        <v>13</v>
      </c>
      <c r="AQ14" s="13"/>
      <c r="AR14" s="64"/>
      <c r="AS14" s="13"/>
      <c r="AT14" s="13"/>
      <c r="AU14" s="64"/>
      <c r="AV14" s="13"/>
      <c r="AW14" s="13"/>
      <c r="AX14" s="13"/>
      <c r="AY14" s="13"/>
      <c r="AZ14" s="13"/>
      <c r="BA14" s="13"/>
      <c r="BB14" s="13"/>
      <c r="BC14" s="13"/>
      <c r="BD14" s="13"/>
      <c r="BE14" s="13"/>
      <c r="BF14" s="76"/>
      <c r="BG14" s="13">
        <v>13</v>
      </c>
      <c r="BH14" s="13"/>
      <c r="BI14" s="64"/>
      <c r="BJ14" s="13"/>
      <c r="BK14" s="13"/>
      <c r="BL14" s="64"/>
      <c r="BM14" s="13"/>
      <c r="BN14" s="13"/>
      <c r="BO14" s="13"/>
      <c r="BP14" s="13"/>
      <c r="BQ14" s="13"/>
      <c r="BR14" s="13"/>
      <c r="BS14" s="13"/>
      <c r="BT14" s="13"/>
      <c r="BU14" s="13"/>
      <c r="BV14" s="13"/>
      <c r="BW14" s="13"/>
      <c r="BX14" s="13"/>
      <c r="BY14" s="13"/>
      <c r="BZ14" s="58">
        <f>VLOOKUP($A14,'Study characteristic'!$A$3:$CC$23,44,0)</f>
        <v>107</v>
      </c>
      <c r="CA14" s="13"/>
      <c r="CB14" s="13"/>
      <c r="CC14" s="13"/>
      <c r="CD14" s="13"/>
      <c r="CE14" s="13"/>
      <c r="CF14" s="13"/>
      <c r="CG14" s="13"/>
      <c r="CH14" s="13"/>
      <c r="CI14" s="13"/>
      <c r="CJ14" s="13"/>
      <c r="CK14" s="58">
        <f>VLOOKUP($A14,'Study characteristic'!$A$3:$CC$23,48,0)</f>
        <v>95</v>
      </c>
      <c r="CL14" s="13"/>
      <c r="CM14" s="13"/>
      <c r="CN14" s="13"/>
      <c r="CO14" s="13"/>
      <c r="CP14" s="13"/>
      <c r="CQ14" s="13"/>
      <c r="CR14" s="13"/>
      <c r="CS14" s="13"/>
      <c r="CT14" s="13"/>
      <c r="CU14" s="13"/>
      <c r="CV14" s="13"/>
      <c r="CW14" s="13"/>
      <c r="CX14" s="58">
        <f>VLOOKUP($A14,'Study characteristic'!$A$3:$CC$23,44,0)</f>
        <v>107</v>
      </c>
      <c r="CY14" s="13"/>
      <c r="CZ14" s="13"/>
      <c r="DA14" s="64"/>
      <c r="DB14" s="13"/>
      <c r="DC14" s="13"/>
      <c r="DD14" s="64"/>
      <c r="DE14" s="13"/>
      <c r="DF14" s="13"/>
      <c r="DG14" s="13"/>
      <c r="DH14" s="13"/>
      <c r="DI14" s="13"/>
      <c r="DJ14" s="13"/>
      <c r="DK14" s="13"/>
      <c r="DL14" s="58">
        <f>VLOOKUP($A14,'Study characteristic'!$A$3:$CC$23,48,0)</f>
        <v>95</v>
      </c>
      <c r="DM14" s="13"/>
      <c r="DN14" s="13"/>
      <c r="DO14" s="64"/>
      <c r="DP14" s="13"/>
      <c r="DQ14" s="13"/>
      <c r="DR14" s="64"/>
      <c r="DS14" s="13"/>
      <c r="DT14" s="13"/>
      <c r="DU14" s="13"/>
      <c r="DV14" s="13"/>
      <c r="DW14" s="13"/>
      <c r="DX14" s="13"/>
      <c r="DY14" s="13"/>
      <c r="DZ14" s="13"/>
      <c r="EA14" s="13"/>
      <c r="EB14" s="13"/>
      <c r="EC14" s="13"/>
      <c r="ED14" s="58">
        <f>VLOOKUP($A14,'Study characteristic'!$A$3:$CC$23,44,0)</f>
        <v>107</v>
      </c>
      <c r="EE14" s="83">
        <v>52.4</v>
      </c>
      <c r="EF14" s="64">
        <f>'Study characteristic'!FE15+Outcomes!EP14</f>
        <v>52.5</v>
      </c>
      <c r="EG14" s="83">
        <v>12</v>
      </c>
      <c r="EH14" s="13"/>
      <c r="EI14" s="64">
        <f>EG7</f>
        <v>12.7</v>
      </c>
      <c r="EJ14" s="13"/>
      <c r="EK14" s="13"/>
      <c r="EL14" s="13"/>
      <c r="EM14" s="13"/>
      <c r="EN14" s="13"/>
      <c r="EO14" s="13"/>
      <c r="EP14" s="13">
        <v>3.7</v>
      </c>
      <c r="EQ14" s="13">
        <v>13.4</v>
      </c>
      <c r="ER14" s="58">
        <f>VLOOKUP($A14,'Study characteristic'!$A$3:$CC$23,48,0)</f>
        <v>95</v>
      </c>
      <c r="ES14" s="83">
        <v>52.5</v>
      </c>
      <c r="ET14" s="64">
        <f>'Study characteristic'!FQ15+Outcomes!FD14</f>
        <v>51.5</v>
      </c>
      <c r="EU14" s="83">
        <v>11.3</v>
      </c>
      <c r="EV14" s="13"/>
      <c r="EW14" s="64">
        <f>EU7</f>
        <v>12.4</v>
      </c>
      <c r="EX14" s="13"/>
      <c r="EY14" s="13"/>
      <c r="EZ14" s="13"/>
      <c r="FA14" s="13"/>
      <c r="FB14" s="13"/>
      <c r="FC14" s="13"/>
      <c r="FD14" s="13">
        <v>2.2999999999999998</v>
      </c>
      <c r="FE14" s="13">
        <v>12.6</v>
      </c>
      <c r="FF14" s="13"/>
      <c r="FG14" s="13"/>
      <c r="FH14" s="13"/>
      <c r="FI14" s="13"/>
      <c r="FJ14" s="13"/>
      <c r="FK14" s="45">
        <v>31.9</v>
      </c>
      <c r="FL14" s="45">
        <v>21.2</v>
      </c>
      <c r="FM14" s="13"/>
      <c r="FN14" s="13"/>
      <c r="FO14" s="13"/>
      <c r="FP14" s="13"/>
      <c r="FQ14" s="13"/>
      <c r="FR14" s="13"/>
      <c r="FS14" s="13"/>
      <c r="FT14" s="13"/>
      <c r="FU14" s="45">
        <v>33.9</v>
      </c>
      <c r="FV14" s="45">
        <v>26.9</v>
      </c>
      <c r="FW14" s="13"/>
      <c r="FX14" s="13"/>
      <c r="FY14" s="13"/>
      <c r="FZ14" s="13"/>
      <c r="GA14" s="13"/>
      <c r="GB14" s="13"/>
      <c r="GC14" s="13"/>
      <c r="GD14" s="13"/>
      <c r="GE14" s="13"/>
      <c r="GF14" s="13"/>
      <c r="GG14" s="13"/>
      <c r="GH14" s="58">
        <f>VLOOKUP($A14,'Study characteristic'!$A$3:$CC$23,44,0)</f>
        <v>107</v>
      </c>
      <c r="GI14" s="13"/>
      <c r="GJ14" s="58">
        <f>VLOOKUP($A14,'Study characteristic'!$A$3:$CC$23,48,0)</f>
        <v>95</v>
      </c>
      <c r="GK14" s="13"/>
      <c r="GL14" s="13"/>
      <c r="GM14" s="59">
        <f>VLOOKUP($A14,'Study characteristic'!$A$1:$AW$17,43,0)</f>
        <v>27</v>
      </c>
      <c r="GN14" s="60">
        <f>VLOOKUP($A14,'Study characteristic'!$A$1:$AW$17,47,0)</f>
        <v>27</v>
      </c>
      <c r="GO14" s="12"/>
      <c r="GP14" s="58">
        <f>VLOOKUP($A14,'Study characteristic'!$A$3:$CC$23,76,0)</f>
        <v>0</v>
      </c>
      <c r="GQ14" s="12"/>
      <c r="GR14" s="12"/>
      <c r="GS14" s="67"/>
      <c r="GT14" s="12"/>
      <c r="GU14" s="12"/>
      <c r="GV14" s="67"/>
      <c r="GW14" s="12"/>
      <c r="GX14" s="12"/>
      <c r="GY14" s="12"/>
      <c r="GZ14" s="12"/>
      <c r="HA14" s="12"/>
      <c r="HB14" s="12"/>
      <c r="HC14" s="12"/>
      <c r="HD14" s="58">
        <f>VLOOKUP($A14,'Study characteristic'!$A$3:$CC$23,80,0)</f>
        <v>0</v>
      </c>
      <c r="HE14" s="12"/>
      <c r="HF14" s="12"/>
      <c r="HG14" s="67"/>
      <c r="HH14" s="12"/>
      <c r="HI14" s="12"/>
      <c r="HJ14" s="67"/>
      <c r="HK14" s="12"/>
      <c r="HL14" s="12"/>
      <c r="HM14" s="12"/>
      <c r="HN14" s="12"/>
      <c r="HO14" s="12"/>
      <c r="HP14" s="12"/>
      <c r="HQ14" s="12"/>
      <c r="HR14" s="12"/>
      <c r="HS14" s="13"/>
      <c r="HT14" s="13"/>
      <c r="HU14" s="12"/>
      <c r="HV14" s="12"/>
      <c r="HW14" s="12"/>
      <c r="HX14" s="12"/>
      <c r="HY14" s="67"/>
      <c r="HZ14" s="12"/>
      <c r="IA14" s="12"/>
      <c r="IB14" s="67"/>
      <c r="IC14" s="12"/>
      <c r="ID14" s="12"/>
      <c r="IE14" s="12"/>
      <c r="IF14" s="12"/>
      <c r="IG14" s="12"/>
      <c r="IH14" s="12"/>
      <c r="II14" s="12"/>
      <c r="IJ14" s="12"/>
      <c r="IK14" s="12"/>
      <c r="IL14" s="12"/>
      <c r="IM14" s="67"/>
      <c r="IN14" s="12"/>
      <c r="IO14" s="12"/>
      <c r="IP14" s="67"/>
      <c r="IQ14" s="12"/>
      <c r="IR14" s="12"/>
      <c r="IS14" s="12"/>
      <c r="IT14" s="12"/>
      <c r="IU14" s="12"/>
      <c r="IV14" s="12"/>
      <c r="IW14" s="12"/>
      <c r="IX14" s="12"/>
      <c r="IY14" s="13"/>
      <c r="IZ14" s="13"/>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67"/>
      <c r="KD14" s="12"/>
      <c r="KE14" s="12"/>
      <c r="KF14" s="67"/>
      <c r="KG14" s="12"/>
      <c r="KH14" s="12"/>
      <c r="KI14" s="12"/>
      <c r="KJ14" s="12"/>
      <c r="KK14" s="12"/>
      <c r="KL14" s="12"/>
      <c r="KM14" s="12"/>
      <c r="KN14" s="12"/>
      <c r="KO14" s="12"/>
      <c r="KP14" s="12"/>
      <c r="KQ14" s="67"/>
      <c r="KR14" s="12"/>
      <c r="KS14" s="12"/>
      <c r="KT14" s="67"/>
      <c r="KU14" s="12"/>
      <c r="KV14" s="12"/>
      <c r="KW14" s="12"/>
      <c r="KX14" s="12"/>
      <c r="KY14" s="12"/>
      <c r="KZ14" s="12"/>
      <c r="LA14" s="12"/>
      <c r="LB14" s="12"/>
      <c r="LC14" s="12"/>
      <c r="LD14" s="12"/>
      <c r="LE14" s="12"/>
      <c r="LF14" s="58">
        <f>VLOOKUP($A14,'Study characteristic'!$A$3:$CC$23,76,0)</f>
        <v>0</v>
      </c>
      <c r="LG14" s="12"/>
      <c r="LH14" s="67"/>
      <c r="LI14" s="12"/>
      <c r="LJ14" s="12"/>
      <c r="LK14" s="67"/>
      <c r="LL14" s="12"/>
      <c r="LM14" s="12"/>
      <c r="LN14" s="12"/>
      <c r="LO14" s="12"/>
      <c r="LP14" s="12"/>
      <c r="LQ14" s="12"/>
      <c r="LR14" s="58">
        <f>VLOOKUP($A14,'Study characteristic'!$A$3:$CC$23,80,0)</f>
        <v>0</v>
      </c>
      <c r="LS14" s="12"/>
      <c r="LT14" s="67"/>
      <c r="LU14" s="12"/>
      <c r="LV14" s="12"/>
      <c r="LW14" s="67"/>
      <c r="LX14" s="12"/>
      <c r="LY14" s="12"/>
      <c r="LZ14" s="12"/>
      <c r="MA14" s="12"/>
      <c r="MB14" s="12"/>
      <c r="MC14" s="12"/>
      <c r="MD14" s="12"/>
      <c r="ME14" s="12"/>
      <c r="MF14" s="12"/>
      <c r="MG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c r="PX14" s="12"/>
      <c r="PY14" s="12"/>
      <c r="PZ14" s="12"/>
      <c r="QA14" s="12"/>
      <c r="QB14" s="12"/>
      <c r="QC14" s="12"/>
      <c r="QD14" s="12"/>
      <c r="QE14" s="12"/>
      <c r="QF14" s="12"/>
      <c r="QG14" s="12"/>
      <c r="QH14" s="12"/>
      <c r="QI14" s="12"/>
      <c r="QJ14" s="12"/>
      <c r="QK14" s="12"/>
      <c r="QL14" s="12"/>
      <c r="QM14" s="12"/>
      <c r="QN14" s="12"/>
      <c r="QO14" s="12"/>
      <c r="QP14" s="12"/>
      <c r="QQ14" s="12"/>
      <c r="QR14" s="12"/>
      <c r="QS14" s="12"/>
      <c r="QT14" s="12"/>
      <c r="QU14" s="12"/>
      <c r="QV14" s="12"/>
      <c r="QW14" s="12"/>
      <c r="QX14" s="12"/>
      <c r="QY14" s="12"/>
      <c r="QZ14" s="12"/>
      <c r="RA14" s="12"/>
      <c r="RB14" s="12"/>
      <c r="RC14" s="12"/>
      <c r="RD14" s="12"/>
      <c r="RE14" s="12"/>
      <c r="RF14" s="12"/>
      <c r="RG14" s="12"/>
      <c r="RH14" s="12"/>
      <c r="RI14" s="12"/>
      <c r="RJ14" s="12"/>
      <c r="RK14" s="12"/>
      <c r="RL14" s="12"/>
      <c r="RM14" s="12"/>
      <c r="RN14" s="12"/>
      <c r="RO14" s="12"/>
      <c r="RP14" s="12"/>
      <c r="RQ14" s="12"/>
      <c r="RR14" s="12"/>
      <c r="RS14" s="12"/>
      <c r="RT14" s="12"/>
      <c r="RU14" s="12"/>
      <c r="RV14" s="12"/>
      <c r="RW14" s="12"/>
      <c r="RX14" s="12"/>
      <c r="RY14" s="12"/>
      <c r="RZ14" s="12"/>
      <c r="SA14" s="12"/>
      <c r="SB14" s="12"/>
      <c r="SC14" s="12"/>
      <c r="SD14" s="12"/>
      <c r="SE14" s="12"/>
      <c r="SF14" s="12"/>
      <c r="SG14" s="12"/>
      <c r="SH14" s="12"/>
      <c r="SI14" s="12"/>
      <c r="SJ14" s="12"/>
      <c r="SK14" s="12"/>
      <c r="SL14" s="12"/>
      <c r="SM14" s="12"/>
    </row>
    <row r="15" spans="1:507" ht="21">
      <c r="A15" t="s">
        <v>43</v>
      </c>
      <c r="C15" s="58">
        <f>VLOOKUP($A15,'Study characteristic'!$A$3:$CC$23,44,0)</f>
        <v>83</v>
      </c>
      <c r="D15" s="13"/>
      <c r="E15" s="13"/>
      <c r="F15" s="64"/>
      <c r="G15" s="13"/>
      <c r="H15" s="13"/>
      <c r="I15" s="64"/>
      <c r="J15" s="13"/>
      <c r="K15" s="13"/>
      <c r="L15" s="13"/>
      <c r="M15" s="13"/>
      <c r="N15" s="13"/>
      <c r="O15" s="13"/>
      <c r="P15" s="13"/>
      <c r="Q15" s="13"/>
      <c r="R15" s="13"/>
      <c r="S15" s="13"/>
      <c r="T15" s="58">
        <f>VLOOKUP($A15,'Study characteristic'!$A$3:$CC$23,48,0)</f>
        <v>88</v>
      </c>
      <c r="U15" s="13"/>
      <c r="V15" s="13"/>
      <c r="W15" s="64"/>
      <c r="X15" s="13"/>
      <c r="Y15" s="13"/>
      <c r="Z15" s="64"/>
      <c r="AA15" s="13"/>
      <c r="AB15" s="13"/>
      <c r="AC15" s="13"/>
      <c r="AD15" s="13"/>
      <c r="AE15" s="13"/>
      <c r="AF15" s="13"/>
      <c r="AG15" s="13"/>
      <c r="AH15" s="13"/>
      <c r="AI15" s="13"/>
      <c r="AJ15" s="13"/>
      <c r="AK15" s="13"/>
      <c r="AL15" s="13"/>
      <c r="AM15" s="13"/>
      <c r="AN15" s="13" t="s">
        <v>561</v>
      </c>
      <c r="AO15" s="76">
        <f>VLOOKUP($A15,'Study characteristic'!$A$3:$CC$23,44,0)</f>
        <v>83</v>
      </c>
      <c r="AP15" s="13"/>
      <c r="AQ15" s="13">
        <v>31</v>
      </c>
      <c r="AR15" s="64"/>
      <c r="AS15" s="13"/>
      <c r="AT15" s="13"/>
      <c r="AU15" s="64">
        <f>SQRT(AO15)*(AW15-AV15)/3.92</f>
        <v>13.944541192567804</v>
      </c>
      <c r="AV15" s="13">
        <v>28</v>
      </c>
      <c r="AW15" s="13">
        <v>34</v>
      </c>
      <c r="AX15" s="13"/>
      <c r="AY15" s="13"/>
      <c r="AZ15" s="13"/>
      <c r="BA15" s="13"/>
      <c r="BB15" s="13"/>
      <c r="BC15" s="13"/>
      <c r="BD15" s="13"/>
      <c r="BE15" s="13"/>
      <c r="BF15" s="76">
        <f>VLOOKUP($A15,'Study characteristic'!$A$3:$CC$23,48,0)</f>
        <v>88</v>
      </c>
      <c r="BG15" s="13"/>
      <c r="BH15" s="13">
        <v>29</v>
      </c>
      <c r="BI15" s="64"/>
      <c r="BJ15" s="13"/>
      <c r="BK15" s="13"/>
      <c r="BL15" s="64">
        <f>SQRT(BF15)*(BN15-BM15)/3.92</f>
        <v>16.751484856512249</v>
      </c>
      <c r="BM15" s="13">
        <v>26</v>
      </c>
      <c r="BN15" s="13">
        <v>33</v>
      </c>
      <c r="BO15" s="13"/>
      <c r="BP15" s="13"/>
      <c r="BQ15" s="13"/>
      <c r="BR15" s="13"/>
      <c r="BS15" s="13"/>
      <c r="BT15" s="13"/>
      <c r="BU15" s="13"/>
      <c r="BV15" s="13"/>
      <c r="BW15" s="13"/>
      <c r="BX15" s="13"/>
      <c r="BY15" s="13"/>
      <c r="BZ15" s="58">
        <f>VLOOKUP($A15,'Study characteristic'!$A$3:$CC$23,44,0)</f>
        <v>83</v>
      </c>
      <c r="CA15" s="13"/>
      <c r="CB15" s="13"/>
      <c r="CC15" s="13"/>
      <c r="CD15" s="13"/>
      <c r="CE15" s="13"/>
      <c r="CF15" s="13"/>
      <c r="CG15" s="13"/>
      <c r="CH15" s="13"/>
      <c r="CI15" s="13"/>
      <c r="CJ15" s="13"/>
      <c r="CK15" s="58">
        <f>VLOOKUP($A15,'Study characteristic'!$A$3:$CC$23,48,0)</f>
        <v>88</v>
      </c>
      <c r="CL15" s="13"/>
      <c r="CM15" s="13"/>
      <c r="CN15" s="13"/>
      <c r="CO15" s="13"/>
      <c r="CP15" s="13"/>
      <c r="CQ15" s="13"/>
      <c r="CR15" s="13"/>
      <c r="CS15" s="13"/>
      <c r="CT15" s="13"/>
      <c r="CU15" s="13"/>
      <c r="CV15" s="13"/>
      <c r="CW15" s="13"/>
      <c r="CX15" s="58">
        <f>VLOOKUP($A15,'Study characteristic'!$A$3:$CC$23,44,0)</f>
        <v>83</v>
      </c>
      <c r="CY15" s="13"/>
      <c r="CZ15" s="13"/>
      <c r="DA15" s="64"/>
      <c r="DB15" s="13"/>
      <c r="DC15" s="13"/>
      <c r="DD15" s="64"/>
      <c r="DE15" s="13"/>
      <c r="DF15" s="13"/>
      <c r="DG15" s="13"/>
      <c r="DH15" s="13"/>
      <c r="DI15" s="13"/>
      <c r="DJ15" s="13"/>
      <c r="DK15" s="13"/>
      <c r="DL15" s="58">
        <f>VLOOKUP($A15,'Study characteristic'!$A$3:$CC$23,48,0)</f>
        <v>88</v>
      </c>
      <c r="DM15" s="13"/>
      <c r="DN15" s="13"/>
      <c r="DO15" s="64"/>
      <c r="DP15" s="13"/>
      <c r="DQ15" s="13"/>
      <c r="DR15" s="64"/>
      <c r="DS15" s="13"/>
      <c r="DT15" s="13"/>
      <c r="DU15" s="13"/>
      <c r="DV15" s="13"/>
      <c r="DW15" s="13"/>
      <c r="DX15" s="13"/>
      <c r="DY15" s="13"/>
      <c r="DZ15" s="13"/>
      <c r="EA15" s="13"/>
      <c r="EB15" s="13"/>
      <c r="EC15" s="13"/>
      <c r="ED15" s="58">
        <f>VLOOKUP($A15,'Study characteristic'!$A$3:$CC$23,44,0)</f>
        <v>83</v>
      </c>
      <c r="EE15" s="13"/>
      <c r="EF15" s="64"/>
      <c r="EG15" s="13"/>
      <c r="EH15" s="13"/>
      <c r="EI15" s="64"/>
      <c r="EJ15" s="13"/>
      <c r="EK15" s="13"/>
      <c r="EL15" s="13"/>
      <c r="EM15" s="13"/>
      <c r="EN15" s="13"/>
      <c r="EO15" s="13"/>
      <c r="EP15" s="13"/>
      <c r="EQ15" s="13"/>
      <c r="ER15" s="58">
        <f>VLOOKUP($A15,'Study characteristic'!$A$3:$CC$23,48,0)</f>
        <v>88</v>
      </c>
      <c r="ES15" s="13"/>
      <c r="ET15" s="64"/>
      <c r="EU15" s="13"/>
      <c r="EV15" s="13"/>
      <c r="EW15" s="64"/>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58">
        <f>VLOOKUP($A15,'Study characteristic'!$A$3:$CC$23,44,0)</f>
        <v>83</v>
      </c>
      <c r="GI15" s="13"/>
      <c r="GJ15" s="58">
        <f>VLOOKUP($A15,'Study characteristic'!$A$3:$CC$23,48,0)</f>
        <v>88</v>
      </c>
      <c r="GK15" s="13"/>
      <c r="GL15" s="13"/>
      <c r="GM15" s="59">
        <f>VLOOKUP($A15,'Study characteristic'!$A$1:$AW$17,43,0)</f>
        <v>8</v>
      </c>
      <c r="GN15" s="60">
        <f>VLOOKUP($A15,'Study characteristic'!$A$1:$AW$17,47,0)</f>
        <v>4</v>
      </c>
      <c r="GO15" s="12"/>
      <c r="GP15" s="58">
        <f>VLOOKUP($A15,'Study characteristic'!$A$3:$CC$23,76,0)</f>
        <v>0</v>
      </c>
      <c r="GQ15" s="12"/>
      <c r="GR15" s="12"/>
      <c r="GS15" s="67"/>
      <c r="GT15" s="12"/>
      <c r="GU15" s="12"/>
      <c r="GV15" s="67"/>
      <c r="GW15" s="12"/>
      <c r="GX15" s="12"/>
      <c r="GY15" s="12"/>
      <c r="GZ15" s="12"/>
      <c r="HA15" s="12"/>
      <c r="HB15" s="12"/>
      <c r="HC15" s="12"/>
      <c r="HD15" s="58">
        <f>VLOOKUP($A15,'Study characteristic'!$A$3:$CC$23,80,0)</f>
        <v>0</v>
      </c>
      <c r="HE15" s="12"/>
      <c r="HF15" s="12"/>
      <c r="HG15" s="67"/>
      <c r="HH15" s="12"/>
      <c r="HI15" s="12"/>
      <c r="HJ15" s="67"/>
      <c r="HK15" s="12"/>
      <c r="HL15" s="12"/>
      <c r="HM15" s="12"/>
      <c r="HN15" s="12"/>
      <c r="HO15" s="12"/>
      <c r="HP15" s="12"/>
      <c r="HQ15" s="12"/>
      <c r="HR15" s="12"/>
      <c r="HS15" s="13"/>
      <c r="HT15" s="13"/>
      <c r="HU15" s="12"/>
      <c r="HV15" s="12"/>
      <c r="HW15" s="12"/>
      <c r="HX15" s="12"/>
      <c r="HY15" s="67"/>
      <c r="HZ15" s="12"/>
      <c r="IA15" s="12"/>
      <c r="IB15" s="67"/>
      <c r="IC15" s="12"/>
      <c r="ID15" s="12"/>
      <c r="IE15" s="12"/>
      <c r="IF15" s="12"/>
      <c r="IG15" s="12"/>
      <c r="IH15" s="12"/>
      <c r="II15" s="12"/>
      <c r="IJ15" s="12"/>
      <c r="IK15" s="12"/>
      <c r="IL15" s="12"/>
      <c r="IM15" s="67"/>
      <c r="IN15" s="12"/>
      <c r="IO15" s="12"/>
      <c r="IP15" s="67"/>
      <c r="IQ15" s="12"/>
      <c r="IR15" s="12"/>
      <c r="IS15" s="12"/>
      <c r="IT15" s="12"/>
      <c r="IU15" s="12"/>
      <c r="IV15" s="12"/>
      <c r="IW15" s="12"/>
      <c r="IX15" s="12"/>
      <c r="IY15" s="13"/>
      <c r="IZ15" s="13"/>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67"/>
      <c r="KD15" s="12"/>
      <c r="KE15" s="12"/>
      <c r="KF15" s="67"/>
      <c r="KG15" s="12"/>
      <c r="KH15" s="12"/>
      <c r="KI15" s="12"/>
      <c r="KJ15" s="12"/>
      <c r="KK15" s="12"/>
      <c r="KL15" s="12"/>
      <c r="KM15" s="12"/>
      <c r="KN15" s="12"/>
      <c r="KO15" s="12"/>
      <c r="KP15" s="12"/>
      <c r="KQ15" s="67"/>
      <c r="KR15" s="12"/>
      <c r="KS15" s="12"/>
      <c r="KT15" s="67"/>
      <c r="KU15" s="12"/>
      <c r="KV15" s="12"/>
      <c r="KW15" s="12"/>
      <c r="KX15" s="12"/>
      <c r="KY15" s="12"/>
      <c r="KZ15" s="12"/>
      <c r="LA15" s="12"/>
      <c r="LB15" s="12"/>
      <c r="LC15" s="12"/>
      <c r="LD15" s="12"/>
      <c r="LE15" s="12"/>
      <c r="LF15" s="58">
        <f>VLOOKUP($A15,'Study characteristic'!$A$3:$CC$23,76,0)</f>
        <v>0</v>
      </c>
      <c r="LG15" s="12"/>
      <c r="LH15" s="67"/>
      <c r="LI15" s="12"/>
      <c r="LJ15" s="12"/>
      <c r="LK15" s="67"/>
      <c r="LL15" s="12"/>
      <c r="LM15" s="12"/>
      <c r="LN15" s="12"/>
      <c r="LO15" s="12"/>
      <c r="LP15" s="12"/>
      <c r="LQ15" s="12"/>
      <c r="LR15" s="58">
        <f>VLOOKUP($A15,'Study characteristic'!$A$3:$CC$23,80,0)</f>
        <v>0</v>
      </c>
      <c r="LS15" s="12"/>
      <c r="LT15" s="67"/>
      <c r="LU15" s="12"/>
      <c r="LV15" s="12"/>
      <c r="LW15" s="67"/>
      <c r="LX15" s="12"/>
      <c r="LY15" s="12"/>
      <c r="LZ15" s="12"/>
      <c r="MA15" s="12"/>
      <c r="MB15" s="12"/>
      <c r="MC15" s="12"/>
      <c r="MD15" s="12"/>
      <c r="ME15" s="12"/>
      <c r="MF15" s="12"/>
      <c r="MG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row>
    <row r="16" spans="1:507">
      <c r="A16" t="s">
        <v>42</v>
      </c>
      <c r="C16" s="58">
        <f>VLOOKUP($A16,'Study characteristic'!$A$3:$CC$23,44,0)</f>
        <v>23</v>
      </c>
      <c r="D16" s="13">
        <v>3</v>
      </c>
      <c r="E16" s="13"/>
      <c r="F16" s="64">
        <v>4</v>
      </c>
      <c r="G16" s="13"/>
      <c r="H16" s="13"/>
      <c r="I16" s="65">
        <f>SQRT(C16)*(S16-R16)/3.92</f>
        <v>28.138807407191976</v>
      </c>
      <c r="J16" s="13"/>
      <c r="K16" s="13"/>
      <c r="L16" s="13">
        <v>4</v>
      </c>
      <c r="M16" s="13"/>
      <c r="N16" s="13"/>
      <c r="O16" s="13"/>
      <c r="P16" s="13"/>
      <c r="Q16" s="12" t="s">
        <v>1059</v>
      </c>
      <c r="R16" s="13">
        <v>0</v>
      </c>
      <c r="S16" s="13">
        <v>23</v>
      </c>
      <c r="T16" s="58">
        <f>VLOOKUP($A16,'Study characteristic'!$A$3:$CC$23,48,0)</f>
        <v>19</v>
      </c>
      <c r="U16" s="13">
        <v>6</v>
      </c>
      <c r="V16" s="13"/>
      <c r="W16" s="64">
        <v>10</v>
      </c>
      <c r="X16" s="13"/>
      <c r="Y16" s="13"/>
      <c r="Z16" s="65">
        <f>SQRT(T16)*(AJ16-AI16)/3.92</f>
        <v>35.582848518699379</v>
      </c>
      <c r="AA16" s="13"/>
      <c r="AB16" s="13"/>
      <c r="AC16" s="13">
        <v>10</v>
      </c>
      <c r="AD16" s="13"/>
      <c r="AE16" s="13"/>
      <c r="AF16" s="13"/>
      <c r="AG16" s="13"/>
      <c r="AH16" s="12" t="s">
        <v>1059</v>
      </c>
      <c r="AI16" s="13">
        <v>2</v>
      </c>
      <c r="AJ16" s="13">
        <v>34</v>
      </c>
      <c r="AK16" s="13"/>
      <c r="AL16" s="13"/>
      <c r="AM16" s="13"/>
      <c r="AN16" s="13"/>
      <c r="AO16" s="76">
        <f>VLOOKUP($A16,'Study characteristic'!$A$3:$CC$23,44,0)</f>
        <v>23</v>
      </c>
      <c r="AP16" s="13">
        <v>2</v>
      </c>
      <c r="AQ16" s="13"/>
      <c r="AR16" s="64">
        <v>5</v>
      </c>
      <c r="AS16" s="13"/>
      <c r="AT16" s="13"/>
      <c r="AU16" s="65">
        <f>SQRT(AO16)*(BE16-BD16)/3.92</f>
        <v>42.819924315292134</v>
      </c>
      <c r="AV16" s="13"/>
      <c r="AW16" s="13"/>
      <c r="AX16" s="13">
        <v>5</v>
      </c>
      <c r="AY16" s="13"/>
      <c r="AZ16" s="13"/>
      <c r="BA16" s="13"/>
      <c r="BB16" s="13"/>
      <c r="BC16" s="12" t="s">
        <v>1059</v>
      </c>
      <c r="BD16" s="13">
        <v>0</v>
      </c>
      <c r="BE16" s="13">
        <v>35</v>
      </c>
      <c r="BF16" s="76">
        <f>VLOOKUP($A16,'Study characteristic'!$A$3:$CC$23,48,0)</f>
        <v>19</v>
      </c>
      <c r="BG16" s="13">
        <v>9</v>
      </c>
      <c r="BH16" s="13"/>
      <c r="BI16" s="64">
        <v>23</v>
      </c>
      <c r="BJ16" s="13"/>
      <c r="BK16" s="13"/>
      <c r="BL16" s="65">
        <f>SQRT(BF16)*(BV16-BU16)/3.92</f>
        <v>51.150344745630356</v>
      </c>
      <c r="BM16" s="13"/>
      <c r="BN16" s="13"/>
      <c r="BO16" s="13">
        <v>23</v>
      </c>
      <c r="BP16" s="13"/>
      <c r="BQ16" s="13"/>
      <c r="BR16" s="13"/>
      <c r="BS16" s="13"/>
      <c r="BT16" s="12" t="s">
        <v>1059</v>
      </c>
      <c r="BU16" s="13">
        <v>2</v>
      </c>
      <c r="BV16" s="13">
        <v>48</v>
      </c>
      <c r="BW16" s="13"/>
      <c r="BX16" s="13"/>
      <c r="BY16" s="13"/>
      <c r="BZ16" s="70">
        <v>25</v>
      </c>
      <c r="CA16" s="13"/>
      <c r="CB16" s="13"/>
      <c r="CC16" s="13"/>
      <c r="CD16" s="13"/>
      <c r="CE16" s="13"/>
      <c r="CF16" s="13"/>
      <c r="CG16" s="13">
        <v>1</v>
      </c>
      <c r="CH16" s="13"/>
      <c r="CI16" s="13">
        <v>0</v>
      </c>
      <c r="CJ16" s="13">
        <v>10</v>
      </c>
      <c r="CK16" s="70">
        <v>25</v>
      </c>
      <c r="CL16" s="13"/>
      <c r="CM16" s="13"/>
      <c r="CN16" s="13"/>
      <c r="CO16" s="13"/>
      <c r="CP16" s="13"/>
      <c r="CQ16" s="13"/>
      <c r="CR16" s="13">
        <v>2</v>
      </c>
      <c r="CS16" s="13"/>
      <c r="CT16" s="13">
        <v>0</v>
      </c>
      <c r="CU16" s="13">
        <v>7</v>
      </c>
      <c r="CV16" s="13"/>
      <c r="CW16" s="13"/>
      <c r="CX16" s="58">
        <f>VLOOKUP($A16,'Study characteristic'!$A$3:$CC$23,44,0)</f>
        <v>23</v>
      </c>
      <c r="CY16" s="13"/>
      <c r="CZ16" s="13"/>
      <c r="DA16" s="64"/>
      <c r="DB16" s="13"/>
      <c r="DC16" s="13"/>
      <c r="DD16" s="64"/>
      <c r="DE16" s="13"/>
      <c r="DF16" s="13"/>
      <c r="DG16" s="13"/>
      <c r="DH16" s="13"/>
      <c r="DI16" s="13"/>
      <c r="DJ16" s="13"/>
      <c r="DK16" s="13"/>
      <c r="DL16" s="58">
        <f>VLOOKUP($A16,'Study characteristic'!$A$3:$CC$23,48,0)</f>
        <v>19</v>
      </c>
      <c r="DM16" s="13"/>
      <c r="DN16" s="13"/>
      <c r="DO16" s="64"/>
      <c r="DP16" s="13"/>
      <c r="DQ16" s="13"/>
      <c r="DR16" s="64"/>
      <c r="DS16" s="13"/>
      <c r="DT16" s="13"/>
      <c r="DU16" s="13"/>
      <c r="DV16" s="13"/>
      <c r="DW16" s="13"/>
      <c r="DX16" s="13"/>
      <c r="DY16" s="13"/>
      <c r="DZ16" s="13"/>
      <c r="EA16" s="13"/>
      <c r="EB16" s="13"/>
      <c r="EC16" s="13"/>
      <c r="ED16" s="61">
        <v>23</v>
      </c>
      <c r="EE16" s="13"/>
      <c r="EF16" s="64">
        <v>47</v>
      </c>
      <c r="EG16" s="13"/>
      <c r="EH16" s="13"/>
      <c r="EI16" s="65">
        <f>SQRT(ED16)*(EO16-EN16)/3.92</f>
        <v>29.362233816200323</v>
      </c>
      <c r="EJ16" s="13"/>
      <c r="EK16" s="13"/>
      <c r="EL16" s="13">
        <v>47</v>
      </c>
      <c r="EM16" s="13"/>
      <c r="EN16" s="13">
        <v>28</v>
      </c>
      <c r="EO16" s="13">
        <v>52</v>
      </c>
      <c r="EP16" s="13"/>
      <c r="EQ16" s="13"/>
      <c r="ER16" s="61">
        <v>19</v>
      </c>
      <c r="ES16" s="13"/>
      <c r="ET16" s="64">
        <v>45</v>
      </c>
      <c r="EU16" s="13"/>
      <c r="EV16" s="13"/>
      <c r="EW16" s="66">
        <f>SQRT(ER16)*(FC16-FB16)/(2*TINV(1-0.95,ER16-1))</f>
        <v>37.345593734991915</v>
      </c>
      <c r="EX16" s="13"/>
      <c r="EY16" s="13"/>
      <c r="EZ16" s="13">
        <v>45</v>
      </c>
      <c r="FA16" s="13"/>
      <c r="FB16" s="13">
        <v>26</v>
      </c>
      <c r="FC16" s="13">
        <v>62</v>
      </c>
      <c r="FD16" s="13"/>
      <c r="FE16" s="13"/>
      <c r="FF16" s="13"/>
      <c r="FG16" s="13"/>
      <c r="FH16" s="13"/>
      <c r="FI16" s="13"/>
      <c r="FJ16" s="61">
        <v>16</v>
      </c>
      <c r="FK16" s="13">
        <v>68.75</v>
      </c>
      <c r="FL16" s="13">
        <v>32.47595264191645</v>
      </c>
      <c r="FM16" s="13"/>
      <c r="FN16" s="13"/>
      <c r="FO16" s="13"/>
      <c r="FP16" s="13"/>
      <c r="FQ16" s="13"/>
      <c r="FR16" s="13"/>
      <c r="FS16" s="13"/>
      <c r="FT16" s="61">
        <v>14</v>
      </c>
      <c r="FU16" s="13">
        <v>64.285714285714292</v>
      </c>
      <c r="FV16" s="13">
        <v>32.34066120763363</v>
      </c>
      <c r="FW16" s="13"/>
      <c r="FX16" s="13"/>
      <c r="FY16" s="13"/>
      <c r="FZ16" s="13"/>
      <c r="GA16" s="13"/>
      <c r="GB16" s="13"/>
      <c r="GC16" s="13"/>
      <c r="GD16" s="13"/>
      <c r="GE16" s="13"/>
      <c r="GF16" s="13"/>
      <c r="GG16" s="13"/>
      <c r="GH16" s="58">
        <f>VLOOKUP($A16,'Study characteristic'!$A$3:$CC$23,44,0)</f>
        <v>23</v>
      </c>
      <c r="GI16" s="13"/>
      <c r="GJ16" s="58">
        <f>VLOOKUP($A16,'Study characteristic'!$A$3:$CC$23,48,0)</f>
        <v>19</v>
      </c>
      <c r="GK16" s="13"/>
      <c r="GL16" s="13"/>
      <c r="GM16" s="59">
        <f>VLOOKUP($A16,'Study characteristic'!$A$1:$AW$17,43,0)</f>
        <v>2</v>
      </c>
      <c r="GN16" s="60">
        <f>VLOOKUP($A16,'Study characteristic'!$A$1:$AW$17,47,0)</f>
        <v>2</v>
      </c>
      <c r="GO16" s="12"/>
      <c r="GP16" s="58">
        <f>VLOOKUP($A16,'Study characteristic'!$A$3:$CC$23,76,0)</f>
        <v>0</v>
      </c>
      <c r="GQ16" s="12"/>
      <c r="GR16" s="12"/>
      <c r="GS16" s="67"/>
      <c r="GT16" s="12"/>
      <c r="GU16" s="12"/>
      <c r="GV16" s="67"/>
      <c r="GW16" s="12"/>
      <c r="GX16" s="12"/>
      <c r="GY16" s="12"/>
      <c r="GZ16" s="12"/>
      <c r="HA16" s="12"/>
      <c r="HB16" s="12"/>
      <c r="HC16" s="12"/>
      <c r="HD16" s="58">
        <f>VLOOKUP($A16,'Study characteristic'!$A$3:$CC$23,80,0)</f>
        <v>0</v>
      </c>
      <c r="HE16" s="12"/>
      <c r="HF16" s="12"/>
      <c r="HG16" s="67"/>
      <c r="HH16" s="12"/>
      <c r="HI16" s="12"/>
      <c r="HJ16" s="67"/>
      <c r="HK16" s="12"/>
      <c r="HL16" s="12"/>
      <c r="HM16" s="12"/>
      <c r="HN16" s="12"/>
      <c r="HO16" s="12"/>
      <c r="HP16" s="12"/>
      <c r="HQ16" s="12"/>
      <c r="HR16" s="12"/>
      <c r="HS16" s="13"/>
      <c r="HT16" s="13"/>
      <c r="HU16" s="12"/>
      <c r="HV16" s="12"/>
      <c r="HW16" s="12"/>
      <c r="HX16" s="12"/>
      <c r="HY16" s="67"/>
      <c r="HZ16" s="12"/>
      <c r="IA16" s="12"/>
      <c r="IB16" s="67"/>
      <c r="IC16" s="12"/>
      <c r="ID16" s="12"/>
      <c r="IE16" s="12"/>
      <c r="IF16" s="12"/>
      <c r="IG16" s="12"/>
      <c r="IH16" s="12"/>
      <c r="II16" s="12"/>
      <c r="IJ16" s="12"/>
      <c r="IK16" s="12"/>
      <c r="IL16" s="12"/>
      <c r="IM16" s="67"/>
      <c r="IN16" s="12"/>
      <c r="IO16" s="12"/>
      <c r="IP16" s="67"/>
      <c r="IQ16" s="12"/>
      <c r="IR16" s="12"/>
      <c r="IS16" s="12"/>
      <c r="IT16" s="12"/>
      <c r="IU16" s="12"/>
      <c r="IV16" s="12"/>
      <c r="IW16" s="12"/>
      <c r="IX16" s="12"/>
      <c r="IY16" s="13"/>
      <c r="IZ16" s="13"/>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67"/>
      <c r="KD16" s="12"/>
      <c r="KE16" s="12"/>
      <c r="KF16" s="67"/>
      <c r="KG16" s="12"/>
      <c r="KH16" s="12"/>
      <c r="KI16" s="12"/>
      <c r="KJ16" s="12"/>
      <c r="KK16" s="12"/>
      <c r="KL16" s="12"/>
      <c r="KM16" s="12"/>
      <c r="KN16" s="12"/>
      <c r="KO16" s="12"/>
      <c r="KP16" s="12"/>
      <c r="KQ16" s="67"/>
      <c r="KR16" s="12"/>
      <c r="KS16" s="12"/>
      <c r="KT16" s="67"/>
      <c r="KU16" s="12"/>
      <c r="KV16" s="12"/>
      <c r="KW16" s="12"/>
      <c r="KX16" s="12"/>
      <c r="KY16" s="12"/>
      <c r="KZ16" s="12"/>
      <c r="LA16" s="12"/>
      <c r="LB16" s="12"/>
      <c r="LC16" s="12"/>
      <c r="LD16" s="12"/>
      <c r="LE16" s="12"/>
      <c r="LF16" s="58">
        <f>VLOOKUP($A16,'Study characteristic'!$A$3:$CC$23,76,0)</f>
        <v>0</v>
      </c>
      <c r="LG16" s="12"/>
      <c r="LH16" s="67"/>
      <c r="LI16" s="12"/>
      <c r="LJ16" s="12"/>
      <c r="LK16" s="67"/>
      <c r="LL16" s="12"/>
      <c r="LM16" s="12"/>
      <c r="LN16" s="12"/>
      <c r="LO16" s="12"/>
      <c r="LP16" s="12"/>
      <c r="LQ16" s="12"/>
      <c r="LR16" s="58">
        <f>VLOOKUP($A16,'Study characteristic'!$A$3:$CC$23,80,0)</f>
        <v>0</v>
      </c>
      <c r="LS16" s="12"/>
      <c r="LT16" s="67"/>
      <c r="LU16" s="12"/>
      <c r="LV16" s="12"/>
      <c r="LW16" s="67"/>
      <c r="LX16" s="12"/>
      <c r="LY16" s="12"/>
      <c r="LZ16" s="12"/>
      <c r="MA16" s="12"/>
      <c r="MB16" s="12"/>
      <c r="MC16" s="12"/>
      <c r="MD16" s="12"/>
      <c r="ME16" s="12"/>
      <c r="MF16" s="12"/>
      <c r="MG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c r="PX16" s="12"/>
      <c r="PY16" s="12"/>
      <c r="PZ16" s="12"/>
      <c r="QA16" s="12"/>
      <c r="QB16" s="12"/>
      <c r="QC16" s="12"/>
      <c r="QD16" s="12"/>
      <c r="QE16" s="12"/>
      <c r="QF16" s="12"/>
      <c r="QG16" s="12"/>
      <c r="QH16" s="12"/>
      <c r="QI16" s="12"/>
      <c r="QJ16" s="12"/>
      <c r="QK16" s="12"/>
      <c r="QL16" s="12"/>
      <c r="QM16" s="12"/>
      <c r="QN16" s="12"/>
      <c r="QO16" s="12"/>
      <c r="QP16" s="12"/>
      <c r="QQ16" s="12"/>
      <c r="QR16" s="12"/>
      <c r="QS16" s="12"/>
      <c r="QT16" s="12"/>
      <c r="QU16" s="12"/>
      <c r="QV16" s="12"/>
      <c r="QW16" s="12"/>
      <c r="QX16" s="12"/>
      <c r="QY16" s="12"/>
      <c r="QZ16" s="12"/>
      <c r="RA16" s="12"/>
      <c r="RB16" s="12"/>
      <c r="RC16" s="12"/>
      <c r="RD16" s="12"/>
      <c r="RE16" s="12"/>
      <c r="RF16" s="12"/>
      <c r="RG16" s="12"/>
      <c r="RH16" s="12"/>
      <c r="RI16" s="12"/>
      <c r="RJ16" s="12"/>
      <c r="RK16" s="12"/>
      <c r="RL16" s="12"/>
      <c r="RM16" s="12"/>
      <c r="RN16" s="12"/>
      <c r="RO16" s="12"/>
      <c r="RP16" s="12"/>
      <c r="RQ16" s="12"/>
      <c r="RR16" s="12"/>
      <c r="RS16" s="12"/>
      <c r="RT16" s="12"/>
      <c r="RU16" s="12"/>
      <c r="RV16" s="12"/>
      <c r="RW16" s="12"/>
      <c r="RX16" s="12"/>
      <c r="RY16" s="12"/>
      <c r="RZ16" s="12"/>
      <c r="SA16" s="12"/>
      <c r="SB16" s="12"/>
      <c r="SC16" s="12"/>
      <c r="SD16" s="12"/>
      <c r="SE16" s="12"/>
      <c r="SF16" s="12"/>
      <c r="SG16" s="12"/>
      <c r="SH16" s="12"/>
      <c r="SI16" s="12"/>
      <c r="SJ16" s="12"/>
      <c r="SK16" s="12"/>
      <c r="SL16" s="12"/>
      <c r="SM16" s="12"/>
    </row>
    <row r="17" spans="1:335" ht="21">
      <c r="A17" t="s">
        <v>31</v>
      </c>
      <c r="C17" s="58">
        <f>VLOOKUP($A17,'Study characteristic'!$A$3:$CC$23,44,0)</f>
        <v>30</v>
      </c>
      <c r="F17" s="81"/>
      <c r="I17" s="81"/>
      <c r="T17" s="58">
        <f>VLOOKUP($A17,'Study characteristic'!$A$3:$CC$23,48,0)</f>
        <v>33</v>
      </c>
      <c r="W17" s="81"/>
      <c r="Z17" s="81"/>
      <c r="AR17" s="81"/>
      <c r="AU17" s="81"/>
      <c r="BI17" s="81"/>
      <c r="BL17" s="81"/>
      <c r="BZ17" s="58">
        <f>VLOOKUP($A17,'Study characteristic'!$A$3:$CC$23,44,0)</f>
        <v>30</v>
      </c>
      <c r="CK17" s="58">
        <f>VLOOKUP($A17,'Study characteristic'!$A$3:$CC$23,48,0)</f>
        <v>33</v>
      </c>
      <c r="CX17" s="58">
        <f>VLOOKUP($A17,'Study characteristic'!$A$3:$CC$23,44,0)</f>
        <v>30</v>
      </c>
      <c r="DA17" s="81"/>
      <c r="DD17" s="81"/>
      <c r="DL17" s="58">
        <f>VLOOKUP($A17,'Study characteristic'!$A$3:$CC$23,48,0)</f>
        <v>33</v>
      </c>
      <c r="DO17" s="81"/>
      <c r="DR17" s="81"/>
      <c r="ED17" s="58">
        <f>VLOOKUP($A17,'Study characteristic'!$A$3:$CC$23,44,0)</f>
        <v>30</v>
      </c>
      <c r="EF17" s="64"/>
      <c r="EI17" s="64"/>
      <c r="ER17" s="58">
        <f>VLOOKUP($A17,'Study characteristic'!$A$3:$CC$23,48,0)</f>
        <v>33</v>
      </c>
      <c r="ET17" s="64"/>
      <c r="EW17" s="64"/>
      <c r="GH17" s="58">
        <f>VLOOKUP($A17,'Study characteristic'!$A$3:$CC$23,44,0)</f>
        <v>30</v>
      </c>
      <c r="GI17" s="13">
        <v>2</v>
      </c>
      <c r="GJ17" s="58">
        <f>VLOOKUP($A17,'Study characteristic'!$A$3:$CC$23,48,0)</f>
        <v>33</v>
      </c>
      <c r="GK17" s="13">
        <v>1</v>
      </c>
      <c r="GM17" s="59" t="s">
        <v>565</v>
      </c>
      <c r="GN17" s="60" t="s">
        <v>565</v>
      </c>
      <c r="GO17" s="12"/>
      <c r="GP17" s="58">
        <f>VLOOKUP($A17,'Study characteristic'!$A$3:$CC$23,76,0)</f>
        <v>0</v>
      </c>
      <c r="GS17" s="84"/>
      <c r="GV17" s="84"/>
      <c r="HG17" s="84"/>
      <c r="HJ17" s="84"/>
      <c r="HY17" s="84"/>
      <c r="IB17" s="84"/>
      <c r="IM17" s="84"/>
      <c r="IP17" s="84"/>
      <c r="KC17" s="84"/>
      <c r="KF17" s="84"/>
      <c r="KQ17" s="84"/>
      <c r="KT17" s="84"/>
      <c r="LF17" s="58">
        <f>VLOOKUP($A17,'Study characteristic'!$A$3:$CC$23,76,0)</f>
        <v>0</v>
      </c>
      <c r="LH17" s="67"/>
      <c r="LK17" s="67"/>
      <c r="LR17" s="58">
        <f>VLOOKUP($A17,'Study characteristic'!$A$3:$CC$23,80,0)</f>
        <v>0</v>
      </c>
      <c r="LT17" s="67"/>
      <c r="LW17" s="67"/>
    </row>
    <row r="18" spans="1:335">
      <c r="A18" t="s">
        <v>1126</v>
      </c>
      <c r="AR18" s="81"/>
      <c r="AU18" s="81"/>
      <c r="BI18" s="81"/>
      <c r="BL18" s="81"/>
      <c r="DA18" s="81"/>
      <c r="DD18" s="81"/>
      <c r="DO18" s="81"/>
      <c r="DR18" s="81"/>
      <c r="HY18" s="84"/>
      <c r="IB18" s="84"/>
      <c r="IM18" s="84"/>
      <c r="IP18" s="84"/>
      <c r="KC18" s="84"/>
      <c r="KF18" s="84"/>
      <c r="KQ18" s="84"/>
      <c r="KT18" s="84"/>
    </row>
    <row r="19" spans="1:335" ht="21">
      <c r="A19" t="s">
        <v>35</v>
      </c>
      <c r="AR19" s="81"/>
      <c r="AU19" s="81"/>
      <c r="BI19" s="81"/>
      <c r="BL19" s="81"/>
      <c r="DA19" s="81"/>
      <c r="DD19" s="81"/>
      <c r="DO19" s="81"/>
      <c r="DR19" s="81"/>
      <c r="EV19" s="1" t="s">
        <v>1108</v>
      </c>
      <c r="EW19" s="1">
        <f>TINV(0.21, 233)</f>
        <v>1.2570338340661416</v>
      </c>
      <c r="HY19" s="84"/>
      <c r="IB19" s="84"/>
      <c r="IM19" s="84"/>
      <c r="IP19" s="84"/>
      <c r="KC19" s="84"/>
      <c r="KF19" s="84"/>
      <c r="KQ19" s="84"/>
      <c r="KT19" s="84"/>
      <c r="LV19" s="1" t="s">
        <v>1108</v>
      </c>
      <c r="LW19" s="1">
        <f>TINV(0.55, 109)</f>
        <v>0.59962591607731552</v>
      </c>
    </row>
    <row r="20" spans="1:335">
      <c r="A20" t="s">
        <v>38</v>
      </c>
      <c r="AR20" s="81"/>
      <c r="AU20" s="81"/>
      <c r="BI20" s="81"/>
      <c r="BL20" s="81"/>
      <c r="DA20" s="81"/>
      <c r="DD20" s="81"/>
      <c r="DO20" s="81"/>
      <c r="DR20" s="81"/>
      <c r="HY20" s="84"/>
      <c r="IB20" s="84"/>
      <c r="IM20" s="84"/>
      <c r="IP20" s="84"/>
      <c r="KC20" s="84"/>
      <c r="KF20" s="84"/>
      <c r="KQ20" s="84"/>
      <c r="KT20" s="84"/>
      <c r="LF20">
        <v>76</v>
      </c>
    </row>
    <row r="21" spans="1:335">
      <c r="A21" t="s">
        <v>1227</v>
      </c>
      <c r="AR21" s="81"/>
      <c r="AU21" s="81"/>
      <c r="BI21" s="81"/>
      <c r="BL21" s="81"/>
      <c r="DA21" s="81"/>
      <c r="DD21" s="81"/>
      <c r="DO21" s="81"/>
      <c r="DR21" s="81"/>
      <c r="HY21" s="84"/>
      <c r="IB21" s="84"/>
      <c r="IM21" s="84"/>
      <c r="IP21" s="84"/>
      <c r="KC21" s="84"/>
      <c r="KF21" s="84"/>
      <c r="KQ21" s="84"/>
      <c r="KT21" s="84"/>
    </row>
    <row r="22" spans="1:335">
      <c r="A22" t="s">
        <v>41</v>
      </c>
      <c r="AR22" s="81"/>
      <c r="AU22" s="81"/>
      <c r="BI22" s="81"/>
      <c r="BL22" s="81"/>
      <c r="DA22" s="81"/>
      <c r="DD22" s="81"/>
      <c r="DO22" s="81"/>
      <c r="DR22" s="81"/>
      <c r="HY22" s="84"/>
      <c r="IB22" s="84"/>
      <c r="IM22" s="84"/>
      <c r="IP22" s="84"/>
      <c r="KC22" s="84"/>
      <c r="KF22" s="84"/>
      <c r="KQ22" s="84"/>
      <c r="KT22" s="84"/>
    </row>
    <row r="23" spans="1:335">
      <c r="A23" t="s">
        <v>47</v>
      </c>
      <c r="AR23" s="81"/>
      <c r="AU23" s="81"/>
      <c r="BI23" s="81"/>
      <c r="BL23" s="81"/>
      <c r="DA23" s="81"/>
      <c r="DD23" s="81"/>
      <c r="DO23" s="81"/>
      <c r="DR23" s="81"/>
      <c r="HY23" s="84"/>
      <c r="IB23" s="84"/>
      <c r="IM23" s="84"/>
      <c r="IP23" s="84"/>
      <c r="KC23" s="84"/>
      <c r="KF23" s="84"/>
      <c r="KQ23" s="84"/>
      <c r="KT23" s="84"/>
    </row>
    <row r="24" spans="1:335">
      <c r="A24" t="s">
        <v>48</v>
      </c>
      <c r="AR24" s="81"/>
      <c r="AU24" s="81"/>
      <c r="BI24" s="81"/>
      <c r="BL24" s="81"/>
      <c r="DA24" s="81"/>
      <c r="DD24" s="81"/>
      <c r="DO24" s="81"/>
      <c r="DR24" s="81"/>
      <c r="HY24" s="84"/>
      <c r="IB24" s="84"/>
      <c r="IM24" s="84"/>
      <c r="IP24" s="84"/>
      <c r="KC24" s="84"/>
      <c r="KF24" s="84"/>
      <c r="KQ24" s="84"/>
      <c r="KT24" s="84"/>
    </row>
    <row r="25" spans="1:335">
      <c r="A25" t="s">
        <v>49</v>
      </c>
      <c r="AR25" s="81"/>
      <c r="AU25" s="81"/>
      <c r="BI25" s="81"/>
      <c r="BL25" s="81"/>
      <c r="DA25" s="81"/>
      <c r="DD25" s="81"/>
      <c r="DO25" s="81"/>
      <c r="DR25" s="81"/>
      <c r="HY25" s="84"/>
      <c r="IB25" s="84"/>
      <c r="IM25" s="84"/>
      <c r="IP25" s="84"/>
      <c r="KC25" s="84"/>
      <c r="KF25" s="84"/>
      <c r="KQ25" s="84"/>
      <c r="KT25" s="84"/>
    </row>
    <row r="26" spans="1:335">
      <c r="A26" s="73" t="s">
        <v>396</v>
      </c>
      <c r="AR26" s="81"/>
      <c r="AU26" s="81"/>
      <c r="BI26" s="81"/>
      <c r="BL26" s="81"/>
      <c r="DA26" s="81"/>
      <c r="DD26" s="81"/>
      <c r="DO26" s="81"/>
      <c r="DR26" s="81"/>
      <c r="HY26" s="84"/>
      <c r="IB26" s="84"/>
      <c r="IM26" s="84"/>
      <c r="IP26" s="84"/>
      <c r="KC26" s="84"/>
      <c r="KF26" s="84"/>
      <c r="KQ26" s="84"/>
      <c r="KT26" s="84"/>
    </row>
  </sheetData>
  <autoFilter ref="A1:MF26" xr:uid="{59C00DBE-F5CF-0A4E-9023-3634E38398A1}"/>
  <phoneticPr fontId="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7AC74-A819-BA45-BF40-18E316B48B9F}">
  <dimension ref="A1:G19"/>
  <sheetViews>
    <sheetView workbookViewId="0">
      <selection activeCell="B19" sqref="B19"/>
    </sheetView>
  </sheetViews>
  <sheetFormatPr baseColWidth="10" defaultRowHeight="20"/>
  <cols>
    <col min="1" max="1" width="31.140625" customWidth="1"/>
    <col min="2" max="2" width="34.28515625" customWidth="1"/>
    <col min="3" max="3" width="12.42578125" customWidth="1"/>
    <col min="4" max="4" width="17.42578125" customWidth="1"/>
    <col min="5" max="5" width="12.42578125" customWidth="1"/>
  </cols>
  <sheetData>
    <row r="1" spans="1:7">
      <c r="A1" s="7" t="s">
        <v>1297</v>
      </c>
      <c r="B1" s="7" t="s">
        <v>1298</v>
      </c>
      <c r="C1" s="106" t="s">
        <v>1299</v>
      </c>
      <c r="D1" s="106"/>
      <c r="E1" s="106"/>
      <c r="F1" s="106"/>
      <c r="G1" s="106"/>
    </row>
    <row r="2" spans="1:7">
      <c r="A2" t="s">
        <v>189</v>
      </c>
      <c r="B2" t="s">
        <v>188</v>
      </c>
    </row>
    <row r="3" spans="1:7">
      <c r="A3" t="s">
        <v>83</v>
      </c>
      <c r="B3" t="s">
        <v>84</v>
      </c>
    </row>
    <row r="4" spans="1:7">
      <c r="A4" t="s">
        <v>79</v>
      </c>
      <c r="B4" t="s">
        <v>54</v>
      </c>
    </row>
    <row r="5" spans="1:7">
      <c r="A5" t="s">
        <v>80</v>
      </c>
      <c r="B5" t="s">
        <v>55</v>
      </c>
    </row>
    <row r="6" spans="1:7">
      <c r="A6" t="s">
        <v>102</v>
      </c>
      <c r="B6" t="s">
        <v>103</v>
      </c>
    </row>
    <row r="7" spans="1:7">
      <c r="A7" t="s">
        <v>136</v>
      </c>
      <c r="B7" t="s">
        <v>137</v>
      </c>
    </row>
    <row r="8" spans="1:7">
      <c r="A8" t="s">
        <v>81</v>
      </c>
      <c r="B8" t="s">
        <v>82</v>
      </c>
    </row>
    <row r="9" spans="1:7">
      <c r="A9" t="s">
        <v>134</v>
      </c>
      <c r="B9" t="s">
        <v>135</v>
      </c>
    </row>
    <row r="10" spans="1:7">
      <c r="A10" t="s">
        <v>56</v>
      </c>
      <c r="B10" t="s">
        <v>140</v>
      </c>
    </row>
    <row r="11" spans="1:7">
      <c r="A11" t="s">
        <v>138</v>
      </c>
      <c r="B11" t="s">
        <v>139</v>
      </c>
    </row>
    <row r="12" spans="1:7">
      <c r="A12" t="s">
        <v>86</v>
      </c>
      <c r="B12" t="s">
        <v>409</v>
      </c>
    </row>
    <row r="13" spans="1:7">
      <c r="A13" t="s">
        <v>85</v>
      </c>
      <c r="B13" t="s">
        <v>555</v>
      </c>
    </row>
    <row r="14" spans="1:7">
      <c r="A14" t="s">
        <v>404</v>
      </c>
      <c r="B14" t="s">
        <v>1300</v>
      </c>
      <c r="C14" t="s">
        <v>405</v>
      </c>
      <c r="D14" t="s">
        <v>406</v>
      </c>
      <c r="E14" t="s">
        <v>407</v>
      </c>
      <c r="F14" t="s">
        <v>408</v>
      </c>
    </row>
    <row r="15" spans="1:7">
      <c r="A15" t="s">
        <v>150</v>
      </c>
      <c r="B15" t="s">
        <v>1301</v>
      </c>
    </row>
    <row r="16" spans="1:7">
      <c r="A16" t="s">
        <v>51</v>
      </c>
      <c r="B16" t="s">
        <v>1302</v>
      </c>
    </row>
    <row r="17" spans="1:5" ht="21">
      <c r="A17" s="1" t="s">
        <v>131</v>
      </c>
      <c r="B17" t="s">
        <v>1303</v>
      </c>
      <c r="C17" t="s">
        <v>523</v>
      </c>
      <c r="D17" t="s">
        <v>524</v>
      </c>
      <c r="E17" t="s">
        <v>525</v>
      </c>
    </row>
    <row r="18" spans="1:5">
      <c r="A18" t="s">
        <v>149</v>
      </c>
      <c r="B18" t="s">
        <v>1304</v>
      </c>
      <c r="C18" s="14" t="s">
        <v>528</v>
      </c>
      <c r="D18" t="s">
        <v>525</v>
      </c>
    </row>
    <row r="19" spans="1:5">
      <c r="A19" t="s">
        <v>552</v>
      </c>
      <c r="B19" t="s">
        <v>1305</v>
      </c>
    </row>
  </sheetData>
  <sortState xmlns:xlrd2="http://schemas.microsoft.com/office/spreadsheetml/2017/richdata2" ref="A2:B13">
    <sortCondition ref="A2:A13"/>
  </sortState>
  <mergeCells count="1">
    <mergeCell ref="C1:G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Included full text</vt:lpstr>
      <vt:lpstr>PICO</vt:lpstr>
      <vt:lpstr>Study characteristic</vt:lpstr>
      <vt:lpstr>Outcomes</vt:lpstr>
      <vt:lpstr>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2021-10-05T10:31:47Z</dcterms:created>
  <dcterms:modified xsi:type="dcterms:W3CDTF">2022-10-16T07:01:54Z</dcterms:modified>
</cp:coreProperties>
</file>