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 activeTab="2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36" i="1"/>
  <c r="I39"/>
  <c r="I40"/>
  <c r="I43"/>
  <c r="I46"/>
  <c r="I47"/>
  <c r="I50"/>
  <c r="I53"/>
  <c r="I54"/>
  <c r="I57"/>
  <c r="H36"/>
  <c r="H39"/>
  <c r="H40"/>
  <c r="H43"/>
  <c r="H46"/>
  <c r="H47"/>
  <c r="H50"/>
  <c r="H53"/>
  <c r="H54"/>
  <c r="H57"/>
  <c r="AD155"/>
  <c r="AD156"/>
  <c r="AD157"/>
  <c r="AD158"/>
  <c r="AD159"/>
  <c r="AD160"/>
  <c r="AD161"/>
  <c r="AD162"/>
  <c r="AD163"/>
  <c r="AD164"/>
  <c r="AD165"/>
  <c r="AD166"/>
  <c r="AD167"/>
  <c r="AD168"/>
  <c r="AD169"/>
  <c r="AD154"/>
  <c r="R66"/>
  <c r="U66" s="1"/>
  <c r="S66"/>
  <c r="R69"/>
  <c r="U69" s="1"/>
  <c r="S69"/>
  <c r="R70"/>
  <c r="U70" s="1"/>
  <c r="S70"/>
  <c r="R73"/>
  <c r="U73" s="1"/>
  <c r="S73"/>
  <c r="R76"/>
  <c r="U76" s="1"/>
  <c r="S76"/>
  <c r="R77"/>
  <c r="U77" s="1"/>
  <c r="S77"/>
  <c r="R80"/>
  <c r="U80" s="1"/>
  <c r="S80"/>
  <c r="R83"/>
  <c r="U83" s="1"/>
  <c r="S83"/>
  <c r="R84"/>
  <c r="U84" s="1"/>
  <c r="S84"/>
  <c r="R87"/>
  <c r="U87" s="1"/>
  <c r="S87"/>
  <c r="R90"/>
  <c r="S90"/>
  <c r="Q156"/>
  <c r="Q158"/>
  <c r="Q159"/>
  <c r="Q162"/>
  <c r="Q163"/>
  <c r="Q165"/>
  <c r="Q166"/>
  <c r="Q169"/>
  <c r="Q170"/>
  <c r="Q172"/>
  <c r="Q173"/>
  <c r="Q176"/>
  <c r="Q177"/>
  <c r="Q179"/>
  <c r="Q180"/>
  <c r="P156"/>
  <c r="R156" s="1"/>
  <c r="P158"/>
  <c r="S158" s="1"/>
  <c r="P159"/>
  <c r="R159" s="1"/>
  <c r="P162"/>
  <c r="P163"/>
  <c r="R163" s="1"/>
  <c r="P165"/>
  <c r="S165" s="1"/>
  <c r="P166"/>
  <c r="R166" s="1"/>
  <c r="P169"/>
  <c r="S169" s="1"/>
  <c r="P170"/>
  <c r="R170" s="1"/>
  <c r="P172"/>
  <c r="P173"/>
  <c r="R173" s="1"/>
  <c r="P176"/>
  <c r="S176" s="1"/>
  <c r="P177"/>
  <c r="R177" s="1"/>
  <c r="P179"/>
  <c r="S179" s="1"/>
  <c r="P180"/>
  <c r="R180" s="1"/>
  <c r="Q155"/>
  <c r="P155"/>
  <c r="Q126"/>
  <c r="Q128"/>
  <c r="Q129"/>
  <c r="Q132"/>
  <c r="Q133"/>
  <c r="Q135"/>
  <c r="Q136"/>
  <c r="Q139"/>
  <c r="Q140"/>
  <c r="Q142"/>
  <c r="Q143"/>
  <c r="Q146"/>
  <c r="Q147"/>
  <c r="Q149"/>
  <c r="Q150"/>
  <c r="P126"/>
  <c r="S126" s="1"/>
  <c r="P128"/>
  <c r="R128" s="1"/>
  <c r="P129"/>
  <c r="S129" s="1"/>
  <c r="P132"/>
  <c r="R132" s="1"/>
  <c r="P133"/>
  <c r="S133" s="1"/>
  <c r="P135"/>
  <c r="R135" s="1"/>
  <c r="P136"/>
  <c r="S136" s="1"/>
  <c r="P139"/>
  <c r="R139" s="1"/>
  <c r="P140"/>
  <c r="S140" s="1"/>
  <c r="P142"/>
  <c r="R142" s="1"/>
  <c r="P143"/>
  <c r="S143" s="1"/>
  <c r="P146"/>
  <c r="R146" s="1"/>
  <c r="P147"/>
  <c r="S147" s="1"/>
  <c r="P149"/>
  <c r="R149" s="1"/>
  <c r="P150"/>
  <c r="S150" s="1"/>
  <c r="Q125"/>
  <c r="P125"/>
  <c r="S125" s="1"/>
  <c r="H99" i="2"/>
  <c r="Q96" i="1"/>
  <c r="Q98"/>
  <c r="Q99"/>
  <c r="Q102"/>
  <c r="Q103"/>
  <c r="Q105"/>
  <c r="Q106"/>
  <c r="Q109"/>
  <c r="Q110"/>
  <c r="Q112"/>
  <c r="Q113"/>
  <c r="Q116"/>
  <c r="Q117"/>
  <c r="Q119"/>
  <c r="Q120"/>
  <c r="P96"/>
  <c r="P98"/>
  <c r="S98" s="1"/>
  <c r="P99"/>
  <c r="P102"/>
  <c r="S102" s="1"/>
  <c r="P103"/>
  <c r="P105"/>
  <c r="S105" s="1"/>
  <c r="P106"/>
  <c r="P109"/>
  <c r="S109" s="1"/>
  <c r="P110"/>
  <c r="P112"/>
  <c r="S112" s="1"/>
  <c r="P113"/>
  <c r="R113" s="1"/>
  <c r="P116"/>
  <c r="S116" s="1"/>
  <c r="P117"/>
  <c r="R117" s="1"/>
  <c r="P119"/>
  <c r="S119" s="1"/>
  <c r="P120"/>
  <c r="R120" s="1"/>
  <c r="Q95"/>
  <c r="P95"/>
  <c r="AA65"/>
  <c r="AA67"/>
  <c r="AA68"/>
  <c r="AA71"/>
  <c r="AA72"/>
  <c r="AA74"/>
  <c r="AA75"/>
  <c r="AA78"/>
  <c r="AA79"/>
  <c r="AA81"/>
  <c r="AA82"/>
  <c r="AA85"/>
  <c r="AA86"/>
  <c r="AA88"/>
  <c r="AA89"/>
  <c r="AA64"/>
  <c r="Z65"/>
  <c r="AC65" s="1"/>
  <c r="Z67"/>
  <c r="AC67" s="1"/>
  <c r="Z68"/>
  <c r="AC68" s="1"/>
  <c r="Z71"/>
  <c r="AC71" s="1"/>
  <c r="Z72"/>
  <c r="AC72" s="1"/>
  <c r="Z74"/>
  <c r="AC74" s="1"/>
  <c r="Z75"/>
  <c r="AC75" s="1"/>
  <c r="Z78"/>
  <c r="AC78" s="1"/>
  <c r="Z79"/>
  <c r="AC79" s="1"/>
  <c r="Z81"/>
  <c r="AC81" s="1"/>
  <c r="Z82"/>
  <c r="AC82" s="1"/>
  <c r="Z85"/>
  <c r="AC85" s="1"/>
  <c r="Z86"/>
  <c r="AC86" s="1"/>
  <c r="Z88"/>
  <c r="AC88" s="1"/>
  <c r="Z89"/>
  <c r="AC89" s="1"/>
  <c r="Z64"/>
  <c r="AC64" s="1"/>
  <c r="Q35"/>
  <c r="Q37"/>
  <c r="Q38"/>
  <c r="Q41"/>
  <c r="Q42"/>
  <c r="Q44"/>
  <c r="Q45"/>
  <c r="Q48"/>
  <c r="Q49"/>
  <c r="Q51"/>
  <c r="Q52"/>
  <c r="Q55"/>
  <c r="Q56"/>
  <c r="Q58"/>
  <c r="Q59"/>
  <c r="Q34"/>
  <c r="P35"/>
  <c r="S35" s="1"/>
  <c r="P37"/>
  <c r="S37" s="1"/>
  <c r="P38"/>
  <c r="S38" s="1"/>
  <c r="P41"/>
  <c r="S41" s="1"/>
  <c r="P42"/>
  <c r="S42" s="1"/>
  <c r="P44"/>
  <c r="S44" s="1"/>
  <c r="P45"/>
  <c r="S45" s="1"/>
  <c r="P48"/>
  <c r="S48" s="1"/>
  <c r="P49"/>
  <c r="S49" s="1"/>
  <c r="P51"/>
  <c r="S51" s="1"/>
  <c r="P52"/>
  <c r="S52" s="1"/>
  <c r="P55"/>
  <c r="S55" s="1"/>
  <c r="P56"/>
  <c r="S56" s="1"/>
  <c r="P58"/>
  <c r="S58" s="1"/>
  <c r="P59"/>
  <c r="S59" s="1"/>
  <c r="P34"/>
  <c r="S34" s="1"/>
  <c r="O73" i="2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72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38"/>
  <c r="H38"/>
  <c r="S25"/>
  <c r="S26"/>
  <c r="S27"/>
  <c r="S28"/>
  <c r="S29"/>
  <c r="S30"/>
  <c r="S31"/>
  <c r="S32"/>
  <c r="R25"/>
  <c r="R26"/>
  <c r="R27"/>
  <c r="R28"/>
  <c r="R29"/>
  <c r="R30"/>
  <c r="R31"/>
  <c r="R32"/>
  <c r="Q25"/>
  <c r="Q26"/>
  <c r="Q27"/>
  <c r="Q28"/>
  <c r="Q29"/>
  <c r="Q30"/>
  <c r="Q31"/>
  <c r="Q32"/>
  <c r="P25"/>
  <c r="P26"/>
  <c r="P27"/>
  <c r="P28"/>
  <c r="P29"/>
  <c r="P30"/>
  <c r="P31"/>
  <c r="P32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G38"/>
  <c r="F38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4"/>
  <c r="P5"/>
  <c r="S5" s="1"/>
  <c r="P6"/>
  <c r="P7"/>
  <c r="P8"/>
  <c r="P9"/>
  <c r="P10"/>
  <c r="P11"/>
  <c r="P12"/>
  <c r="P13"/>
  <c r="S13" s="1"/>
  <c r="P14"/>
  <c r="P15"/>
  <c r="P16"/>
  <c r="P17"/>
  <c r="P18"/>
  <c r="P19"/>
  <c r="P20"/>
  <c r="P21"/>
  <c r="S21" s="1"/>
  <c r="P22"/>
  <c r="P23"/>
  <c r="P24"/>
  <c r="P4"/>
  <c r="Q5" i="1"/>
  <c r="Q7"/>
  <c r="Q8"/>
  <c r="Q11"/>
  <c r="Q12"/>
  <c r="Q14"/>
  <c r="Q15"/>
  <c r="Q18"/>
  <c r="Q19"/>
  <c r="Q21"/>
  <c r="Q22"/>
  <c r="Q25"/>
  <c r="Q26"/>
  <c r="Q28"/>
  <c r="Q29"/>
  <c r="P5"/>
  <c r="S5" s="1"/>
  <c r="P7"/>
  <c r="S7" s="1"/>
  <c r="P8"/>
  <c r="S8" s="1"/>
  <c r="P11"/>
  <c r="S11" s="1"/>
  <c r="P12"/>
  <c r="S12" s="1"/>
  <c r="P14"/>
  <c r="S14" s="1"/>
  <c r="P15"/>
  <c r="S15" s="1"/>
  <c r="P18"/>
  <c r="S18" s="1"/>
  <c r="P19"/>
  <c r="S19" s="1"/>
  <c r="P21"/>
  <c r="S21" s="1"/>
  <c r="P22"/>
  <c r="S22" s="1"/>
  <c r="P25"/>
  <c r="S25" s="1"/>
  <c r="P26"/>
  <c r="S26" s="1"/>
  <c r="P28"/>
  <c r="S28" s="1"/>
  <c r="P29"/>
  <c r="S29" s="1"/>
  <c r="P4"/>
  <c r="S4" s="1"/>
  <c r="Q4"/>
  <c r="H4" i="2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G24"/>
  <c r="G25"/>
  <c r="G26"/>
  <c r="G27"/>
  <c r="G28"/>
  <c r="G29"/>
  <c r="G30"/>
  <c r="G31"/>
  <c r="G32"/>
  <c r="F24"/>
  <c r="F25"/>
  <c r="F26"/>
  <c r="F27"/>
  <c r="F28"/>
  <c r="F29"/>
  <c r="F30"/>
  <c r="F31"/>
  <c r="F3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G4"/>
  <c r="F4"/>
  <c r="S7"/>
  <c r="S8"/>
  <c r="S12"/>
  <c r="S15"/>
  <c r="S16"/>
  <c r="S20"/>
  <c r="S23"/>
  <c r="S24"/>
  <c r="Q72"/>
  <c r="Q73"/>
  <c r="Q75"/>
  <c r="Q76"/>
  <c r="Q80"/>
  <c r="Q81"/>
  <c r="Q83"/>
  <c r="Q84"/>
  <c r="Q88"/>
  <c r="Q89"/>
  <c r="Q91"/>
  <c r="Q92"/>
  <c r="Q96"/>
  <c r="Q97"/>
  <c r="Q99"/>
  <c r="Q100"/>
  <c r="S4"/>
  <c r="I38"/>
  <c r="I39"/>
  <c r="I41"/>
  <c r="I42"/>
  <c r="I46"/>
  <c r="I47"/>
  <c r="I49"/>
  <c r="I50"/>
  <c r="I54"/>
  <c r="I55"/>
  <c r="I57"/>
  <c r="I58"/>
  <c r="I62"/>
  <c r="I63"/>
  <c r="I65"/>
  <c r="I66"/>
  <c r="I92"/>
  <c r="I96"/>
  <c r="I97"/>
  <c r="I99"/>
  <c r="I100"/>
  <c r="G156" i="1"/>
  <c r="I156" s="1"/>
  <c r="G158"/>
  <c r="I158" s="1"/>
  <c r="G159"/>
  <c r="I159" s="1"/>
  <c r="G162"/>
  <c r="I162" s="1"/>
  <c r="G163"/>
  <c r="I163" s="1"/>
  <c r="G165"/>
  <c r="I165" s="1"/>
  <c r="G166"/>
  <c r="I166" s="1"/>
  <c r="G169"/>
  <c r="I169" s="1"/>
  <c r="G170"/>
  <c r="I170" s="1"/>
  <c r="G172"/>
  <c r="I172" s="1"/>
  <c r="G173"/>
  <c r="I173" s="1"/>
  <c r="G176"/>
  <c r="I176" s="1"/>
  <c r="G177"/>
  <c r="I177" s="1"/>
  <c r="G179"/>
  <c r="I179" s="1"/>
  <c r="G180"/>
  <c r="I180" s="1"/>
  <c r="G155"/>
  <c r="I155" s="1"/>
  <c r="F156"/>
  <c r="H156" s="1"/>
  <c r="F158"/>
  <c r="H158" s="1"/>
  <c r="F159"/>
  <c r="H159" s="1"/>
  <c r="F162"/>
  <c r="H162" s="1"/>
  <c r="F163"/>
  <c r="H163" s="1"/>
  <c r="F165"/>
  <c r="H165" s="1"/>
  <c r="F166"/>
  <c r="H166" s="1"/>
  <c r="F169"/>
  <c r="H169" s="1"/>
  <c r="F170"/>
  <c r="H170" s="1"/>
  <c r="F172"/>
  <c r="H172" s="1"/>
  <c r="F173"/>
  <c r="H173" s="1"/>
  <c r="F176"/>
  <c r="H176" s="1"/>
  <c r="F177"/>
  <c r="H177" s="1"/>
  <c r="F179"/>
  <c r="H179" s="1"/>
  <c r="F180"/>
  <c r="H180" s="1"/>
  <c r="F155"/>
  <c r="H155" s="1"/>
  <c r="G126"/>
  <c r="I126" s="1"/>
  <c r="G128"/>
  <c r="I128" s="1"/>
  <c r="G129"/>
  <c r="I129" s="1"/>
  <c r="G132"/>
  <c r="I132" s="1"/>
  <c r="G133"/>
  <c r="I133" s="1"/>
  <c r="G135"/>
  <c r="I135" s="1"/>
  <c r="G136"/>
  <c r="I136" s="1"/>
  <c r="G139"/>
  <c r="I139" s="1"/>
  <c r="G140"/>
  <c r="I140" s="1"/>
  <c r="G142"/>
  <c r="I142" s="1"/>
  <c r="G143"/>
  <c r="I143" s="1"/>
  <c r="G146"/>
  <c r="I146" s="1"/>
  <c r="G147"/>
  <c r="I147" s="1"/>
  <c r="G149"/>
  <c r="I149" s="1"/>
  <c r="G150"/>
  <c r="I150" s="1"/>
  <c r="G125"/>
  <c r="I125" s="1"/>
  <c r="F126"/>
  <c r="H126" s="1"/>
  <c r="F128"/>
  <c r="H128" s="1"/>
  <c r="F129"/>
  <c r="H129" s="1"/>
  <c r="F132"/>
  <c r="H132" s="1"/>
  <c r="F133"/>
  <c r="H133" s="1"/>
  <c r="F135"/>
  <c r="H135" s="1"/>
  <c r="F136"/>
  <c r="H136" s="1"/>
  <c r="F139"/>
  <c r="H139" s="1"/>
  <c r="F140"/>
  <c r="H140" s="1"/>
  <c r="F142"/>
  <c r="H142" s="1"/>
  <c r="F143"/>
  <c r="H143" s="1"/>
  <c r="F146"/>
  <c r="H146" s="1"/>
  <c r="F147"/>
  <c r="H147" s="1"/>
  <c r="F149"/>
  <c r="H149" s="1"/>
  <c r="F150"/>
  <c r="H150" s="1"/>
  <c r="F125"/>
  <c r="H125" s="1"/>
  <c r="G96"/>
  <c r="I96" s="1"/>
  <c r="G98"/>
  <c r="I98" s="1"/>
  <c r="G99"/>
  <c r="I99" s="1"/>
  <c r="G102"/>
  <c r="I102" s="1"/>
  <c r="G103"/>
  <c r="I103" s="1"/>
  <c r="G105"/>
  <c r="I105" s="1"/>
  <c r="G106"/>
  <c r="I106" s="1"/>
  <c r="G109"/>
  <c r="I109" s="1"/>
  <c r="G110"/>
  <c r="I110" s="1"/>
  <c r="G112"/>
  <c r="I112" s="1"/>
  <c r="G113"/>
  <c r="I113" s="1"/>
  <c r="G116"/>
  <c r="I116" s="1"/>
  <c r="G117"/>
  <c r="I117" s="1"/>
  <c r="G119"/>
  <c r="I119" s="1"/>
  <c r="G120"/>
  <c r="I120" s="1"/>
  <c r="G95"/>
  <c r="I95" s="1"/>
  <c r="F96"/>
  <c r="H96" s="1"/>
  <c r="F98"/>
  <c r="H98" s="1"/>
  <c r="F99"/>
  <c r="H99" s="1"/>
  <c r="F102"/>
  <c r="H102" s="1"/>
  <c r="F103"/>
  <c r="H103" s="1"/>
  <c r="F105"/>
  <c r="H105" s="1"/>
  <c r="F106"/>
  <c r="H106" s="1"/>
  <c r="F109"/>
  <c r="H109" s="1"/>
  <c r="F110"/>
  <c r="H110" s="1"/>
  <c r="F112"/>
  <c r="H112" s="1"/>
  <c r="F113"/>
  <c r="H113" s="1"/>
  <c r="F116"/>
  <c r="H116" s="1"/>
  <c r="F117"/>
  <c r="H117" s="1"/>
  <c r="F119"/>
  <c r="H119" s="1"/>
  <c r="F120"/>
  <c r="H120" s="1"/>
  <c r="F95"/>
  <c r="H95" s="1"/>
  <c r="G65"/>
  <c r="J65" s="1"/>
  <c r="L65" s="1"/>
  <c r="N65" s="1"/>
  <c r="S65" s="1"/>
  <c r="G67"/>
  <c r="J67" s="1"/>
  <c r="L67" s="1"/>
  <c r="N67" s="1"/>
  <c r="S67" s="1"/>
  <c r="G68"/>
  <c r="J68" s="1"/>
  <c r="L68" s="1"/>
  <c r="N68" s="1"/>
  <c r="S68" s="1"/>
  <c r="G71"/>
  <c r="J71" s="1"/>
  <c r="L71" s="1"/>
  <c r="N71" s="1"/>
  <c r="S71" s="1"/>
  <c r="G72"/>
  <c r="J72" s="1"/>
  <c r="L72" s="1"/>
  <c r="N72" s="1"/>
  <c r="S72" s="1"/>
  <c r="G74"/>
  <c r="J74" s="1"/>
  <c r="L74" s="1"/>
  <c r="N74" s="1"/>
  <c r="S74" s="1"/>
  <c r="G75"/>
  <c r="J75" s="1"/>
  <c r="L75" s="1"/>
  <c r="N75" s="1"/>
  <c r="S75" s="1"/>
  <c r="G78"/>
  <c r="J78" s="1"/>
  <c r="L78" s="1"/>
  <c r="N78" s="1"/>
  <c r="S78" s="1"/>
  <c r="G79"/>
  <c r="J79" s="1"/>
  <c r="L79" s="1"/>
  <c r="N79" s="1"/>
  <c r="S79" s="1"/>
  <c r="G81"/>
  <c r="J81" s="1"/>
  <c r="L81" s="1"/>
  <c r="N81" s="1"/>
  <c r="S81" s="1"/>
  <c r="G82"/>
  <c r="J82" s="1"/>
  <c r="L82" s="1"/>
  <c r="N82" s="1"/>
  <c r="S82" s="1"/>
  <c r="G85"/>
  <c r="J85" s="1"/>
  <c r="L85" s="1"/>
  <c r="N85" s="1"/>
  <c r="S85" s="1"/>
  <c r="G86"/>
  <c r="J86" s="1"/>
  <c r="L86" s="1"/>
  <c r="N86" s="1"/>
  <c r="S86" s="1"/>
  <c r="G88"/>
  <c r="J88" s="1"/>
  <c r="L88" s="1"/>
  <c r="N88" s="1"/>
  <c r="S88" s="1"/>
  <c r="G89"/>
  <c r="J89" s="1"/>
  <c r="L89" s="1"/>
  <c r="N89" s="1"/>
  <c r="S89" s="1"/>
  <c r="G64"/>
  <c r="J64" s="1"/>
  <c r="L64" s="1"/>
  <c r="N64" s="1"/>
  <c r="S64" s="1"/>
  <c r="F65"/>
  <c r="I65" s="1"/>
  <c r="K65" s="1"/>
  <c r="M65" s="1"/>
  <c r="R65" s="1"/>
  <c r="F67"/>
  <c r="I67" s="1"/>
  <c r="K67" s="1"/>
  <c r="M67" s="1"/>
  <c r="R67" s="1"/>
  <c r="F68"/>
  <c r="I68" s="1"/>
  <c r="K68" s="1"/>
  <c r="M68" s="1"/>
  <c r="R68" s="1"/>
  <c r="F71"/>
  <c r="I71" s="1"/>
  <c r="K71" s="1"/>
  <c r="M71" s="1"/>
  <c r="R71" s="1"/>
  <c r="F72"/>
  <c r="I72" s="1"/>
  <c r="K72" s="1"/>
  <c r="M72" s="1"/>
  <c r="R72" s="1"/>
  <c r="F74"/>
  <c r="I74" s="1"/>
  <c r="K74" s="1"/>
  <c r="M74" s="1"/>
  <c r="R74" s="1"/>
  <c r="F75"/>
  <c r="I75" s="1"/>
  <c r="K75" s="1"/>
  <c r="M75" s="1"/>
  <c r="R75" s="1"/>
  <c r="F78"/>
  <c r="I78" s="1"/>
  <c r="K78" s="1"/>
  <c r="M78" s="1"/>
  <c r="R78" s="1"/>
  <c r="F79"/>
  <c r="I79" s="1"/>
  <c r="K79" s="1"/>
  <c r="M79" s="1"/>
  <c r="R79" s="1"/>
  <c r="F81"/>
  <c r="I81" s="1"/>
  <c r="K81" s="1"/>
  <c r="M81" s="1"/>
  <c r="R81" s="1"/>
  <c r="F82"/>
  <c r="I82" s="1"/>
  <c r="K82" s="1"/>
  <c r="M82" s="1"/>
  <c r="R82" s="1"/>
  <c r="F85"/>
  <c r="I85" s="1"/>
  <c r="K85" s="1"/>
  <c r="M85" s="1"/>
  <c r="R85" s="1"/>
  <c r="F86"/>
  <c r="I86" s="1"/>
  <c r="K86" s="1"/>
  <c r="M86" s="1"/>
  <c r="R86" s="1"/>
  <c r="F88"/>
  <c r="I88" s="1"/>
  <c r="K88" s="1"/>
  <c r="M88" s="1"/>
  <c r="R88" s="1"/>
  <c r="F89"/>
  <c r="I89" s="1"/>
  <c r="K89" s="1"/>
  <c r="M89" s="1"/>
  <c r="R89" s="1"/>
  <c r="F64"/>
  <c r="I64" s="1"/>
  <c r="K64" s="1"/>
  <c r="M64" s="1"/>
  <c r="R64" s="1"/>
  <c r="G35"/>
  <c r="I35" s="1"/>
  <c r="G37"/>
  <c r="I37" s="1"/>
  <c r="G38"/>
  <c r="I38" s="1"/>
  <c r="G41"/>
  <c r="I41" s="1"/>
  <c r="G42"/>
  <c r="I42" s="1"/>
  <c r="G44"/>
  <c r="I44" s="1"/>
  <c r="G45"/>
  <c r="I45" s="1"/>
  <c r="G48"/>
  <c r="I48" s="1"/>
  <c r="G49"/>
  <c r="I49" s="1"/>
  <c r="G51"/>
  <c r="I51" s="1"/>
  <c r="G52"/>
  <c r="I52" s="1"/>
  <c r="G55"/>
  <c r="I55" s="1"/>
  <c r="G56"/>
  <c r="I56" s="1"/>
  <c r="G58"/>
  <c r="I58" s="1"/>
  <c r="G59"/>
  <c r="I59" s="1"/>
  <c r="G34"/>
  <c r="I34" s="1"/>
  <c r="F35"/>
  <c r="H35" s="1"/>
  <c r="F37"/>
  <c r="H37" s="1"/>
  <c r="F38"/>
  <c r="H38" s="1"/>
  <c r="F41"/>
  <c r="H41" s="1"/>
  <c r="F42"/>
  <c r="H42" s="1"/>
  <c r="F44"/>
  <c r="H44" s="1"/>
  <c r="F45"/>
  <c r="H45" s="1"/>
  <c r="F48"/>
  <c r="H48" s="1"/>
  <c r="F49"/>
  <c r="H49" s="1"/>
  <c r="F51"/>
  <c r="H51" s="1"/>
  <c r="F52"/>
  <c r="H52" s="1"/>
  <c r="F55"/>
  <c r="H55" s="1"/>
  <c r="F56"/>
  <c r="H56" s="1"/>
  <c r="F58"/>
  <c r="H58" s="1"/>
  <c r="F59"/>
  <c r="H59" s="1"/>
  <c r="F34"/>
  <c r="H34" s="1"/>
  <c r="G18"/>
  <c r="I18" s="1"/>
  <c r="G19"/>
  <c r="I19" s="1"/>
  <c r="G21"/>
  <c r="I21" s="1"/>
  <c r="G22"/>
  <c r="I22" s="1"/>
  <c r="G25"/>
  <c r="I25" s="1"/>
  <c r="G26"/>
  <c r="I26" s="1"/>
  <c r="G28"/>
  <c r="I28" s="1"/>
  <c r="G29"/>
  <c r="I29" s="1"/>
  <c r="F18"/>
  <c r="H18" s="1"/>
  <c r="F19"/>
  <c r="H19" s="1"/>
  <c r="F21"/>
  <c r="H21" s="1"/>
  <c r="F22"/>
  <c r="H22" s="1"/>
  <c r="F25"/>
  <c r="H25" s="1"/>
  <c r="F26"/>
  <c r="H26" s="1"/>
  <c r="F28"/>
  <c r="H28" s="1"/>
  <c r="F29"/>
  <c r="H29" s="1"/>
  <c r="G14"/>
  <c r="I14" s="1"/>
  <c r="G15"/>
  <c r="I15" s="1"/>
  <c r="F14"/>
  <c r="H14" s="1"/>
  <c r="F15"/>
  <c r="H15" s="1"/>
  <c r="G12"/>
  <c r="I12" s="1"/>
  <c r="G11"/>
  <c r="I11" s="1"/>
  <c r="F12"/>
  <c r="H12" s="1"/>
  <c r="F11"/>
  <c r="H11" s="1"/>
  <c r="G8"/>
  <c r="I8" s="1"/>
  <c r="G7"/>
  <c r="I7" s="1"/>
  <c r="F8"/>
  <c r="H8" s="1"/>
  <c r="F7"/>
  <c r="H7" s="1"/>
  <c r="G5"/>
  <c r="I5" s="1"/>
  <c r="G4"/>
  <c r="I4" s="1"/>
  <c r="F5"/>
  <c r="H5" s="1"/>
  <c r="F4"/>
  <c r="H4" s="1"/>
  <c r="U64" l="1"/>
  <c r="T64"/>
  <c r="U85"/>
  <c r="T85"/>
  <c r="U78"/>
  <c r="T78"/>
  <c r="U71"/>
  <c r="T71"/>
  <c r="U89"/>
  <c r="T89"/>
  <c r="U86"/>
  <c r="T86"/>
  <c r="U82"/>
  <c r="T82"/>
  <c r="U79"/>
  <c r="T79"/>
  <c r="U75"/>
  <c r="T75"/>
  <c r="U72"/>
  <c r="T72"/>
  <c r="U68"/>
  <c r="T68"/>
  <c r="U65"/>
  <c r="T65"/>
  <c r="U88"/>
  <c r="T88"/>
  <c r="U81"/>
  <c r="T81"/>
  <c r="U74"/>
  <c r="T74"/>
  <c r="U67"/>
  <c r="T67"/>
  <c r="T84"/>
  <c r="T80"/>
  <c r="T76"/>
  <c r="T70"/>
  <c r="T66"/>
  <c r="R110"/>
  <c r="R106"/>
  <c r="R103"/>
  <c r="T87"/>
  <c r="T83"/>
  <c r="T77"/>
  <c r="T73"/>
  <c r="T69"/>
  <c r="R95"/>
  <c r="R99"/>
  <c r="R96"/>
  <c r="R155"/>
  <c r="K25"/>
  <c r="J25"/>
  <c r="K18"/>
  <c r="J18"/>
  <c r="K59"/>
  <c r="J59"/>
  <c r="K56"/>
  <c r="J56"/>
  <c r="K4"/>
  <c r="J4"/>
  <c r="K7"/>
  <c r="J7"/>
  <c r="K11"/>
  <c r="J11"/>
  <c r="K15"/>
  <c r="J15"/>
  <c r="K29"/>
  <c r="J29"/>
  <c r="K26"/>
  <c r="J26"/>
  <c r="K22"/>
  <c r="J22"/>
  <c r="K19"/>
  <c r="J19"/>
  <c r="K34"/>
  <c r="J34"/>
  <c r="K58"/>
  <c r="J58"/>
  <c r="K55"/>
  <c r="J55"/>
  <c r="K51"/>
  <c r="J51"/>
  <c r="K48"/>
  <c r="J48"/>
  <c r="K44"/>
  <c r="J44"/>
  <c r="K41"/>
  <c r="J41"/>
  <c r="K37"/>
  <c r="J37"/>
  <c r="K5"/>
  <c r="J5"/>
  <c r="K8"/>
  <c r="J8"/>
  <c r="K12"/>
  <c r="J12"/>
  <c r="K14"/>
  <c r="J14"/>
  <c r="K28"/>
  <c r="J28"/>
  <c r="K21"/>
  <c r="J21"/>
  <c r="K52"/>
  <c r="J52"/>
  <c r="P64"/>
  <c r="O64"/>
  <c r="P88"/>
  <c r="O88"/>
  <c r="P85"/>
  <c r="O85"/>
  <c r="P81"/>
  <c r="O81"/>
  <c r="P78"/>
  <c r="O78"/>
  <c r="P74"/>
  <c r="O74"/>
  <c r="P71"/>
  <c r="O71"/>
  <c r="P67"/>
  <c r="O67"/>
  <c r="K95"/>
  <c r="J95"/>
  <c r="K119"/>
  <c r="J119"/>
  <c r="K116"/>
  <c r="J116"/>
  <c r="K112"/>
  <c r="J112"/>
  <c r="K109"/>
  <c r="J109"/>
  <c r="K105"/>
  <c r="J105"/>
  <c r="K102"/>
  <c r="J102"/>
  <c r="K98"/>
  <c r="J98"/>
  <c r="J125"/>
  <c r="K125"/>
  <c r="K149"/>
  <c r="J149"/>
  <c r="K146"/>
  <c r="J146"/>
  <c r="K142"/>
  <c r="J142"/>
  <c r="K139"/>
  <c r="J139"/>
  <c r="K135"/>
  <c r="J135"/>
  <c r="K132"/>
  <c r="J132"/>
  <c r="K128"/>
  <c r="J128"/>
  <c r="J155"/>
  <c r="K155"/>
  <c r="K179"/>
  <c r="J179"/>
  <c r="K176"/>
  <c r="J176"/>
  <c r="K169"/>
  <c r="J169"/>
  <c r="K165"/>
  <c r="J165"/>
  <c r="K158"/>
  <c r="J158"/>
  <c r="R4"/>
  <c r="R28"/>
  <c r="R25"/>
  <c r="R21"/>
  <c r="R18"/>
  <c r="R14"/>
  <c r="R11"/>
  <c r="R7"/>
  <c r="K49"/>
  <c r="J49"/>
  <c r="K45"/>
  <c r="J45"/>
  <c r="K42"/>
  <c r="J42"/>
  <c r="K38"/>
  <c r="J38"/>
  <c r="K35"/>
  <c r="J35"/>
  <c r="P89"/>
  <c r="O89"/>
  <c r="P86"/>
  <c r="O86"/>
  <c r="P82"/>
  <c r="O82"/>
  <c r="P79"/>
  <c r="O79"/>
  <c r="P75"/>
  <c r="O75"/>
  <c r="P72"/>
  <c r="O72"/>
  <c r="P68"/>
  <c r="O68"/>
  <c r="P65"/>
  <c r="O65"/>
  <c r="K120"/>
  <c r="J120"/>
  <c r="K117"/>
  <c r="J117"/>
  <c r="K113"/>
  <c r="J113"/>
  <c r="K110"/>
  <c r="J110"/>
  <c r="K106"/>
  <c r="J106"/>
  <c r="K103"/>
  <c r="J103"/>
  <c r="K99"/>
  <c r="J99"/>
  <c r="K96"/>
  <c r="J96"/>
  <c r="J150"/>
  <c r="K150"/>
  <c r="J147"/>
  <c r="K147"/>
  <c r="J143"/>
  <c r="K143"/>
  <c r="J140"/>
  <c r="K140"/>
  <c r="J136"/>
  <c r="K136"/>
  <c r="J133"/>
  <c r="K133"/>
  <c r="J129"/>
  <c r="K129"/>
  <c r="J126"/>
  <c r="K126"/>
  <c r="J180"/>
  <c r="K180"/>
  <c r="J177"/>
  <c r="K177"/>
  <c r="J170"/>
  <c r="K170"/>
  <c r="J166"/>
  <c r="K166"/>
  <c r="J159"/>
  <c r="K159"/>
  <c r="J156"/>
  <c r="K156"/>
  <c r="R29"/>
  <c r="R26"/>
  <c r="R22"/>
  <c r="R19"/>
  <c r="R15"/>
  <c r="R12"/>
  <c r="R8"/>
  <c r="R5"/>
  <c r="R59"/>
  <c r="R56"/>
  <c r="R52"/>
  <c r="R49"/>
  <c r="R45"/>
  <c r="R42"/>
  <c r="R38"/>
  <c r="R35"/>
  <c r="AB89"/>
  <c r="AB86"/>
  <c r="AB82"/>
  <c r="AB79"/>
  <c r="AB75"/>
  <c r="AB72"/>
  <c r="AB68"/>
  <c r="AB65"/>
  <c r="S95"/>
  <c r="R119"/>
  <c r="R116"/>
  <c r="R112"/>
  <c r="R109"/>
  <c r="R105"/>
  <c r="R102"/>
  <c r="R98"/>
  <c r="S120"/>
  <c r="S117"/>
  <c r="S113"/>
  <c r="S110"/>
  <c r="S106"/>
  <c r="S103"/>
  <c r="S99"/>
  <c r="S96"/>
  <c r="R125"/>
  <c r="R150"/>
  <c r="R147"/>
  <c r="R143"/>
  <c r="R140"/>
  <c r="R136"/>
  <c r="R133"/>
  <c r="R129"/>
  <c r="R126"/>
  <c r="S149"/>
  <c r="S146"/>
  <c r="S142"/>
  <c r="S139"/>
  <c r="S135"/>
  <c r="S132"/>
  <c r="S128"/>
  <c r="S155"/>
  <c r="R179"/>
  <c r="R176"/>
  <c r="R169"/>
  <c r="R165"/>
  <c r="R158"/>
  <c r="S180"/>
  <c r="S177"/>
  <c r="S170"/>
  <c r="S166"/>
  <c r="S159"/>
  <c r="S156"/>
  <c r="R34"/>
  <c r="R58"/>
  <c r="R55"/>
  <c r="R51"/>
  <c r="R48"/>
  <c r="R44"/>
  <c r="R41"/>
  <c r="R37"/>
  <c r="AB64"/>
  <c r="AB88"/>
  <c r="AB85"/>
  <c r="AB81"/>
  <c r="AB78"/>
  <c r="AB74"/>
  <c r="AB71"/>
  <c r="AB67"/>
  <c r="S172"/>
  <c r="R172"/>
  <c r="S173"/>
  <c r="K173"/>
  <c r="J173"/>
  <c r="J172"/>
  <c r="K172"/>
  <c r="S162"/>
  <c r="R162"/>
  <c r="S163"/>
  <c r="K163"/>
  <c r="J163"/>
  <c r="K162"/>
  <c r="J162"/>
  <c r="I72" i="2"/>
  <c r="H100"/>
  <c r="H97"/>
  <c r="H92"/>
  <c r="H89"/>
  <c r="H84"/>
  <c r="H81"/>
  <c r="H76"/>
  <c r="H73"/>
  <c r="H66"/>
  <c r="H63"/>
  <c r="H58"/>
  <c r="H55"/>
  <c r="H50"/>
  <c r="H47"/>
  <c r="H42"/>
  <c r="H39"/>
  <c r="P100"/>
  <c r="P97"/>
  <c r="P92"/>
  <c r="P89"/>
  <c r="P84"/>
  <c r="P81"/>
  <c r="P76"/>
  <c r="P73"/>
  <c r="R24"/>
  <c r="R21"/>
  <c r="R16"/>
  <c r="R13"/>
  <c r="R8"/>
  <c r="R5"/>
  <c r="H96"/>
  <c r="H91"/>
  <c r="H88"/>
  <c r="H83"/>
  <c r="H80"/>
  <c r="H75"/>
  <c r="H72"/>
  <c r="H65"/>
  <c r="H62"/>
  <c r="H57"/>
  <c r="H54"/>
  <c r="H49"/>
  <c r="H46"/>
  <c r="H41"/>
  <c r="R4"/>
  <c r="P99"/>
  <c r="P96"/>
  <c r="P91"/>
  <c r="P88"/>
  <c r="P83"/>
  <c r="P80"/>
  <c r="P75"/>
  <c r="P72"/>
  <c r="R23"/>
  <c r="R20"/>
  <c r="R15"/>
  <c r="R12"/>
  <c r="R7"/>
</calcChain>
</file>

<file path=xl/sharedStrings.xml><?xml version="1.0" encoding="utf-8"?>
<sst xmlns="http://schemas.openxmlformats.org/spreadsheetml/2006/main" count="763" uniqueCount="79">
  <si>
    <t>Cat (240 nm)</t>
  </si>
  <si>
    <t>C. pinnatifedum</t>
  </si>
  <si>
    <t>control</t>
  </si>
  <si>
    <t>diseased</t>
  </si>
  <si>
    <t>PBG 5</t>
  </si>
  <si>
    <t>Day 3</t>
  </si>
  <si>
    <t>Day 5</t>
  </si>
  <si>
    <t>Day 7</t>
  </si>
  <si>
    <t>Apx (290 nm)</t>
  </si>
  <si>
    <t>Day 1</t>
  </si>
  <si>
    <t>SOD(420nm)</t>
  </si>
  <si>
    <t>Day7</t>
  </si>
  <si>
    <t>GPOx(420nm)</t>
  </si>
  <si>
    <t>PPO(410nm)</t>
  </si>
  <si>
    <t>PAL(nm)</t>
  </si>
  <si>
    <t>Total Protein content ( CAT &amp; AAPx)</t>
  </si>
  <si>
    <t>PBG</t>
  </si>
  <si>
    <t>o.d1</t>
  </si>
  <si>
    <t>o.d2</t>
  </si>
  <si>
    <t>r1</t>
  </si>
  <si>
    <t>r2</t>
  </si>
  <si>
    <t>(SOD &amp; GPOx)</t>
  </si>
  <si>
    <t>(PAL &amp; PPO)</t>
  </si>
  <si>
    <t>(Ascorbic Acid)</t>
  </si>
  <si>
    <t>o.d1/3</t>
  </si>
  <si>
    <t>o.d2/3</t>
  </si>
  <si>
    <t>mean</t>
  </si>
  <si>
    <t>s.d</t>
  </si>
  <si>
    <t>(mg/g fw)</t>
  </si>
  <si>
    <t>r1/pc</t>
  </si>
  <si>
    <t>r2/pc</t>
  </si>
  <si>
    <t>sd</t>
  </si>
  <si>
    <t>specific activity</t>
  </si>
  <si>
    <t>cat</t>
  </si>
  <si>
    <t>protein</t>
  </si>
  <si>
    <t>second trial</t>
  </si>
  <si>
    <t>1st trial</t>
  </si>
  <si>
    <t xml:space="preserve">p/m </t>
  </si>
  <si>
    <t>od/m 1</t>
  </si>
  <si>
    <t>od/m 2</t>
  </si>
  <si>
    <t>p/m -om1</t>
  </si>
  <si>
    <t>p/m-om 2</t>
  </si>
  <si>
    <t>x1</t>
  </si>
  <si>
    <t>x2</t>
  </si>
  <si>
    <t>y1</t>
  </si>
  <si>
    <t>y2</t>
  </si>
  <si>
    <t>y1/pc</t>
  </si>
  <si>
    <t>y2/pc</t>
  </si>
  <si>
    <t>Mean</t>
  </si>
  <si>
    <t>2 3 2 4 2 0 0</t>
  </si>
  <si>
    <t>Apx</t>
  </si>
  <si>
    <t>SOD</t>
  </si>
  <si>
    <t>GPOx</t>
  </si>
  <si>
    <t>PPO</t>
  </si>
  <si>
    <t>PAL</t>
  </si>
  <si>
    <t>Total Pr (first trial)(CAT &amp; APX)</t>
  </si>
  <si>
    <t>2 3 2 4 20 0</t>
  </si>
  <si>
    <t>Total Pr (second trial)(CAT &amp; APX)</t>
  </si>
  <si>
    <t>SOD &amp; GPOX)</t>
  </si>
  <si>
    <t>SOD &amp; GPOX</t>
  </si>
  <si>
    <t>PPO &amp; PAL</t>
  </si>
  <si>
    <t>MDA content</t>
  </si>
  <si>
    <t>Total phenolic content</t>
  </si>
  <si>
    <t>day 1</t>
  </si>
  <si>
    <t>day 3</t>
  </si>
  <si>
    <t>day 5</t>
  </si>
  <si>
    <t>day7</t>
  </si>
  <si>
    <t>day 7</t>
  </si>
  <si>
    <t>day3</t>
  </si>
  <si>
    <t>day5</t>
  </si>
  <si>
    <t>Glutathione assay</t>
  </si>
  <si>
    <t>C.pinnatifidum</t>
  </si>
  <si>
    <t>uninoculated</t>
  </si>
  <si>
    <t>inoculated</t>
  </si>
  <si>
    <t>C. pinnatifidum</t>
  </si>
  <si>
    <t>R1</t>
  </si>
  <si>
    <t>R3</t>
  </si>
  <si>
    <t>SD</t>
  </si>
  <si>
    <t>R2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</si>
</sst>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autoTitleDeleted val="1"/>
    <c:plotArea>
      <c:layout>
        <c:manualLayout>
          <c:layoutTarget val="inner"/>
          <c:xMode val="edge"/>
          <c:yMode val="edge"/>
          <c:x val="0.12098948295798689"/>
          <c:y val="0.16292716535433074"/>
          <c:w val="0.87629040251087686"/>
          <c:h val="0.66423589238845382"/>
        </c:manualLayout>
      </c:layout>
      <c:barChart>
        <c:barDir val="col"/>
        <c:grouping val="clustered"/>
        <c:ser>
          <c:idx val="0"/>
          <c:order val="0"/>
          <c:tx>
            <c:v>PBG5 uninoculated</c:v>
          </c:tx>
          <c:errBars>
            <c:errBarType val="both"/>
            <c:errValType val="cust"/>
            <c:plus>
              <c:numRef>
                <c:f>Sheet1!$AO$95:$AR$95</c:f>
                <c:numCache>
                  <c:formatCode>General</c:formatCode>
                  <c:ptCount val="4"/>
                  <c:pt idx="0">
                    <c:v>0.2592724864350669</c:v>
                  </c:pt>
                  <c:pt idx="1">
                    <c:v>0.16499158227685917</c:v>
                  </c:pt>
                  <c:pt idx="2">
                    <c:v>0.18856180831641298</c:v>
                  </c:pt>
                  <c:pt idx="3">
                    <c:v>0.11785113019775806</c:v>
                  </c:pt>
                </c:numCache>
              </c:numRef>
            </c:plus>
            <c:minus>
              <c:numRef>
                <c:f>Sheet1!$AO$95:$AR$95</c:f>
                <c:numCache>
                  <c:formatCode>General</c:formatCode>
                  <c:ptCount val="4"/>
                  <c:pt idx="0">
                    <c:v>0.2592724864350669</c:v>
                  </c:pt>
                  <c:pt idx="1">
                    <c:v>0.16499158227685917</c:v>
                  </c:pt>
                  <c:pt idx="2">
                    <c:v>0.18856180831641298</c:v>
                  </c:pt>
                  <c:pt idx="3">
                    <c:v>0.11785113019775806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Sheet1!$AH$95:$AK$95</c:f>
              <c:numCache>
                <c:formatCode>General</c:formatCode>
                <c:ptCount val="4"/>
                <c:pt idx="0">
                  <c:v>0.68333333333333335</c:v>
                </c:pt>
                <c:pt idx="1">
                  <c:v>1.35</c:v>
                </c:pt>
                <c:pt idx="2">
                  <c:v>0.56666666666666665</c:v>
                </c:pt>
                <c:pt idx="3">
                  <c:v>0.25</c:v>
                </c:pt>
              </c:numCache>
            </c:numRef>
          </c:val>
        </c:ser>
        <c:ser>
          <c:idx val="1"/>
          <c:order val="1"/>
          <c:tx>
            <c:v>PBG5 inoculated</c:v>
          </c:tx>
          <c:errBars>
            <c:errBarType val="both"/>
            <c:errValType val="cust"/>
            <c:plus>
              <c:numRef>
                <c:f>Sheet1!$AO$96:$AR$96</c:f>
                <c:numCache>
                  <c:formatCode>General</c:formatCode>
                  <c:ptCount val="4"/>
                  <c:pt idx="0">
                    <c:v>2.3570226039551657E-2</c:v>
                  </c:pt>
                  <c:pt idx="1">
                    <c:v>2.3570226039551501E-2</c:v>
                  </c:pt>
                  <c:pt idx="2">
                    <c:v>4.7E-2</c:v>
                  </c:pt>
                  <c:pt idx="3">
                    <c:v>0.14142135623730936</c:v>
                  </c:pt>
                </c:numCache>
              </c:numRef>
            </c:plus>
            <c:minus>
              <c:numRef>
                <c:f>Sheet1!$AO$96:$AR$96</c:f>
                <c:numCache>
                  <c:formatCode>General</c:formatCode>
                  <c:ptCount val="4"/>
                  <c:pt idx="0">
                    <c:v>2.3570226039551657E-2</c:v>
                  </c:pt>
                  <c:pt idx="1">
                    <c:v>2.3570226039551501E-2</c:v>
                  </c:pt>
                  <c:pt idx="2">
                    <c:v>4.7E-2</c:v>
                  </c:pt>
                  <c:pt idx="3">
                    <c:v>0.14142135623730936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Sheet1!$AH$96:$AK$96</c:f>
              <c:numCache>
                <c:formatCode>General</c:formatCode>
                <c:ptCount val="4"/>
                <c:pt idx="0">
                  <c:v>0.65</c:v>
                </c:pt>
                <c:pt idx="1">
                  <c:v>2.3166666666666669</c:v>
                </c:pt>
                <c:pt idx="2">
                  <c:v>3.3330000000000002</c:v>
                </c:pt>
                <c:pt idx="3">
                  <c:v>0.43333333333333335</c:v>
                </c:pt>
              </c:numCache>
            </c:numRef>
          </c:val>
        </c:ser>
        <c:ser>
          <c:idx val="2"/>
          <c:order val="2"/>
          <c:tx>
            <c:v>C. pinnatifidum uninoculated</c:v>
          </c:tx>
          <c:errBars>
            <c:errBarType val="both"/>
            <c:errValType val="cust"/>
            <c:plus>
              <c:numRef>
                <c:f>Sheet1!$AO$97:$AR$97</c:f>
                <c:numCache>
                  <c:formatCode>General</c:formatCode>
                  <c:ptCount val="4"/>
                  <c:pt idx="0">
                    <c:v>0.30641293851417062</c:v>
                  </c:pt>
                  <c:pt idx="1">
                    <c:v>2.357022603955158E-2</c:v>
                  </c:pt>
                  <c:pt idx="2">
                    <c:v>0.16499158227686136</c:v>
                  </c:pt>
                  <c:pt idx="3">
                    <c:v>0.11785113019775795</c:v>
                  </c:pt>
                </c:numCache>
              </c:numRef>
            </c:plus>
            <c:minus>
              <c:numRef>
                <c:f>Sheet1!$AO$97:$AR$97</c:f>
                <c:numCache>
                  <c:formatCode>General</c:formatCode>
                  <c:ptCount val="4"/>
                  <c:pt idx="0">
                    <c:v>0.30641293851417062</c:v>
                  </c:pt>
                  <c:pt idx="1">
                    <c:v>2.357022603955158E-2</c:v>
                  </c:pt>
                  <c:pt idx="2">
                    <c:v>0.16499158227686136</c:v>
                  </c:pt>
                  <c:pt idx="3">
                    <c:v>0.11785113019775795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Sheet1!$AH$97:$AK$97</c:f>
              <c:numCache>
                <c:formatCode>General</c:formatCode>
                <c:ptCount val="4"/>
                <c:pt idx="0">
                  <c:v>0.51666666666666661</c:v>
                </c:pt>
                <c:pt idx="1">
                  <c:v>0.98333333333333339</c:v>
                </c:pt>
                <c:pt idx="2">
                  <c:v>0.48333333333333328</c:v>
                </c:pt>
                <c:pt idx="3">
                  <c:v>0.48333333333333334</c:v>
                </c:pt>
              </c:numCache>
            </c:numRef>
          </c:val>
        </c:ser>
        <c:ser>
          <c:idx val="3"/>
          <c:order val="3"/>
          <c:tx>
            <c:v>C. pinnatifidum inoculated</c:v>
          </c:tx>
          <c:errBars>
            <c:errBarType val="both"/>
            <c:errValType val="cust"/>
            <c:plus>
              <c:numRef>
                <c:f>Sheet1!$AO$98:$AR$98</c:f>
                <c:numCache>
                  <c:formatCode>General</c:formatCode>
                  <c:ptCount val="4"/>
                  <c:pt idx="0">
                    <c:v>0.14142135623730948</c:v>
                  </c:pt>
                  <c:pt idx="1">
                    <c:v>0.141421356237308</c:v>
                  </c:pt>
                  <c:pt idx="2">
                    <c:v>0.16499158227686153</c:v>
                  </c:pt>
                  <c:pt idx="3">
                    <c:v>0.11785113019775771</c:v>
                  </c:pt>
                </c:numCache>
              </c:numRef>
            </c:plus>
            <c:minus>
              <c:numRef>
                <c:f>Sheet1!$AO$98:$AR$98</c:f>
                <c:numCache>
                  <c:formatCode>General</c:formatCode>
                  <c:ptCount val="4"/>
                  <c:pt idx="0">
                    <c:v>0.14142135623730948</c:v>
                  </c:pt>
                  <c:pt idx="1">
                    <c:v>0.141421356237308</c:v>
                  </c:pt>
                  <c:pt idx="2">
                    <c:v>0.16499158227686153</c:v>
                  </c:pt>
                  <c:pt idx="3">
                    <c:v>0.11785113019775771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Sheet1!$AH$98:$AK$98</c:f>
              <c:numCache>
                <c:formatCode>General</c:formatCode>
                <c:ptCount val="4"/>
                <c:pt idx="0">
                  <c:v>0.26666666666666666</c:v>
                </c:pt>
                <c:pt idx="1">
                  <c:v>1.5999999999999999</c:v>
                </c:pt>
                <c:pt idx="2">
                  <c:v>0.68333333333333335</c:v>
                </c:pt>
                <c:pt idx="3">
                  <c:v>0.55000000000000004</c:v>
                </c:pt>
              </c:numCache>
            </c:numRef>
          </c:val>
        </c:ser>
        <c:axId val="103670528"/>
        <c:axId val="103672832"/>
      </c:barChart>
      <c:catAx>
        <c:axId val="103670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Days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post inoculation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39900008173718854"/>
              <c:y val="0.8958333333333337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3672832"/>
        <c:crosses val="autoZero"/>
        <c:auto val="1"/>
        <c:lblAlgn val="ctr"/>
        <c:lblOffset val="100"/>
      </c:catAx>
      <c:valAx>
        <c:axId val="10367283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latin typeface="Times New Roman" pitchFamily="18" charset="0"/>
                    <a:cs typeface="Times New Roman" pitchFamily="18" charset="0"/>
                  </a:rPr>
                  <a:t>Peroxidase </a:t>
                </a:r>
                <a:r>
                  <a:rPr lang="en-US" sz="1200" b="1" i="0" u="none" strike="noStrike" baseline="0">
                    <a:latin typeface="Times New Roman" pitchFamily="18" charset="0"/>
                    <a:cs typeface="Times New Roman" pitchFamily="18" charset="0"/>
                  </a:rPr>
                  <a:t>(∆OD min</a:t>
                </a:r>
                <a:r>
                  <a:rPr lang="en-US" sz="12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-1</a:t>
                </a:r>
                <a:r>
                  <a:rPr lang="en-US" sz="1200" b="1" i="0" u="none" strike="noStrike" baseline="0">
                    <a:latin typeface="Times New Roman" pitchFamily="18" charset="0"/>
                    <a:cs typeface="Times New Roman" pitchFamily="18" charset="0"/>
                  </a:rPr>
                  <a:t> g</a:t>
                </a:r>
                <a:r>
                  <a:rPr lang="en-US" sz="12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-1</a:t>
                </a:r>
                <a:r>
                  <a:rPr lang="en-US" sz="1200" b="1" i="0" u="none" strike="noStrike" baseline="0">
                    <a:latin typeface="Times New Roman" pitchFamily="18" charset="0"/>
                    <a:cs typeface="Times New Roman" pitchFamily="18" charset="0"/>
                  </a:rPr>
                  <a:t> fw) 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2.3310023310023308E-2"/>
              <c:y val="0.13823261154855637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3670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404308836395448"/>
          <c:y val="2.2380431612715086E-2"/>
          <c:w val="0.80762357830271214"/>
          <c:h val="0.13579469233012584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8.4488407699037621E-2"/>
          <c:y val="0.27825240594925954"/>
          <c:w val="0.8939991251093613"/>
          <c:h val="0.5713732137649461"/>
        </c:manualLayout>
      </c:layout>
      <c:barChart>
        <c:barDir val="col"/>
        <c:grouping val="clustered"/>
        <c:ser>
          <c:idx val="0"/>
          <c:order val="0"/>
          <c:tx>
            <c:strRef>
              <c:f>Sheet2!$AK$9:$AL$9</c:f>
              <c:strCache>
                <c:ptCount val="1"/>
                <c:pt idx="0">
                  <c:v>PBG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Sheet2!$AT$9:$AW$9</c:f>
                <c:numCache>
                  <c:formatCode>General</c:formatCode>
                  <c:ptCount val="4"/>
                  <c:pt idx="0">
                    <c:v>7.0710678118655765E-2</c:v>
                  </c:pt>
                  <c:pt idx="1">
                    <c:v>0.10606601717798111</c:v>
                  </c:pt>
                  <c:pt idx="2">
                    <c:v>7.0710678118650741E-2</c:v>
                  </c:pt>
                  <c:pt idx="3">
                    <c:v>0.17677669529663689</c:v>
                  </c:pt>
                </c:numCache>
              </c:numRef>
            </c:plus>
            <c:minus>
              <c:numRef>
                <c:f>Sheet2!$AT$9:$AW$9</c:f>
                <c:numCache>
                  <c:formatCode>General</c:formatCode>
                  <c:ptCount val="4"/>
                  <c:pt idx="0">
                    <c:v>7.0710678118655765E-2</c:v>
                  </c:pt>
                  <c:pt idx="1">
                    <c:v>0.10606601717798111</c:v>
                  </c:pt>
                  <c:pt idx="2">
                    <c:v>7.0710678118650741E-2</c:v>
                  </c:pt>
                  <c:pt idx="3">
                    <c:v>0.17677669529663689</c:v>
                  </c:pt>
                </c:numCache>
              </c:numRef>
            </c:minus>
          </c:errBars>
          <c:cat>
            <c:strRef>
              <c:f>Sheet2!$AM$8:$AP$8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Sheet2!$AM$9:$AP$9</c:f>
              <c:numCache>
                <c:formatCode>General</c:formatCode>
                <c:ptCount val="4"/>
                <c:pt idx="0">
                  <c:v>49</c:v>
                </c:pt>
                <c:pt idx="1">
                  <c:v>26.725000000000001</c:v>
                </c:pt>
                <c:pt idx="2">
                  <c:v>40.65</c:v>
                </c:pt>
                <c:pt idx="3">
                  <c:v>38.325000000000003</c:v>
                </c:pt>
              </c:numCache>
            </c:numRef>
          </c:val>
        </c:ser>
        <c:ser>
          <c:idx val="1"/>
          <c:order val="1"/>
          <c:tx>
            <c:strRef>
              <c:f>Sheet2!$AK$10:$AL$10</c:f>
              <c:strCache>
                <c:ptCount val="1"/>
                <c:pt idx="0">
                  <c:v>PBG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Sheet2!$AT$10:$AW$10</c:f>
                <c:numCache>
                  <c:formatCode>General</c:formatCode>
                  <c:ptCount val="4"/>
                  <c:pt idx="0">
                    <c:v>7.0710678118655765E-2</c:v>
                  </c:pt>
                  <c:pt idx="1">
                    <c:v>0.10606601717798615</c:v>
                  </c:pt>
                  <c:pt idx="2">
                    <c:v>0.17677669529663689</c:v>
                  </c:pt>
                  <c:pt idx="3">
                    <c:v>7.0710678118655765E-2</c:v>
                  </c:pt>
                </c:numCache>
              </c:numRef>
            </c:plus>
            <c:minus>
              <c:numRef>
                <c:f>Sheet2!$AT$10:$AW$10</c:f>
                <c:numCache>
                  <c:formatCode>General</c:formatCode>
                  <c:ptCount val="4"/>
                  <c:pt idx="0">
                    <c:v>7.0710678118655765E-2</c:v>
                  </c:pt>
                  <c:pt idx="1">
                    <c:v>0.10606601717798615</c:v>
                  </c:pt>
                  <c:pt idx="2">
                    <c:v>0.17677669529663689</c:v>
                  </c:pt>
                  <c:pt idx="3">
                    <c:v>7.0710678118655765E-2</c:v>
                  </c:pt>
                </c:numCache>
              </c:numRef>
            </c:minus>
          </c:errBars>
          <c:cat>
            <c:strRef>
              <c:f>Sheet2!$AM$8:$AP$8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Sheet2!$AM$10:$AP$10</c:f>
              <c:numCache>
                <c:formatCode>General</c:formatCode>
                <c:ptCount val="4"/>
                <c:pt idx="0">
                  <c:v>48.3</c:v>
                </c:pt>
                <c:pt idx="1">
                  <c:v>44.375</c:v>
                </c:pt>
                <c:pt idx="2">
                  <c:v>44.225000000000001</c:v>
                </c:pt>
                <c:pt idx="3">
                  <c:v>39.900000000000006</c:v>
                </c:pt>
              </c:numCache>
            </c:numRef>
          </c:val>
        </c:ser>
        <c:ser>
          <c:idx val="2"/>
          <c:order val="2"/>
          <c:tx>
            <c:strRef>
              <c:f>Sheet2!$AK$11:$AL$11</c:f>
              <c:strCache>
                <c:ptCount val="1"/>
                <c:pt idx="0">
                  <c:v>C. pinnatifedum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Sheet2!$AT$11:$AW$11</c:f>
                <c:numCache>
                  <c:formatCode>General</c:formatCode>
                  <c:ptCount val="4"/>
                  <c:pt idx="0">
                    <c:v>0.14142135623730651</c:v>
                  </c:pt>
                  <c:pt idx="1">
                    <c:v>0.10606601717798615</c:v>
                  </c:pt>
                  <c:pt idx="2">
                    <c:v>0.21213203435596223</c:v>
                  </c:pt>
                  <c:pt idx="3">
                    <c:v>0.10606601717798113</c:v>
                  </c:pt>
                </c:numCache>
              </c:numRef>
            </c:plus>
            <c:minus>
              <c:numRef>
                <c:f>Sheet2!$AT$11:$AW$11</c:f>
                <c:numCache>
                  <c:formatCode>General</c:formatCode>
                  <c:ptCount val="4"/>
                  <c:pt idx="0">
                    <c:v>0.14142135623730651</c:v>
                  </c:pt>
                  <c:pt idx="1">
                    <c:v>0.10606601717798615</c:v>
                  </c:pt>
                  <c:pt idx="2">
                    <c:v>0.21213203435596223</c:v>
                  </c:pt>
                  <c:pt idx="3">
                    <c:v>0.10606601717798113</c:v>
                  </c:pt>
                </c:numCache>
              </c:numRef>
            </c:minus>
          </c:errBars>
          <c:cat>
            <c:strRef>
              <c:f>Sheet2!$AM$8:$AP$8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Sheet2!$AM$11:$AP$11</c:f>
              <c:numCache>
                <c:formatCode>General</c:formatCode>
                <c:ptCount val="4"/>
                <c:pt idx="0">
                  <c:v>54</c:v>
                </c:pt>
                <c:pt idx="1">
                  <c:v>60.375</c:v>
                </c:pt>
                <c:pt idx="2">
                  <c:v>59.3</c:v>
                </c:pt>
                <c:pt idx="3">
                  <c:v>50.974999999999994</c:v>
                </c:pt>
              </c:numCache>
            </c:numRef>
          </c:val>
        </c:ser>
        <c:ser>
          <c:idx val="3"/>
          <c:order val="3"/>
          <c:tx>
            <c:strRef>
              <c:f>Sheet2!$AK$12:$AL$12</c:f>
              <c:strCache>
                <c:ptCount val="1"/>
                <c:pt idx="0">
                  <c:v>C. pinnatifedum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Sheet2!$AT$12:$AW$12</c:f>
                <c:numCache>
                  <c:formatCode>General</c:formatCode>
                  <c:ptCount val="4"/>
                  <c:pt idx="0">
                    <c:v>7.0710678118655765E-2</c:v>
                  </c:pt>
                  <c:pt idx="1">
                    <c:v>7.0710678118655765E-2</c:v>
                  </c:pt>
                  <c:pt idx="2">
                    <c:v>0.10606601717798615</c:v>
                  </c:pt>
                  <c:pt idx="3">
                    <c:v>0.10606601717798113</c:v>
                  </c:pt>
                </c:numCache>
              </c:numRef>
            </c:plus>
            <c:minus>
              <c:numRef>
                <c:f>Sheet2!$AT$12:$AW$12</c:f>
                <c:numCache>
                  <c:formatCode>General</c:formatCode>
                  <c:ptCount val="4"/>
                  <c:pt idx="0">
                    <c:v>7.0710678118655765E-2</c:v>
                  </c:pt>
                  <c:pt idx="1">
                    <c:v>7.0710678118655765E-2</c:v>
                  </c:pt>
                  <c:pt idx="2">
                    <c:v>0.10606601717798615</c:v>
                  </c:pt>
                  <c:pt idx="3">
                    <c:v>0.10606601717798113</c:v>
                  </c:pt>
                </c:numCache>
              </c:numRef>
            </c:minus>
          </c:errBars>
          <c:cat>
            <c:strRef>
              <c:f>Sheet2!$AM$8:$AP$8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Sheet2!$AM$12:$AP$12</c:f>
              <c:numCache>
                <c:formatCode>General</c:formatCode>
                <c:ptCount val="4"/>
                <c:pt idx="0">
                  <c:v>45.650000000000006</c:v>
                </c:pt>
                <c:pt idx="1">
                  <c:v>59.149999999999991</c:v>
                </c:pt>
                <c:pt idx="2">
                  <c:v>62.625</c:v>
                </c:pt>
                <c:pt idx="3">
                  <c:v>63.474999999999994</c:v>
                </c:pt>
              </c:numCache>
            </c:numRef>
          </c:val>
        </c:ser>
        <c:axId val="104289792"/>
        <c:axId val="104291328"/>
      </c:barChart>
      <c:catAx>
        <c:axId val="104289792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291328"/>
        <c:crosses val="autoZero"/>
        <c:auto val="1"/>
        <c:lblAlgn val="ctr"/>
        <c:lblOffset val="100"/>
      </c:catAx>
      <c:valAx>
        <c:axId val="104291328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289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1820866141732302E-2"/>
          <c:y val="4.0898950131234034E-2"/>
          <c:w val="0.89651246719159949"/>
          <c:h val="0.17746135899679374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8.4488407699037621E-2"/>
          <c:y val="0.23658573928258966"/>
          <c:w val="0.89122134733158365"/>
          <c:h val="0.61303988043161284"/>
        </c:manualLayout>
      </c:layout>
      <c:barChart>
        <c:barDir val="col"/>
        <c:grouping val="clustered"/>
        <c:ser>
          <c:idx val="0"/>
          <c:order val="0"/>
          <c:tx>
            <c:strRef>
              <c:f>Sheet2!$AK$36:$AL$36</c:f>
              <c:strCache>
                <c:ptCount val="1"/>
                <c:pt idx="0">
                  <c:v>PBG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Sheet2!$AT$36:$AW$36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7.0710999999999996E-2</c:v>
                  </c:pt>
                  <c:pt idx="2">
                    <c:v>3.5355339059325371E-2</c:v>
                  </c:pt>
                  <c:pt idx="3">
                    <c:v>0.10606601717798363</c:v>
                  </c:pt>
                </c:numCache>
              </c:numRef>
            </c:plus>
            <c:minus>
              <c:numRef>
                <c:f>Sheet2!$AT$36:$AW$36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7.0710999999999996E-2</c:v>
                  </c:pt>
                  <c:pt idx="2">
                    <c:v>3.5355339059325371E-2</c:v>
                  </c:pt>
                  <c:pt idx="3">
                    <c:v>0.10606601717798363</c:v>
                  </c:pt>
                </c:numCache>
              </c:numRef>
            </c:minus>
          </c:errBars>
          <c:cat>
            <c:strRef>
              <c:f>Sheet2!$AM$35:$AP$35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Sheet2!$AM$36:$AP$36</c:f>
              <c:numCache>
                <c:formatCode>General</c:formatCode>
                <c:ptCount val="4"/>
                <c:pt idx="0">
                  <c:v>10.8</c:v>
                </c:pt>
                <c:pt idx="1">
                  <c:v>21.15</c:v>
                </c:pt>
                <c:pt idx="2">
                  <c:v>33.375</c:v>
                </c:pt>
                <c:pt idx="3">
                  <c:v>19.225000000000001</c:v>
                </c:pt>
              </c:numCache>
            </c:numRef>
          </c:val>
        </c:ser>
        <c:ser>
          <c:idx val="1"/>
          <c:order val="1"/>
          <c:tx>
            <c:strRef>
              <c:f>Sheet2!$AK$37:$AL$37</c:f>
              <c:strCache>
                <c:ptCount val="1"/>
                <c:pt idx="0">
                  <c:v>PBG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Sheet2!$AT$37:$AW$37</c:f>
                <c:numCache>
                  <c:formatCode>General</c:formatCode>
                  <c:ptCount val="4"/>
                  <c:pt idx="0">
                    <c:v>7.0710678118654502E-2</c:v>
                  </c:pt>
                  <c:pt idx="1">
                    <c:v>0.141421356237309</c:v>
                  </c:pt>
                  <c:pt idx="2">
                    <c:v>3.5355339059325371E-2</c:v>
                  </c:pt>
                  <c:pt idx="3">
                    <c:v>0.10606601717798113</c:v>
                  </c:pt>
                </c:numCache>
              </c:numRef>
            </c:plus>
            <c:minus>
              <c:numRef>
                <c:f>Sheet2!$AT$37:$AW$37</c:f>
                <c:numCache>
                  <c:formatCode>General</c:formatCode>
                  <c:ptCount val="4"/>
                  <c:pt idx="0">
                    <c:v>7.0710678118654502E-2</c:v>
                  </c:pt>
                  <c:pt idx="1">
                    <c:v>0.141421356237309</c:v>
                  </c:pt>
                  <c:pt idx="2">
                    <c:v>3.5355339059325371E-2</c:v>
                  </c:pt>
                  <c:pt idx="3">
                    <c:v>0.10606601717798113</c:v>
                  </c:pt>
                </c:numCache>
              </c:numRef>
            </c:minus>
          </c:errBars>
          <c:cat>
            <c:strRef>
              <c:f>Sheet2!$AM$35:$AP$35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Sheet2!$AM$37:$AP$37</c:f>
              <c:numCache>
                <c:formatCode>General</c:formatCode>
                <c:ptCount val="4"/>
                <c:pt idx="0">
                  <c:v>20.25</c:v>
                </c:pt>
                <c:pt idx="1">
                  <c:v>23.35</c:v>
                </c:pt>
                <c:pt idx="2">
                  <c:v>44.725000000000001</c:v>
                </c:pt>
                <c:pt idx="3">
                  <c:v>48.674999999999997</c:v>
                </c:pt>
              </c:numCache>
            </c:numRef>
          </c:val>
        </c:ser>
        <c:ser>
          <c:idx val="2"/>
          <c:order val="2"/>
          <c:tx>
            <c:strRef>
              <c:f>Sheet2!$AK$38:$AL$38</c:f>
              <c:strCache>
                <c:ptCount val="1"/>
                <c:pt idx="0">
                  <c:v>C. pinnatifedum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Sheet2!$AT$38:$AW$38</c:f>
                <c:numCache>
                  <c:formatCode>General</c:formatCode>
                  <c:ptCount val="4"/>
                  <c:pt idx="0">
                    <c:v>7.0710678118653253E-2</c:v>
                  </c:pt>
                  <c:pt idx="1">
                    <c:v>7.0710678118655765E-2</c:v>
                  </c:pt>
                  <c:pt idx="2">
                    <c:v>7.0710678118655765E-2</c:v>
                  </c:pt>
                  <c:pt idx="3">
                    <c:v>0.28284271247449039</c:v>
                  </c:pt>
                </c:numCache>
              </c:numRef>
            </c:plus>
            <c:minus>
              <c:numRef>
                <c:f>Sheet2!$AT$38:$AW$38</c:f>
                <c:numCache>
                  <c:formatCode>General</c:formatCode>
                  <c:ptCount val="4"/>
                  <c:pt idx="0">
                    <c:v>7.0710678118653253E-2</c:v>
                  </c:pt>
                  <c:pt idx="1">
                    <c:v>7.0710678118655765E-2</c:v>
                  </c:pt>
                  <c:pt idx="2">
                    <c:v>7.0710678118655765E-2</c:v>
                  </c:pt>
                  <c:pt idx="3">
                    <c:v>0.28284271247449039</c:v>
                  </c:pt>
                </c:numCache>
              </c:numRef>
            </c:minus>
          </c:errBars>
          <c:cat>
            <c:strRef>
              <c:f>Sheet2!$AM$35:$AP$35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Sheet2!$AM$38:$AP$38</c:f>
              <c:numCache>
                <c:formatCode>General</c:formatCode>
                <c:ptCount val="4"/>
                <c:pt idx="0">
                  <c:v>21.75</c:v>
                </c:pt>
                <c:pt idx="1">
                  <c:v>28.76</c:v>
                </c:pt>
                <c:pt idx="2">
                  <c:v>21.15</c:v>
                </c:pt>
                <c:pt idx="3">
                  <c:v>21.63</c:v>
                </c:pt>
              </c:numCache>
            </c:numRef>
          </c:val>
        </c:ser>
        <c:ser>
          <c:idx val="3"/>
          <c:order val="3"/>
          <c:tx>
            <c:strRef>
              <c:f>Sheet2!$AK$39:$AL$39</c:f>
              <c:strCache>
                <c:ptCount val="1"/>
                <c:pt idx="0">
                  <c:v>C. pinnatifedum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Sheet2!$AT$39:$AW$39</c:f>
                <c:numCache>
                  <c:formatCode>General</c:formatCode>
                  <c:ptCount val="4"/>
                  <c:pt idx="0">
                    <c:v>7.0710678118655765E-2</c:v>
                  </c:pt>
                  <c:pt idx="1">
                    <c:v>0.10606601717798111</c:v>
                  </c:pt>
                  <c:pt idx="2">
                    <c:v>7.0710678118655765E-2</c:v>
                  </c:pt>
                  <c:pt idx="3">
                    <c:v>3.5355339059325371E-2</c:v>
                  </c:pt>
                </c:numCache>
              </c:numRef>
            </c:plus>
            <c:minus>
              <c:numRef>
                <c:f>Sheet2!$AT$39:$AW$39</c:f>
                <c:numCache>
                  <c:formatCode>General</c:formatCode>
                  <c:ptCount val="4"/>
                  <c:pt idx="0">
                    <c:v>7.0710678118655765E-2</c:v>
                  </c:pt>
                  <c:pt idx="1">
                    <c:v>0.10606601717798111</c:v>
                  </c:pt>
                  <c:pt idx="2">
                    <c:v>7.0710678118655765E-2</c:v>
                  </c:pt>
                  <c:pt idx="3">
                    <c:v>3.5355339059325371E-2</c:v>
                  </c:pt>
                </c:numCache>
              </c:numRef>
            </c:minus>
          </c:errBars>
          <c:cat>
            <c:strRef>
              <c:f>Sheet2!$AM$35:$AP$35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Sheet2!$AM$39:$AP$39</c:f>
              <c:numCache>
                <c:formatCode>General</c:formatCode>
                <c:ptCount val="4"/>
                <c:pt idx="0">
                  <c:v>23.549999999999997</c:v>
                </c:pt>
                <c:pt idx="1">
                  <c:v>32.150000000000006</c:v>
                </c:pt>
                <c:pt idx="2">
                  <c:v>23.05</c:v>
                </c:pt>
                <c:pt idx="3">
                  <c:v>38.25</c:v>
                </c:pt>
              </c:numCache>
            </c:numRef>
          </c:val>
        </c:ser>
        <c:axId val="104315136"/>
        <c:axId val="104415232"/>
      </c:barChart>
      <c:catAx>
        <c:axId val="104315136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415232"/>
        <c:crosses val="autoZero"/>
        <c:auto val="1"/>
        <c:lblAlgn val="ctr"/>
        <c:lblOffset val="100"/>
      </c:catAx>
      <c:valAx>
        <c:axId val="104415232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315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2931977252844032E-2"/>
          <c:y val="2.7010061242344705E-2"/>
          <c:w val="0.89095691163604551"/>
          <c:h val="0.1589428404782755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8.4488407699037621E-2"/>
          <c:y val="0.21806722076407223"/>
          <c:w val="0.89955468066491651"/>
          <c:h val="0.63155839895013133"/>
        </c:manualLayout>
      </c:layout>
      <c:barChart>
        <c:barDir val="col"/>
        <c:grouping val="clustered"/>
        <c:ser>
          <c:idx val="0"/>
          <c:order val="0"/>
          <c:tx>
            <c:strRef>
              <c:f>Sheet2!$AK$42:$AL$42</c:f>
              <c:strCache>
                <c:ptCount val="1"/>
                <c:pt idx="0">
                  <c:v>PBG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Sheet2!$AT$42:$AW$42</c:f>
                <c:numCache>
                  <c:formatCode>General</c:formatCode>
                  <c:ptCount val="4"/>
                  <c:pt idx="0">
                    <c:v>7.0710678118655765E-2</c:v>
                  </c:pt>
                  <c:pt idx="1">
                    <c:v>0.14142135623730651</c:v>
                  </c:pt>
                  <c:pt idx="2">
                    <c:v>3.5355339059325371E-2</c:v>
                  </c:pt>
                  <c:pt idx="3">
                    <c:v>7.0710999999999996E-2</c:v>
                  </c:pt>
                </c:numCache>
              </c:numRef>
            </c:plus>
            <c:minus>
              <c:numRef>
                <c:f>Sheet2!$AT$42:$AW$42</c:f>
                <c:numCache>
                  <c:formatCode>General</c:formatCode>
                  <c:ptCount val="4"/>
                  <c:pt idx="0">
                    <c:v>7.0710678118655765E-2</c:v>
                  </c:pt>
                  <c:pt idx="1">
                    <c:v>0.14142135623730651</c:v>
                  </c:pt>
                  <c:pt idx="2">
                    <c:v>3.5355339059325371E-2</c:v>
                  </c:pt>
                  <c:pt idx="3">
                    <c:v>7.0710999999999996E-2</c:v>
                  </c:pt>
                </c:numCache>
              </c:numRef>
            </c:minus>
          </c:errBars>
          <c:cat>
            <c:strRef>
              <c:f>Sheet2!$AM$41:$AP$41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Sheet2!$AM$42:$AP$42</c:f>
              <c:numCache>
                <c:formatCode>General</c:formatCode>
                <c:ptCount val="4"/>
                <c:pt idx="0">
                  <c:v>52.2</c:v>
                </c:pt>
                <c:pt idx="1">
                  <c:v>42.2</c:v>
                </c:pt>
                <c:pt idx="2">
                  <c:v>44.024999999999999</c:v>
                </c:pt>
                <c:pt idx="3">
                  <c:v>35.15</c:v>
                </c:pt>
              </c:numCache>
            </c:numRef>
          </c:val>
        </c:ser>
        <c:ser>
          <c:idx val="1"/>
          <c:order val="1"/>
          <c:tx>
            <c:strRef>
              <c:f>Sheet2!$AK$43:$AL$43</c:f>
              <c:strCache>
                <c:ptCount val="1"/>
                <c:pt idx="0">
                  <c:v>PBG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Sheet2!$AT$43:$AW$43</c:f>
                <c:numCache>
                  <c:formatCode>General</c:formatCode>
                  <c:ptCount val="4"/>
                  <c:pt idx="0">
                    <c:v>0.14142135623731153</c:v>
                  </c:pt>
                  <c:pt idx="1">
                    <c:v>0.21213203435506389</c:v>
                  </c:pt>
                  <c:pt idx="2">
                    <c:v>0.10606601717798113</c:v>
                  </c:pt>
                  <c:pt idx="3">
                    <c:v>0.14142135623731153</c:v>
                  </c:pt>
                </c:numCache>
              </c:numRef>
            </c:plus>
            <c:minus>
              <c:numRef>
                <c:f>Sheet2!$AT$44:$AW$44</c:f>
                <c:numCache>
                  <c:formatCode>General</c:formatCode>
                  <c:ptCount val="4"/>
                  <c:pt idx="0">
                    <c:v>7.0710999999999996E-2</c:v>
                  </c:pt>
                  <c:pt idx="1">
                    <c:v>7.0710678118655765E-2</c:v>
                  </c:pt>
                  <c:pt idx="2">
                    <c:v>7.0710678118650741E-2</c:v>
                  </c:pt>
                  <c:pt idx="3">
                    <c:v>7.0710678118655765E-2</c:v>
                  </c:pt>
                </c:numCache>
              </c:numRef>
            </c:minus>
          </c:errBars>
          <c:cat>
            <c:strRef>
              <c:f>Sheet2!$AM$41:$AP$41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Sheet2!$AM$43:$AP$43</c:f>
              <c:numCache>
                <c:formatCode>General</c:formatCode>
                <c:ptCount val="4"/>
                <c:pt idx="0">
                  <c:v>59.100000000000009</c:v>
                </c:pt>
                <c:pt idx="1">
                  <c:v>43.7</c:v>
                </c:pt>
                <c:pt idx="2">
                  <c:v>46.625</c:v>
                </c:pt>
                <c:pt idx="3">
                  <c:v>82.149999999999991</c:v>
                </c:pt>
              </c:numCache>
            </c:numRef>
          </c:val>
        </c:ser>
        <c:ser>
          <c:idx val="2"/>
          <c:order val="2"/>
          <c:tx>
            <c:strRef>
              <c:f>Sheet2!$AK$44:$AL$44</c:f>
              <c:strCache>
                <c:ptCount val="1"/>
                <c:pt idx="0">
                  <c:v>C. pinnatifedum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Sheet2!$AT$44:$AW$44</c:f>
                <c:numCache>
                  <c:formatCode>General</c:formatCode>
                  <c:ptCount val="4"/>
                  <c:pt idx="0">
                    <c:v>7.0710999999999996E-2</c:v>
                  </c:pt>
                  <c:pt idx="1">
                    <c:v>7.0710678118655765E-2</c:v>
                  </c:pt>
                  <c:pt idx="2">
                    <c:v>7.0710678118650741E-2</c:v>
                  </c:pt>
                  <c:pt idx="3">
                    <c:v>7.0710678118655765E-2</c:v>
                  </c:pt>
                </c:numCache>
              </c:numRef>
            </c:plus>
            <c:minus>
              <c:numRef>
                <c:f>Sheet2!$AT$44:$AW$44</c:f>
                <c:numCache>
                  <c:formatCode>General</c:formatCode>
                  <c:ptCount val="4"/>
                  <c:pt idx="0">
                    <c:v>7.0710999999999996E-2</c:v>
                  </c:pt>
                  <c:pt idx="1">
                    <c:v>7.0710678118655765E-2</c:v>
                  </c:pt>
                  <c:pt idx="2">
                    <c:v>7.0710678118650741E-2</c:v>
                  </c:pt>
                  <c:pt idx="3">
                    <c:v>7.0710678118655765E-2</c:v>
                  </c:pt>
                </c:numCache>
              </c:numRef>
            </c:minus>
          </c:errBars>
          <c:cat>
            <c:strRef>
              <c:f>Sheet2!$AM$41:$AP$41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Sheet2!$AM$44:$AP$44</c:f>
              <c:numCache>
                <c:formatCode>General</c:formatCode>
                <c:ptCount val="4"/>
                <c:pt idx="0">
                  <c:v>58.15</c:v>
                </c:pt>
                <c:pt idx="1">
                  <c:v>58.58</c:v>
                </c:pt>
                <c:pt idx="2">
                  <c:v>74.400000000000006</c:v>
                </c:pt>
                <c:pt idx="3">
                  <c:v>48.5</c:v>
                </c:pt>
              </c:numCache>
            </c:numRef>
          </c:val>
        </c:ser>
        <c:ser>
          <c:idx val="3"/>
          <c:order val="3"/>
          <c:tx>
            <c:strRef>
              <c:f>Sheet2!$AK$45:$AL$45</c:f>
              <c:strCache>
                <c:ptCount val="1"/>
                <c:pt idx="0">
                  <c:v>C. pinnatifedum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Sheet2!$AT$45:$AW$45</c:f>
                <c:numCache>
                  <c:formatCode>General</c:formatCode>
                  <c:ptCount val="4"/>
                  <c:pt idx="0">
                    <c:v>0.1060660171779761</c:v>
                  </c:pt>
                  <c:pt idx="1">
                    <c:v>0.10606601717798615</c:v>
                  </c:pt>
                  <c:pt idx="2">
                    <c:v>7.0710678118650741E-2</c:v>
                  </c:pt>
                  <c:pt idx="3">
                    <c:v>7.0710678118655765E-2</c:v>
                  </c:pt>
                </c:numCache>
              </c:numRef>
            </c:plus>
            <c:minus>
              <c:numRef>
                <c:f>Sheet2!$AT$45:$AW$45</c:f>
                <c:numCache>
                  <c:formatCode>General</c:formatCode>
                  <c:ptCount val="4"/>
                  <c:pt idx="0">
                    <c:v>0.1060660171779761</c:v>
                  </c:pt>
                  <c:pt idx="1">
                    <c:v>0.10606601717798615</c:v>
                  </c:pt>
                  <c:pt idx="2">
                    <c:v>7.0710678118650741E-2</c:v>
                  </c:pt>
                  <c:pt idx="3">
                    <c:v>7.0710678118655765E-2</c:v>
                  </c:pt>
                </c:numCache>
              </c:numRef>
            </c:minus>
          </c:errBars>
          <c:cat>
            <c:strRef>
              <c:f>Sheet2!$AM$41:$AP$41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Sheet2!$AM$45:$AP$45</c:f>
              <c:numCache>
                <c:formatCode>General</c:formatCode>
                <c:ptCount val="4"/>
                <c:pt idx="0">
                  <c:v>61.125</c:v>
                </c:pt>
                <c:pt idx="1">
                  <c:v>60.849999999999994</c:v>
                </c:pt>
                <c:pt idx="2">
                  <c:v>84.05</c:v>
                </c:pt>
                <c:pt idx="3">
                  <c:v>49.400000000000006</c:v>
                </c:pt>
              </c:numCache>
            </c:numRef>
          </c:val>
        </c:ser>
        <c:axId val="104451072"/>
        <c:axId val="104461056"/>
      </c:barChart>
      <c:catAx>
        <c:axId val="104451072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461056"/>
        <c:crosses val="autoZero"/>
        <c:auto val="1"/>
        <c:lblAlgn val="ctr"/>
        <c:lblOffset val="100"/>
      </c:catAx>
      <c:valAx>
        <c:axId val="104461056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451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7931977252843941E-2"/>
          <c:y val="2.7010061242344709E-2"/>
          <c:w val="0.93262357830271214"/>
          <c:h val="0.13116506270049574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8.4488407699037621E-2"/>
          <c:y val="0.22732648002333136"/>
          <c:w val="0.89955468066491651"/>
          <c:h val="0.62229913969088002"/>
        </c:manualLayout>
      </c:layout>
      <c:barChart>
        <c:barDir val="col"/>
        <c:grouping val="clustered"/>
        <c:ser>
          <c:idx val="0"/>
          <c:order val="0"/>
          <c:tx>
            <c:strRef>
              <c:f>Sheet2!$AK$73:$AL$73</c:f>
              <c:strCache>
                <c:ptCount val="1"/>
                <c:pt idx="0">
                  <c:v>PBG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Sheet2!$AT$73:$AW$73</c:f>
                <c:numCache>
                  <c:formatCode>General</c:formatCode>
                  <c:ptCount val="4"/>
                  <c:pt idx="0">
                    <c:v>0.10606601717798111</c:v>
                  </c:pt>
                  <c:pt idx="1">
                    <c:v>7.0710678118653253E-2</c:v>
                  </c:pt>
                  <c:pt idx="2">
                    <c:v>7.0710678118654502E-2</c:v>
                  </c:pt>
                  <c:pt idx="3">
                    <c:v>7.0710678118655765E-2</c:v>
                  </c:pt>
                </c:numCache>
              </c:numRef>
            </c:plus>
            <c:minus>
              <c:numRef>
                <c:f>Sheet2!$AT$73:$AW$73</c:f>
                <c:numCache>
                  <c:formatCode>General</c:formatCode>
                  <c:ptCount val="4"/>
                  <c:pt idx="0">
                    <c:v>0.10606601717798111</c:v>
                  </c:pt>
                  <c:pt idx="1">
                    <c:v>7.0710678118653253E-2</c:v>
                  </c:pt>
                  <c:pt idx="2">
                    <c:v>7.0710678118654502E-2</c:v>
                  </c:pt>
                  <c:pt idx="3">
                    <c:v>7.0710678118655765E-2</c:v>
                  </c:pt>
                </c:numCache>
              </c:numRef>
            </c:minus>
          </c:errBars>
          <c:cat>
            <c:strRef>
              <c:f>Sheet2!$AM$72:$AP$72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Sheet2!$AM$73:$AP$73</c:f>
              <c:numCache>
                <c:formatCode>General</c:formatCode>
                <c:ptCount val="4"/>
                <c:pt idx="0">
                  <c:v>11.025</c:v>
                </c:pt>
                <c:pt idx="1">
                  <c:v>19.100000000000001</c:v>
                </c:pt>
                <c:pt idx="2">
                  <c:v>15.45</c:v>
                </c:pt>
                <c:pt idx="3">
                  <c:v>37.229999999999997</c:v>
                </c:pt>
              </c:numCache>
            </c:numRef>
          </c:val>
        </c:ser>
        <c:ser>
          <c:idx val="1"/>
          <c:order val="1"/>
          <c:tx>
            <c:strRef>
              <c:f>Sheet2!$AK$74:$AL$74</c:f>
              <c:strCache>
                <c:ptCount val="1"/>
                <c:pt idx="0">
                  <c:v>PBG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Sheet2!$AT$74:$AW$74</c:f>
                <c:numCache>
                  <c:formatCode>General</c:formatCode>
                  <c:ptCount val="4"/>
                  <c:pt idx="0">
                    <c:v>0.10606601717820185</c:v>
                  </c:pt>
                  <c:pt idx="1">
                    <c:v>7.0710678118653253E-2</c:v>
                  </c:pt>
                  <c:pt idx="2">
                    <c:v>0.10606601717798113</c:v>
                  </c:pt>
                  <c:pt idx="3">
                    <c:v>3.5355339059325371E-2</c:v>
                  </c:pt>
                </c:numCache>
              </c:numRef>
            </c:plus>
            <c:minus>
              <c:numRef>
                <c:f>Sheet2!$AT$74:$AW$74</c:f>
                <c:numCache>
                  <c:formatCode>General</c:formatCode>
                  <c:ptCount val="4"/>
                  <c:pt idx="0">
                    <c:v>0.10606601717820185</c:v>
                  </c:pt>
                  <c:pt idx="1">
                    <c:v>7.0710678118653253E-2</c:v>
                  </c:pt>
                  <c:pt idx="2">
                    <c:v>0.10606601717798113</c:v>
                  </c:pt>
                  <c:pt idx="3">
                    <c:v>3.5355339059325371E-2</c:v>
                  </c:pt>
                </c:numCache>
              </c:numRef>
            </c:minus>
          </c:errBars>
          <c:cat>
            <c:strRef>
              <c:f>Sheet2!$AM$72:$AP$72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Sheet2!$AM$74:$AP$74</c:f>
              <c:numCache>
                <c:formatCode>General</c:formatCode>
                <c:ptCount val="4"/>
                <c:pt idx="0">
                  <c:v>11.824999999999999</c:v>
                </c:pt>
                <c:pt idx="1">
                  <c:v>20.200000000000003</c:v>
                </c:pt>
                <c:pt idx="2">
                  <c:v>47.325000000000003</c:v>
                </c:pt>
                <c:pt idx="3">
                  <c:v>44.55</c:v>
                </c:pt>
              </c:numCache>
            </c:numRef>
          </c:val>
        </c:ser>
        <c:ser>
          <c:idx val="2"/>
          <c:order val="2"/>
          <c:tx>
            <c:strRef>
              <c:f>Sheet2!$AK$75:$AL$75</c:f>
              <c:strCache>
                <c:ptCount val="1"/>
                <c:pt idx="0">
                  <c:v>C. pinnatifedum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Sheet2!$AT$75:$AW$75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7.0710678118655765E-2</c:v>
                  </c:pt>
                  <c:pt idx="2">
                    <c:v>3.5355339059327882E-2</c:v>
                  </c:pt>
                  <c:pt idx="3">
                    <c:v>0.14142135623731153</c:v>
                  </c:pt>
                </c:numCache>
              </c:numRef>
            </c:plus>
            <c:minus>
              <c:numRef>
                <c:f>Sheet2!$AT$75:$AW$75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7.0710678118655765E-2</c:v>
                  </c:pt>
                  <c:pt idx="2">
                    <c:v>3.5355339059327882E-2</c:v>
                  </c:pt>
                  <c:pt idx="3">
                    <c:v>0.14142135623731153</c:v>
                  </c:pt>
                </c:numCache>
              </c:numRef>
            </c:minus>
          </c:errBars>
          <c:cat>
            <c:strRef>
              <c:f>Sheet2!$AM$72:$AP$72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Sheet2!$AM$75:$AP$75</c:f>
              <c:numCache>
                <c:formatCode>General</c:formatCode>
                <c:ptCount val="4"/>
                <c:pt idx="0">
                  <c:v>10.65</c:v>
                </c:pt>
                <c:pt idx="1">
                  <c:v>18.579999999999998</c:v>
                </c:pt>
                <c:pt idx="2">
                  <c:v>18.325000000000003</c:v>
                </c:pt>
                <c:pt idx="3">
                  <c:v>26.1</c:v>
                </c:pt>
              </c:numCache>
            </c:numRef>
          </c:val>
        </c:ser>
        <c:ser>
          <c:idx val="3"/>
          <c:order val="3"/>
          <c:tx>
            <c:strRef>
              <c:f>Sheet2!$AK$76:$AL$76</c:f>
              <c:strCache>
                <c:ptCount val="1"/>
                <c:pt idx="0">
                  <c:v>C. pinnatifedum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Sheet2!$AT$76:$AW$76</c:f>
                <c:numCache>
                  <c:formatCode>General</c:formatCode>
                  <c:ptCount val="4"/>
                  <c:pt idx="0">
                    <c:v>3.5355339059327882E-2</c:v>
                  </c:pt>
                  <c:pt idx="1">
                    <c:v>0.10606601717798111</c:v>
                  </c:pt>
                  <c:pt idx="2">
                    <c:v>0</c:v>
                  </c:pt>
                  <c:pt idx="3">
                    <c:v>7.0710678118655765E-2</c:v>
                  </c:pt>
                </c:numCache>
              </c:numRef>
            </c:plus>
            <c:minus>
              <c:numRef>
                <c:f>Sheet2!$AT$76:$AW$76</c:f>
                <c:numCache>
                  <c:formatCode>General</c:formatCode>
                  <c:ptCount val="4"/>
                  <c:pt idx="0">
                    <c:v>3.5355339059327882E-2</c:v>
                  </c:pt>
                  <c:pt idx="1">
                    <c:v>0.10606601717798111</c:v>
                  </c:pt>
                  <c:pt idx="2">
                    <c:v>0</c:v>
                  </c:pt>
                  <c:pt idx="3">
                    <c:v>7.0710678118655765E-2</c:v>
                  </c:pt>
                </c:numCache>
              </c:numRef>
            </c:minus>
          </c:errBars>
          <c:cat>
            <c:strRef>
              <c:f>Sheet2!$AM$72:$AP$72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Sheet2!$AM$76:$AP$76</c:f>
              <c:numCache>
                <c:formatCode>General</c:formatCode>
                <c:ptCount val="4"/>
                <c:pt idx="0">
                  <c:v>24.024999999999999</c:v>
                </c:pt>
                <c:pt idx="1">
                  <c:v>27.6</c:v>
                </c:pt>
                <c:pt idx="2">
                  <c:v>33.450000000000003</c:v>
                </c:pt>
                <c:pt idx="3">
                  <c:v>41.399999999999991</c:v>
                </c:pt>
              </c:numCache>
            </c:numRef>
          </c:val>
        </c:ser>
        <c:axId val="104575360"/>
        <c:axId val="104576896"/>
      </c:barChart>
      <c:catAx>
        <c:axId val="104575360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576896"/>
        <c:crosses val="autoZero"/>
        <c:auto val="1"/>
        <c:lblAlgn val="ctr"/>
        <c:lblOffset val="100"/>
      </c:catAx>
      <c:valAx>
        <c:axId val="104576896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575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8487532808398955E-2"/>
          <c:y val="1.3121172353455923E-2"/>
          <c:w val="0.95206802274715652"/>
          <c:h val="0.14505395158938494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9.8571741032371027E-2"/>
          <c:y val="0.24584499854185038"/>
          <c:w val="0.88824912510936138"/>
          <c:h val="0.60378062117235354"/>
        </c:manualLayout>
      </c:layout>
      <c:barChart>
        <c:barDir val="col"/>
        <c:grouping val="clustered"/>
        <c:ser>
          <c:idx val="0"/>
          <c:order val="0"/>
          <c:tx>
            <c:strRef>
              <c:f>Sheet2!$AK$79:$AL$79</c:f>
              <c:strCache>
                <c:ptCount val="1"/>
                <c:pt idx="0">
                  <c:v>PBG control</c:v>
                </c:pt>
              </c:strCache>
            </c:strRef>
          </c:tx>
          <c:errBars>
            <c:errBarType val="both"/>
            <c:errValType val="cust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Sheet2!$AM$78:$AP$78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Sheet2!$AM$79:$AP$79</c:f>
              <c:numCache>
                <c:formatCode>General</c:formatCode>
                <c:ptCount val="4"/>
                <c:pt idx="0">
                  <c:v>49.05</c:v>
                </c:pt>
                <c:pt idx="1">
                  <c:v>55.08</c:v>
                </c:pt>
                <c:pt idx="2">
                  <c:v>37.75</c:v>
                </c:pt>
                <c:pt idx="3">
                  <c:v>52.724999999999994</c:v>
                </c:pt>
              </c:numCache>
            </c:numRef>
          </c:val>
        </c:ser>
        <c:ser>
          <c:idx val="1"/>
          <c:order val="1"/>
          <c:tx>
            <c:strRef>
              <c:f>Sheet2!$AK$80:$AL$80</c:f>
              <c:strCache>
                <c:ptCount val="1"/>
                <c:pt idx="0">
                  <c:v>PBG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Sheet2!$AT$80:$AW$80</c:f>
                <c:numCache>
                  <c:formatCode>General</c:formatCode>
                  <c:ptCount val="4"/>
                  <c:pt idx="0">
                    <c:v>0.42426406870798411</c:v>
                  </c:pt>
                  <c:pt idx="1">
                    <c:v>0.1060660171779761</c:v>
                  </c:pt>
                  <c:pt idx="2">
                    <c:v>7.0710678118655765E-2</c:v>
                  </c:pt>
                  <c:pt idx="3">
                    <c:v>0.14142135623731153</c:v>
                  </c:pt>
                </c:numCache>
              </c:numRef>
            </c:plus>
            <c:minus>
              <c:numRef>
                <c:f>Sheet2!$AT$80:$AW$80</c:f>
                <c:numCache>
                  <c:formatCode>General</c:formatCode>
                  <c:ptCount val="4"/>
                  <c:pt idx="0">
                    <c:v>0.42426406870798411</c:v>
                  </c:pt>
                  <c:pt idx="1">
                    <c:v>0.1060660171779761</c:v>
                  </c:pt>
                  <c:pt idx="2">
                    <c:v>7.0710678118655765E-2</c:v>
                  </c:pt>
                  <c:pt idx="3">
                    <c:v>0.14142135623731153</c:v>
                  </c:pt>
                </c:numCache>
              </c:numRef>
            </c:minus>
          </c:errBars>
          <c:cat>
            <c:strRef>
              <c:f>Sheet2!$AM$78:$AP$78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Sheet2!$AM$80:$AP$80</c:f>
              <c:numCache>
                <c:formatCode>General</c:formatCode>
                <c:ptCount val="4"/>
                <c:pt idx="0">
                  <c:v>67.650000000000006</c:v>
                </c:pt>
                <c:pt idx="1">
                  <c:v>58.550000000000004</c:v>
                </c:pt>
                <c:pt idx="2">
                  <c:v>54.05</c:v>
                </c:pt>
                <c:pt idx="3">
                  <c:v>53.1</c:v>
                </c:pt>
              </c:numCache>
            </c:numRef>
          </c:val>
        </c:ser>
        <c:ser>
          <c:idx val="2"/>
          <c:order val="2"/>
          <c:tx>
            <c:strRef>
              <c:f>Sheet2!$AK$81:$AL$81</c:f>
              <c:strCache>
                <c:ptCount val="1"/>
                <c:pt idx="0">
                  <c:v>C. pinnatifedum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Sheet2!$AT$81:$AW$81</c:f>
                <c:numCache>
                  <c:formatCode>General</c:formatCode>
                  <c:ptCount val="4"/>
                  <c:pt idx="0">
                    <c:v>0.28284271247449039</c:v>
                  </c:pt>
                  <c:pt idx="1">
                    <c:v>3.5355339059325371E-2</c:v>
                  </c:pt>
                  <c:pt idx="2">
                    <c:v>3.5355339059325371E-2</c:v>
                  </c:pt>
                  <c:pt idx="3">
                    <c:v>0.14142135623730148</c:v>
                  </c:pt>
                </c:numCache>
              </c:numRef>
            </c:plus>
            <c:minus>
              <c:numRef>
                <c:f>Sheet2!$AT$81:$AW$81</c:f>
                <c:numCache>
                  <c:formatCode>General</c:formatCode>
                  <c:ptCount val="4"/>
                  <c:pt idx="0">
                    <c:v>0.28284271247449039</c:v>
                  </c:pt>
                  <c:pt idx="1">
                    <c:v>3.5355339059325371E-2</c:v>
                  </c:pt>
                  <c:pt idx="2">
                    <c:v>3.5355339059325371E-2</c:v>
                  </c:pt>
                  <c:pt idx="3">
                    <c:v>0.14142135623730148</c:v>
                  </c:pt>
                </c:numCache>
              </c:numRef>
            </c:minus>
          </c:errBars>
          <c:cat>
            <c:strRef>
              <c:f>Sheet2!$AM$78:$AP$78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Sheet2!$AM$81:$AP$81</c:f>
              <c:numCache>
                <c:formatCode>General</c:formatCode>
                <c:ptCount val="4"/>
                <c:pt idx="0">
                  <c:v>49.25</c:v>
                </c:pt>
                <c:pt idx="1">
                  <c:v>45.43</c:v>
                </c:pt>
                <c:pt idx="2">
                  <c:v>67.925000000000011</c:v>
                </c:pt>
                <c:pt idx="3">
                  <c:v>79.2</c:v>
                </c:pt>
              </c:numCache>
            </c:numRef>
          </c:val>
        </c:ser>
        <c:ser>
          <c:idx val="3"/>
          <c:order val="3"/>
          <c:tx>
            <c:strRef>
              <c:f>Sheet2!$AK$82:$AL$82</c:f>
              <c:strCache>
                <c:ptCount val="1"/>
                <c:pt idx="0">
                  <c:v>C. pinnatifedum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Sheet2!$AT$82:$AW$82</c:f>
                <c:numCache>
                  <c:formatCode>General</c:formatCode>
                  <c:ptCount val="4"/>
                  <c:pt idx="0">
                    <c:v>0.14142135623730651</c:v>
                  </c:pt>
                  <c:pt idx="1">
                    <c:v>0.10606601717798615</c:v>
                  </c:pt>
                  <c:pt idx="2">
                    <c:v>7.0710678118660789E-2</c:v>
                  </c:pt>
                  <c:pt idx="3">
                    <c:v>0.17677669529663689</c:v>
                  </c:pt>
                </c:numCache>
              </c:numRef>
            </c:plus>
            <c:minus>
              <c:numRef>
                <c:f>Sheet2!$AT$82:$AW$82</c:f>
                <c:numCache>
                  <c:formatCode>General</c:formatCode>
                  <c:ptCount val="4"/>
                  <c:pt idx="0">
                    <c:v>0.14142135623730651</c:v>
                  </c:pt>
                  <c:pt idx="1">
                    <c:v>0.10606601717798615</c:v>
                  </c:pt>
                  <c:pt idx="2">
                    <c:v>7.0710678118660789E-2</c:v>
                  </c:pt>
                  <c:pt idx="3">
                    <c:v>0.17677669529663689</c:v>
                  </c:pt>
                </c:numCache>
              </c:numRef>
            </c:minus>
          </c:errBars>
          <c:cat>
            <c:strRef>
              <c:f>Sheet2!$AM$78:$AP$78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Sheet2!$AM$82:$AP$82</c:f>
              <c:numCache>
                <c:formatCode>General</c:formatCode>
                <c:ptCount val="4"/>
                <c:pt idx="0">
                  <c:v>60.099999999999994</c:v>
                </c:pt>
                <c:pt idx="1">
                  <c:v>55.825000000000003</c:v>
                </c:pt>
                <c:pt idx="2">
                  <c:v>89.35</c:v>
                </c:pt>
                <c:pt idx="3">
                  <c:v>84.325000000000003</c:v>
                </c:pt>
              </c:numCache>
            </c:numRef>
          </c:val>
        </c:ser>
        <c:axId val="104682624"/>
        <c:axId val="104684160"/>
      </c:barChart>
      <c:catAx>
        <c:axId val="104682624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684160"/>
        <c:crosses val="autoZero"/>
        <c:auto val="1"/>
        <c:lblAlgn val="ctr"/>
        <c:lblOffset val="100"/>
      </c:catAx>
      <c:valAx>
        <c:axId val="10468416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682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1.7376421697288008E-2"/>
          <c:y val="2.7010061242344709E-2"/>
          <c:w val="0.93262357830271214"/>
          <c:h val="0.17283172936716243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autoTitleDeleted val="1"/>
    <c:plotArea>
      <c:layout>
        <c:manualLayout>
          <c:layoutTarget val="inner"/>
          <c:xMode val="edge"/>
          <c:yMode val="edge"/>
          <c:x val="0.15597678916827884"/>
          <c:y val="0.25047462817147881"/>
          <c:w val="0.83980058585520057"/>
          <c:h val="0.55285469524642761"/>
        </c:manualLayout>
      </c:layout>
      <c:barChart>
        <c:barDir val="col"/>
        <c:grouping val="clustered"/>
        <c:ser>
          <c:idx val="0"/>
          <c:order val="0"/>
          <c:tx>
            <c:v>PBG5 uninoculated</c:v>
          </c:tx>
          <c:errBars>
            <c:errBarType val="both"/>
            <c:errValType val="cust"/>
            <c:plus>
              <c:numRef>
                <c:f>Sheet1!$AW$64:$AZ$64</c:f>
                <c:numCache>
                  <c:formatCode>General</c:formatCode>
                  <c:ptCount val="4"/>
                  <c:pt idx="0">
                    <c:v>0.13</c:v>
                  </c:pt>
                  <c:pt idx="1">
                    <c:v>0.01</c:v>
                  </c:pt>
                  <c:pt idx="2">
                    <c:v>0.26</c:v>
                  </c:pt>
                  <c:pt idx="3">
                    <c:v>0.04</c:v>
                  </c:pt>
                </c:numCache>
              </c:numRef>
            </c:plus>
            <c:minus>
              <c:numRef>
                <c:f>Sheet1!$AW$64:$AZ$64</c:f>
                <c:numCache>
                  <c:formatCode>General</c:formatCode>
                  <c:ptCount val="4"/>
                  <c:pt idx="0">
                    <c:v>0.13</c:v>
                  </c:pt>
                  <c:pt idx="1">
                    <c:v>0.01</c:v>
                  </c:pt>
                  <c:pt idx="2">
                    <c:v>0.26</c:v>
                  </c:pt>
                  <c:pt idx="3">
                    <c:v>0.04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Sheet1!$AP$64:$AS$64</c:f>
              <c:numCache>
                <c:formatCode>General</c:formatCode>
                <c:ptCount val="4"/>
                <c:pt idx="0">
                  <c:v>1.1599999999999999</c:v>
                </c:pt>
                <c:pt idx="1">
                  <c:v>2.37</c:v>
                </c:pt>
                <c:pt idx="2">
                  <c:v>0.34</c:v>
                </c:pt>
                <c:pt idx="3">
                  <c:v>1.29</c:v>
                </c:pt>
              </c:numCache>
            </c:numRef>
          </c:val>
        </c:ser>
        <c:ser>
          <c:idx val="1"/>
          <c:order val="1"/>
          <c:tx>
            <c:v>PBG5 inoculated</c:v>
          </c:tx>
          <c:errBars>
            <c:errBarType val="both"/>
            <c:errValType val="cust"/>
            <c:plus>
              <c:numRef>
                <c:f>Sheet1!$AW$65:$AZ$65</c:f>
                <c:numCache>
                  <c:formatCode>General</c:formatCode>
                  <c:ptCount val="4"/>
                  <c:pt idx="0">
                    <c:v>0.05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0.04</c:v>
                  </c:pt>
                </c:numCache>
              </c:numRef>
            </c:plus>
            <c:minus>
              <c:numRef>
                <c:f>Sheet1!$AW$65:$AZ$65</c:f>
                <c:numCache>
                  <c:formatCode>General</c:formatCode>
                  <c:ptCount val="4"/>
                  <c:pt idx="0">
                    <c:v>0.05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0.04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Sheet1!$AP$65:$AS$65</c:f>
              <c:numCache>
                <c:formatCode>General</c:formatCode>
                <c:ptCount val="4"/>
                <c:pt idx="0">
                  <c:v>1.79</c:v>
                </c:pt>
                <c:pt idx="1">
                  <c:v>3.36</c:v>
                </c:pt>
                <c:pt idx="2">
                  <c:v>1.89</c:v>
                </c:pt>
                <c:pt idx="3">
                  <c:v>1.3</c:v>
                </c:pt>
              </c:numCache>
            </c:numRef>
          </c:val>
        </c:ser>
        <c:ser>
          <c:idx val="2"/>
          <c:order val="2"/>
          <c:tx>
            <c:v>C. pinnatifidum uninoculated</c:v>
          </c:tx>
          <c:errBars>
            <c:errBarType val="both"/>
            <c:errValType val="cust"/>
            <c:plus>
              <c:numRef>
                <c:f>Sheet1!$AW$66:$AZ$66</c:f>
                <c:numCache>
                  <c:formatCode>General</c:formatCode>
                  <c:ptCount val="4"/>
                  <c:pt idx="0">
                    <c:v>0.22</c:v>
                  </c:pt>
                  <c:pt idx="1">
                    <c:v>0.39</c:v>
                  </c:pt>
                  <c:pt idx="2">
                    <c:v>0.01</c:v>
                  </c:pt>
                  <c:pt idx="3">
                    <c:v>0.06</c:v>
                  </c:pt>
                </c:numCache>
              </c:numRef>
            </c:plus>
            <c:minus>
              <c:numRef>
                <c:f>Sheet1!$AW$66:$AZ$66</c:f>
                <c:numCache>
                  <c:formatCode>General</c:formatCode>
                  <c:ptCount val="4"/>
                  <c:pt idx="0">
                    <c:v>0.22</c:v>
                  </c:pt>
                  <c:pt idx="1">
                    <c:v>0.39</c:v>
                  </c:pt>
                  <c:pt idx="2">
                    <c:v>0.01</c:v>
                  </c:pt>
                  <c:pt idx="3">
                    <c:v>0.06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Sheet1!$AP$66:$AS$66</c:f>
              <c:numCache>
                <c:formatCode>General</c:formatCode>
                <c:ptCount val="4"/>
                <c:pt idx="0">
                  <c:v>2.46</c:v>
                </c:pt>
                <c:pt idx="1">
                  <c:v>1.61</c:v>
                </c:pt>
                <c:pt idx="2">
                  <c:v>1.0900000000000001</c:v>
                </c:pt>
                <c:pt idx="3">
                  <c:v>1.56</c:v>
                </c:pt>
              </c:numCache>
            </c:numRef>
          </c:val>
        </c:ser>
        <c:ser>
          <c:idx val="3"/>
          <c:order val="3"/>
          <c:tx>
            <c:v>C. pinnatifidum inoculated</c:v>
          </c:tx>
          <c:errBars>
            <c:errBarType val="both"/>
            <c:errValType val="cust"/>
            <c:plus>
              <c:numRef>
                <c:f>Sheet1!$AW$67:$AZ$67</c:f>
                <c:numCache>
                  <c:formatCode>General</c:formatCode>
                  <c:ptCount val="4"/>
                  <c:pt idx="0">
                    <c:v>0.24</c:v>
                  </c:pt>
                  <c:pt idx="1">
                    <c:v>0.02</c:v>
                  </c:pt>
                  <c:pt idx="2">
                    <c:v>0.21</c:v>
                  </c:pt>
                  <c:pt idx="3">
                    <c:v>0.11</c:v>
                  </c:pt>
                </c:numCache>
              </c:numRef>
            </c:plus>
            <c:minus>
              <c:numRef>
                <c:f>Sheet1!$AW$67:$AZ$67</c:f>
                <c:numCache>
                  <c:formatCode>General</c:formatCode>
                  <c:ptCount val="4"/>
                  <c:pt idx="0">
                    <c:v>0.24</c:v>
                  </c:pt>
                  <c:pt idx="1">
                    <c:v>0.02</c:v>
                  </c:pt>
                  <c:pt idx="2">
                    <c:v>0.21</c:v>
                  </c:pt>
                  <c:pt idx="3">
                    <c:v>0.11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Sheet1!$AP$67:$AS$67</c:f>
              <c:numCache>
                <c:formatCode>General</c:formatCode>
                <c:ptCount val="4"/>
                <c:pt idx="0">
                  <c:v>2.48</c:v>
                </c:pt>
                <c:pt idx="1">
                  <c:v>3.51</c:v>
                </c:pt>
                <c:pt idx="2">
                  <c:v>2.9</c:v>
                </c:pt>
                <c:pt idx="3">
                  <c:v>3.28</c:v>
                </c:pt>
              </c:numCache>
            </c:numRef>
          </c:val>
        </c:ser>
        <c:axId val="103013376"/>
        <c:axId val="103810176"/>
      </c:barChart>
      <c:catAx>
        <c:axId val="103013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Days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post inoculation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42626398005858551"/>
              <c:y val="0.90370370370370368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3810176"/>
        <c:crosses val="autoZero"/>
        <c:auto val="1"/>
        <c:lblAlgn val="ctr"/>
        <c:lblOffset val="100"/>
      </c:catAx>
      <c:valAx>
        <c:axId val="10381017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latin typeface="Times New Roman" pitchFamily="18" charset="0"/>
                    <a:cs typeface="Times New Roman" pitchFamily="18" charset="0"/>
                  </a:rPr>
                  <a:t>Superoxide dismutase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u="none" strike="noStrike" baseline="0">
                    <a:latin typeface="Times New Roman" pitchFamily="18" charset="0"/>
                    <a:cs typeface="Times New Roman" pitchFamily="18" charset="0"/>
                  </a:rPr>
                  <a:t>(units g</a:t>
                </a:r>
                <a:r>
                  <a:rPr lang="en-US" sz="12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-1</a:t>
                </a:r>
                <a:r>
                  <a:rPr lang="en-US" sz="1200" b="1" i="0" u="none" strike="noStrike" baseline="0">
                    <a:latin typeface="Times New Roman" pitchFamily="18" charset="0"/>
                    <a:cs typeface="Times New Roman" pitchFamily="18" charset="0"/>
                  </a:rPr>
                  <a:t> fw) </a:t>
                </a:r>
                <a:endParaRPr lang="en-US" sz="1200" b="1" i="0" baseline="0">
                  <a:latin typeface="Times New Roman" pitchFamily="18" charset="0"/>
                  <a:cs typeface="Times New Roman" pitchFamily="18" charset="0"/>
                </a:endParaRP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30133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042593805368139"/>
          <c:y val="8.4915427238262346E-3"/>
          <c:w val="0.78001246719160056"/>
          <c:h val="0.15431321084864391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autoTitleDeleted val="1"/>
    <c:plotArea>
      <c:layout>
        <c:manualLayout>
          <c:layoutTarget val="inner"/>
          <c:xMode val="edge"/>
          <c:yMode val="edge"/>
          <c:x val="0.18468285214348204"/>
          <c:y val="0.21343759113444224"/>
          <c:w val="0.8047491251093617"/>
          <c:h val="0.58063247302420529"/>
        </c:manualLayout>
      </c:layout>
      <c:barChart>
        <c:barDir val="col"/>
        <c:grouping val="clustered"/>
        <c:ser>
          <c:idx val="0"/>
          <c:order val="0"/>
          <c:tx>
            <c:v>PBG5 uninoculated</c:v>
          </c:tx>
          <c:errBars>
            <c:errBarType val="both"/>
            <c:errValType val="cust"/>
            <c:plus>
              <c:numRef>
                <c:f>Sheet1!$AO$33:$AR$33</c:f>
                <c:numCache>
                  <c:formatCode>General</c:formatCode>
                  <c:ptCount val="4"/>
                  <c:pt idx="0">
                    <c:v>8.42</c:v>
                  </c:pt>
                  <c:pt idx="1">
                    <c:v>25.25</c:v>
                  </c:pt>
                  <c:pt idx="2">
                    <c:v>16.8</c:v>
                  </c:pt>
                  <c:pt idx="3">
                    <c:v>8.42</c:v>
                  </c:pt>
                </c:numCache>
              </c:numRef>
            </c:plus>
            <c:minus>
              <c:numRef>
                <c:f>Sheet1!$AO$33:$AR$33</c:f>
                <c:numCache>
                  <c:formatCode>General</c:formatCode>
                  <c:ptCount val="4"/>
                  <c:pt idx="0">
                    <c:v>8.42</c:v>
                  </c:pt>
                  <c:pt idx="1">
                    <c:v>25.25</c:v>
                  </c:pt>
                  <c:pt idx="2">
                    <c:v>16.8</c:v>
                  </c:pt>
                  <c:pt idx="3">
                    <c:v>8.42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Sheet1!$AH$33:$AK$33</c:f>
              <c:numCache>
                <c:formatCode>General</c:formatCode>
                <c:ptCount val="4"/>
                <c:pt idx="0">
                  <c:v>196.41</c:v>
                </c:pt>
                <c:pt idx="1">
                  <c:v>279.73</c:v>
                </c:pt>
                <c:pt idx="2">
                  <c:v>107.13</c:v>
                </c:pt>
                <c:pt idx="3">
                  <c:v>232.12</c:v>
                </c:pt>
              </c:numCache>
            </c:numRef>
          </c:val>
        </c:ser>
        <c:ser>
          <c:idx val="1"/>
          <c:order val="1"/>
          <c:tx>
            <c:v>PBG5 inoculated</c:v>
          </c:tx>
          <c:errBars>
            <c:errBarType val="both"/>
            <c:errValType val="cust"/>
            <c:plus>
              <c:numRef>
                <c:f>Sheet1!$AO$34:$AR$34</c:f>
                <c:numCache>
                  <c:formatCode>General</c:formatCode>
                  <c:ptCount val="4"/>
                  <c:pt idx="0">
                    <c:v>42.1</c:v>
                  </c:pt>
                  <c:pt idx="1">
                    <c:v>8.42</c:v>
                  </c:pt>
                  <c:pt idx="2">
                    <c:v>50.5</c:v>
                  </c:pt>
                  <c:pt idx="3">
                    <c:v>42.1</c:v>
                  </c:pt>
                </c:numCache>
              </c:numRef>
            </c:plus>
            <c:minus>
              <c:numRef>
                <c:f>Sheet1!$AO$34:$AR$34</c:f>
                <c:numCache>
                  <c:formatCode>General</c:formatCode>
                  <c:ptCount val="4"/>
                  <c:pt idx="0">
                    <c:v>42.1</c:v>
                  </c:pt>
                  <c:pt idx="1">
                    <c:v>8.42</c:v>
                  </c:pt>
                  <c:pt idx="2">
                    <c:v>50.5</c:v>
                  </c:pt>
                  <c:pt idx="3">
                    <c:v>42.1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Sheet1!$AH$34:$AK$34</c:f>
              <c:numCache>
                <c:formatCode>General</c:formatCode>
                <c:ptCount val="4"/>
                <c:pt idx="0">
                  <c:v>244.02</c:v>
                </c:pt>
                <c:pt idx="1">
                  <c:v>303.54000000000002</c:v>
                </c:pt>
                <c:pt idx="2">
                  <c:v>142.84</c:v>
                </c:pt>
                <c:pt idx="3">
                  <c:v>220.21</c:v>
                </c:pt>
              </c:numCache>
            </c:numRef>
          </c:val>
        </c:ser>
        <c:ser>
          <c:idx val="2"/>
          <c:order val="2"/>
          <c:tx>
            <c:v>C. pinnatifidum uninoculated</c:v>
          </c:tx>
          <c:errBars>
            <c:errBarType val="both"/>
            <c:errValType val="cust"/>
            <c:plus>
              <c:numRef>
                <c:f>Sheet1!$AO$35:$AR$35</c:f>
                <c:numCache>
                  <c:formatCode>General</c:formatCode>
                  <c:ptCount val="4"/>
                  <c:pt idx="0">
                    <c:v>25.25</c:v>
                  </c:pt>
                  <c:pt idx="1">
                    <c:v>25.25</c:v>
                  </c:pt>
                  <c:pt idx="2">
                    <c:v>33.700000000000003</c:v>
                  </c:pt>
                  <c:pt idx="3">
                    <c:v>8.42</c:v>
                  </c:pt>
                </c:numCache>
              </c:numRef>
            </c:plus>
            <c:minus>
              <c:numRef>
                <c:f>Sheet1!$AO$35:$AR$35</c:f>
                <c:numCache>
                  <c:formatCode>General</c:formatCode>
                  <c:ptCount val="4"/>
                  <c:pt idx="0">
                    <c:v>25.25</c:v>
                  </c:pt>
                  <c:pt idx="1">
                    <c:v>25.25</c:v>
                  </c:pt>
                  <c:pt idx="2">
                    <c:v>33.700000000000003</c:v>
                  </c:pt>
                  <c:pt idx="3">
                    <c:v>8.42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Sheet1!$AH$35:$AK$35</c:f>
              <c:numCache>
                <c:formatCode>General</c:formatCode>
                <c:ptCount val="4"/>
                <c:pt idx="0">
                  <c:v>148.79</c:v>
                </c:pt>
                <c:pt idx="1">
                  <c:v>339.25</c:v>
                </c:pt>
                <c:pt idx="2">
                  <c:v>285.68</c:v>
                </c:pt>
                <c:pt idx="3">
                  <c:v>172.59</c:v>
                </c:pt>
              </c:numCache>
            </c:numRef>
          </c:val>
        </c:ser>
        <c:ser>
          <c:idx val="3"/>
          <c:order val="3"/>
          <c:tx>
            <c:v>C. pinnatifidum inoculated</c:v>
          </c:tx>
          <c:errBars>
            <c:errBarType val="both"/>
            <c:errValType val="cust"/>
            <c:plus>
              <c:numRef>
                <c:f>Sheet1!$AO$36:$AR$36</c:f>
                <c:numCache>
                  <c:formatCode>General</c:formatCode>
                  <c:ptCount val="4"/>
                  <c:pt idx="0">
                    <c:v>8.42</c:v>
                  </c:pt>
                  <c:pt idx="1">
                    <c:v>33.700000000000003</c:v>
                  </c:pt>
                  <c:pt idx="2">
                    <c:v>8.42</c:v>
                  </c:pt>
                  <c:pt idx="3">
                    <c:v>50.5</c:v>
                  </c:pt>
                </c:numCache>
              </c:numRef>
            </c:plus>
            <c:minus>
              <c:numRef>
                <c:f>Sheet1!$AO$36:$AR$36</c:f>
                <c:numCache>
                  <c:formatCode>General</c:formatCode>
                  <c:ptCount val="4"/>
                  <c:pt idx="0">
                    <c:v>8.42</c:v>
                  </c:pt>
                  <c:pt idx="1">
                    <c:v>33.700000000000003</c:v>
                  </c:pt>
                  <c:pt idx="2">
                    <c:v>8.42</c:v>
                  </c:pt>
                  <c:pt idx="3">
                    <c:v>50.5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Sheet1!$AH$36:$AK$36</c:f>
              <c:numCache>
                <c:formatCode>General</c:formatCode>
                <c:ptCount val="4"/>
                <c:pt idx="0">
                  <c:v>255.92</c:v>
                </c:pt>
                <c:pt idx="1">
                  <c:v>190.45</c:v>
                </c:pt>
                <c:pt idx="2">
                  <c:v>517.79</c:v>
                </c:pt>
                <c:pt idx="3">
                  <c:v>416.62</c:v>
                </c:pt>
              </c:numCache>
            </c:numRef>
          </c:val>
        </c:ser>
        <c:axId val="103855616"/>
        <c:axId val="103857536"/>
      </c:barChart>
      <c:catAx>
        <c:axId val="103855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Days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post inoculation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42035608048993928"/>
              <c:y val="0.8935185185185186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3857536"/>
        <c:crosses val="autoZero"/>
        <c:auto val="1"/>
        <c:lblAlgn val="ctr"/>
        <c:lblOffset val="100"/>
      </c:catAx>
      <c:valAx>
        <c:axId val="10385753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latin typeface="Times New Roman" pitchFamily="18" charset="0"/>
                    <a:cs typeface="Times New Roman" pitchFamily="18" charset="0"/>
                  </a:rPr>
                  <a:t>Ascorbate peroxidase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(</a:t>
                </a:r>
                <a:r>
                  <a:rPr lang="en-US" sz="1000" b="1" i="0" u="none" strike="noStrike" baseline="0">
                    <a:latin typeface="Times New Roman" pitchFamily="18" charset="0"/>
                    <a:cs typeface="Times New Roman" pitchFamily="18" charset="0"/>
                  </a:rPr>
                  <a:t>nmol of ascorbic acid oxidized g</a:t>
                </a:r>
                <a:r>
                  <a:rPr lang="en-US" sz="10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-1</a:t>
                </a:r>
                <a:r>
                  <a:rPr lang="en-US" sz="1000" b="1" i="0" u="none" strike="noStrike" baseline="0">
                    <a:latin typeface="Times New Roman" pitchFamily="18" charset="0"/>
                    <a:cs typeface="Times New Roman" pitchFamily="18" charset="0"/>
                  </a:rPr>
                  <a:t> fw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)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6.1111111111111114E-3"/>
              <c:y val="0.13010425780110821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3855616"/>
        <c:crosses val="autoZero"/>
        <c:crossBetween val="between"/>
      </c:valAx>
    </c:plotArea>
    <c:legend>
      <c:legendPos val="r"/>
      <c:legendEntry>
        <c:idx val="2"/>
        <c:txPr>
          <a:bodyPr/>
          <a:lstStyle/>
          <a:p>
            <a:pPr>
              <a:defRPr b="0" i="0" baseline="0"/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b="0" i="0" baseline="0"/>
            </a:pPr>
            <a:endParaRPr lang="en-US"/>
          </a:p>
        </c:txPr>
      </c:legendEntry>
      <c:layout>
        <c:manualLayout>
          <c:xMode val="edge"/>
          <c:yMode val="edge"/>
          <c:x val="0.14498753280839957"/>
          <c:y val="1.7750801983085467E-2"/>
          <c:w val="0.83001246719160049"/>
          <c:h val="0.14968358121901418"/>
        </c:manualLayout>
      </c:layout>
      <c:txPr>
        <a:bodyPr/>
        <a:lstStyle/>
        <a:p>
          <a:pPr>
            <a:defRPr lang="en-US" i="0"/>
          </a:pPr>
          <a:endParaRPr lang="en-US"/>
        </a:p>
      </c:tx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autoTitleDeleted val="1"/>
    <c:plotArea>
      <c:layout>
        <c:manualLayout>
          <c:layoutTarget val="inner"/>
          <c:xMode val="edge"/>
          <c:yMode val="edge"/>
          <c:x val="0.17059951881014873"/>
          <c:y val="0.2226968503937008"/>
          <c:w val="0.82940048118985121"/>
          <c:h val="0.55748432487605548"/>
        </c:manualLayout>
      </c:layout>
      <c:barChart>
        <c:barDir val="col"/>
        <c:grouping val="clustered"/>
        <c:ser>
          <c:idx val="0"/>
          <c:order val="0"/>
          <c:tx>
            <c:v>PBG5 uninoculated</c:v>
          </c:tx>
          <c:errBars>
            <c:errBarType val="both"/>
            <c:errValType val="cust"/>
            <c:plus>
              <c:numRef>
                <c:f>Sheet1!$AO$3:$AR$3</c:f>
                <c:numCache>
                  <c:formatCode>General</c:formatCode>
                  <c:ptCount val="4"/>
                  <c:pt idx="0">
                    <c:v>0.59822883604204113</c:v>
                  </c:pt>
                  <c:pt idx="1">
                    <c:v>1.1964576720841773</c:v>
                  </c:pt>
                  <c:pt idx="2">
                    <c:v>4.187601852294315</c:v>
                  </c:pt>
                  <c:pt idx="3">
                    <c:v>2.3929153441681881</c:v>
                  </c:pt>
                </c:numCache>
              </c:numRef>
            </c:plus>
            <c:minus>
              <c:numRef>
                <c:f>Sheet1!$AO$3:$AR$3</c:f>
                <c:numCache>
                  <c:formatCode>General</c:formatCode>
                  <c:ptCount val="4"/>
                  <c:pt idx="0">
                    <c:v>0.59822883604204113</c:v>
                  </c:pt>
                  <c:pt idx="1">
                    <c:v>1.1964576720841773</c:v>
                  </c:pt>
                  <c:pt idx="2">
                    <c:v>4.187601852294315</c:v>
                  </c:pt>
                  <c:pt idx="3">
                    <c:v>2.3929153441681881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Sheet1!$AH$3:$AK$3</c:f>
              <c:numCache>
                <c:formatCode>General</c:formatCode>
                <c:ptCount val="4"/>
                <c:pt idx="0">
                  <c:v>25.803711666666668</c:v>
                </c:pt>
                <c:pt idx="1">
                  <c:v>21.996606666666665</c:v>
                </c:pt>
                <c:pt idx="2">
                  <c:v>21.573595000000005</c:v>
                </c:pt>
                <c:pt idx="3">
                  <c:v>10.998303333333334</c:v>
                </c:pt>
              </c:numCache>
            </c:numRef>
          </c:val>
        </c:ser>
        <c:ser>
          <c:idx val="1"/>
          <c:order val="1"/>
          <c:tx>
            <c:v>PBG5 inoculated</c:v>
          </c:tx>
          <c:errBars>
            <c:errBarType val="both"/>
            <c:errValType val="cust"/>
            <c:plus>
              <c:numRef>
                <c:f>Sheet1!$AO$4:$AR$4</c:f>
                <c:numCache>
                  <c:formatCode>General</c:formatCode>
                  <c:ptCount val="4"/>
                  <c:pt idx="0">
                    <c:v>3.5893730162522468</c:v>
                  </c:pt>
                  <c:pt idx="1">
                    <c:v>3.5893730162523734</c:v>
                  </c:pt>
                  <c:pt idx="2">
                    <c:v>1.1964576720840823</c:v>
                  </c:pt>
                  <c:pt idx="3">
                    <c:v>0</c:v>
                  </c:pt>
                </c:numCache>
              </c:numRef>
            </c:plus>
            <c:minus>
              <c:numRef>
                <c:f>Sheet1!$AO$4:$AR$4</c:f>
                <c:numCache>
                  <c:formatCode>General</c:formatCode>
                  <c:ptCount val="4"/>
                  <c:pt idx="0">
                    <c:v>3.5893730162522468</c:v>
                  </c:pt>
                  <c:pt idx="1">
                    <c:v>3.5893730162523734</c:v>
                  </c:pt>
                  <c:pt idx="2">
                    <c:v>1.1964576720840823</c:v>
                  </c:pt>
                  <c:pt idx="3">
                    <c:v>0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Sheet1!$AH$4:$AK$4</c:f>
              <c:numCache>
                <c:formatCode>General</c:formatCode>
                <c:ptCount val="4"/>
                <c:pt idx="0">
                  <c:v>27.918770000000002</c:v>
                </c:pt>
                <c:pt idx="1">
                  <c:v>35.532979999999995</c:v>
                </c:pt>
                <c:pt idx="2">
                  <c:v>32.994910000000004</c:v>
                </c:pt>
                <c:pt idx="3">
                  <c:v>16.92046666666667</c:v>
                </c:pt>
              </c:numCache>
            </c:numRef>
          </c:val>
        </c:ser>
        <c:ser>
          <c:idx val="2"/>
          <c:order val="2"/>
          <c:tx>
            <c:v>C. pinnatifidum uninoculated</c:v>
          </c:tx>
          <c:errBars>
            <c:errBarType val="both"/>
            <c:errValType val="cust"/>
            <c:plus>
              <c:numRef>
                <c:f>Sheet1!$AO$5:$AR$5</c:f>
                <c:numCache>
                  <c:formatCode>General</c:formatCode>
                  <c:ptCount val="4"/>
                  <c:pt idx="0">
                    <c:v>2.3929153441681881</c:v>
                  </c:pt>
                  <c:pt idx="1">
                    <c:v>0.5982288360419461</c:v>
                  </c:pt>
                  <c:pt idx="2">
                    <c:v>0.59822883604213617</c:v>
                  </c:pt>
                  <c:pt idx="3">
                    <c:v>0.59822883604213617</c:v>
                  </c:pt>
                </c:numCache>
              </c:numRef>
            </c:plus>
            <c:minus>
              <c:numRef>
                <c:f>Sheet1!$AO$5:$AR$5</c:f>
                <c:numCache>
                  <c:formatCode>General</c:formatCode>
                  <c:ptCount val="4"/>
                  <c:pt idx="0">
                    <c:v>2.3929153441681881</c:v>
                  </c:pt>
                  <c:pt idx="1">
                    <c:v>0.5982288360419461</c:v>
                  </c:pt>
                  <c:pt idx="2">
                    <c:v>0.59822883604213617</c:v>
                  </c:pt>
                  <c:pt idx="3">
                    <c:v>0.59822883604213617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Sheet1!$AH$5:$AK$5</c:f>
              <c:numCache>
                <c:formatCode>General</c:formatCode>
                <c:ptCount val="4"/>
                <c:pt idx="0">
                  <c:v>18.612513333333336</c:v>
                </c:pt>
                <c:pt idx="1">
                  <c:v>20.72757166666667</c:v>
                </c:pt>
                <c:pt idx="2">
                  <c:v>19.035525</c:v>
                </c:pt>
                <c:pt idx="3">
                  <c:v>13.113361666666666</c:v>
                </c:pt>
              </c:numCache>
            </c:numRef>
          </c:val>
        </c:ser>
        <c:ser>
          <c:idx val="3"/>
          <c:order val="3"/>
          <c:tx>
            <c:v>C. pinnatifidum inoculated</c:v>
          </c:tx>
          <c:errBars>
            <c:errBarType val="both"/>
            <c:errValType val="cust"/>
            <c:plus>
              <c:numRef>
                <c:f>Sheet1!$AO$6:$AR$6</c:f>
                <c:numCache>
                  <c:formatCode>General</c:formatCode>
                  <c:ptCount val="4"/>
                  <c:pt idx="0">
                    <c:v>1.1964576720840823</c:v>
                  </c:pt>
                  <c:pt idx="1">
                    <c:v>0.59822883604204113</c:v>
                  </c:pt>
                  <c:pt idx="2">
                    <c:v>1.1964576720838922</c:v>
                  </c:pt>
                  <c:pt idx="3">
                    <c:v>1.1964576720840823</c:v>
                  </c:pt>
                </c:numCache>
              </c:numRef>
            </c:plus>
            <c:minus>
              <c:numRef>
                <c:f>Sheet1!$AO$6:$AR$6</c:f>
                <c:numCache>
                  <c:formatCode>General</c:formatCode>
                  <c:ptCount val="4"/>
                  <c:pt idx="0">
                    <c:v>1.1964576720840823</c:v>
                  </c:pt>
                  <c:pt idx="1">
                    <c:v>0.59822883604204113</c:v>
                  </c:pt>
                  <c:pt idx="2">
                    <c:v>1.1964576720838922</c:v>
                  </c:pt>
                  <c:pt idx="3">
                    <c:v>1.1964576720840823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Sheet1!$AH$6:$AK$6</c:f>
              <c:numCache>
                <c:formatCode>General</c:formatCode>
                <c:ptCount val="4"/>
                <c:pt idx="0">
                  <c:v>16.074443333333335</c:v>
                </c:pt>
                <c:pt idx="1">
                  <c:v>31.725875000000002</c:v>
                </c:pt>
                <c:pt idx="2">
                  <c:v>32.148886666666669</c:v>
                </c:pt>
                <c:pt idx="3">
                  <c:v>29.610816666666668</c:v>
                </c:pt>
              </c:numCache>
            </c:numRef>
          </c:val>
        </c:ser>
        <c:axId val="103923712"/>
        <c:axId val="103925632"/>
      </c:barChart>
      <c:catAx>
        <c:axId val="103923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Days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post inoculation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40636986001749847"/>
              <c:y val="0.8842592592592593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3925632"/>
        <c:crosses val="autoZero"/>
        <c:auto val="1"/>
        <c:lblAlgn val="ctr"/>
        <c:lblOffset val="100"/>
      </c:catAx>
      <c:valAx>
        <c:axId val="10392563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latin typeface="Times New Roman" pitchFamily="18" charset="0"/>
                    <a:cs typeface="Times New Roman" pitchFamily="18" charset="0"/>
                  </a:rPr>
                  <a:t>Catalase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1" i="0" u="none" strike="noStrike" baseline="0">
                    <a:latin typeface="Times New Roman" pitchFamily="18" charset="0"/>
                    <a:cs typeface="Times New Roman" pitchFamily="18" charset="0"/>
                  </a:rPr>
                  <a:t>(µmole of H</a:t>
                </a:r>
                <a:r>
                  <a:rPr lang="en-US" sz="900" b="1" i="0" u="none" strike="noStrike" baseline="-25000">
                    <a:latin typeface="Times New Roman" pitchFamily="18" charset="0"/>
                    <a:cs typeface="Times New Roman" pitchFamily="18" charset="0"/>
                  </a:rPr>
                  <a:t>2</a:t>
                </a:r>
                <a:r>
                  <a:rPr lang="en-US" sz="900" b="1" i="0" u="none" strike="noStrike" baseline="0">
                    <a:latin typeface="Times New Roman" pitchFamily="18" charset="0"/>
                    <a:cs typeface="Times New Roman" pitchFamily="18" charset="0"/>
                  </a:rPr>
                  <a:t>O</a:t>
                </a:r>
                <a:r>
                  <a:rPr lang="en-US" sz="900" b="1" i="0" u="none" strike="noStrike" baseline="-25000">
                    <a:latin typeface="Times New Roman" pitchFamily="18" charset="0"/>
                    <a:cs typeface="Times New Roman" pitchFamily="18" charset="0"/>
                  </a:rPr>
                  <a:t>2 </a:t>
                </a:r>
                <a:r>
                  <a:rPr lang="en-US" sz="900" b="1" i="0" u="none" strike="noStrike" baseline="0">
                    <a:latin typeface="Times New Roman" pitchFamily="18" charset="0"/>
                    <a:cs typeface="Times New Roman" pitchFamily="18" charset="0"/>
                  </a:rPr>
                  <a:t>decomposed min</a:t>
                </a:r>
                <a:r>
                  <a:rPr lang="en-US" sz="9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-1</a:t>
                </a:r>
                <a:r>
                  <a:rPr lang="en-US" sz="900" b="1" i="0" u="none" strike="noStrike" baseline="0">
                    <a:latin typeface="Times New Roman" pitchFamily="18" charset="0"/>
                    <a:cs typeface="Times New Roman" pitchFamily="18" charset="0"/>
                  </a:rPr>
                  <a:t>g</a:t>
                </a:r>
                <a:r>
                  <a:rPr lang="en-US" sz="9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-1</a:t>
                </a:r>
                <a:r>
                  <a:rPr lang="en-US" sz="900" b="1" i="0" u="none" strike="noStrike" baseline="0">
                    <a:latin typeface="Times New Roman" pitchFamily="18" charset="0"/>
                    <a:cs typeface="Times New Roman" pitchFamily="18" charset="0"/>
                  </a:rPr>
                  <a:t> fw) </a:t>
                </a:r>
                <a:endParaRPr lang="en-US" sz="9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12547462817147856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3923712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b="0" i="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b="0" i="0" baseline="0"/>
            </a:pPr>
            <a:endParaRPr lang="en-US"/>
          </a:p>
        </c:txPr>
      </c:legendEntry>
      <c:layout>
        <c:manualLayout>
          <c:xMode val="edge"/>
          <c:yMode val="edge"/>
          <c:x val="0.14220975503062144"/>
          <c:y val="1.3121172353455867E-2"/>
          <c:w val="0.77723468941382501"/>
          <c:h val="0.14505395158938494"/>
        </c:manualLayout>
      </c:layout>
      <c:txPr>
        <a:bodyPr/>
        <a:lstStyle/>
        <a:p>
          <a:pPr>
            <a:defRPr lang="en-US" b="0" i="0" baseline="0"/>
          </a:pPr>
          <a:endParaRPr lang="en-US"/>
        </a:p>
      </c:tx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autoTitleDeleted val="1"/>
    <c:plotArea>
      <c:layout>
        <c:manualLayout>
          <c:layoutTarget val="inner"/>
          <c:xMode val="edge"/>
          <c:yMode val="edge"/>
          <c:x val="0.18614129483814557"/>
          <c:y val="0.21343759113444224"/>
          <c:w val="0.81162401574803256"/>
          <c:h val="0.59915099154272289"/>
        </c:manualLayout>
      </c:layout>
      <c:barChart>
        <c:barDir val="col"/>
        <c:grouping val="clustered"/>
        <c:ser>
          <c:idx val="0"/>
          <c:order val="0"/>
          <c:tx>
            <c:v>PBG5 uninoculated</c:v>
          </c:tx>
          <c:errBars>
            <c:errBarType val="both"/>
            <c:errValType val="cust"/>
            <c:plus>
              <c:numRef>
                <c:f>Sheet1!$AO$124:$AR$124</c:f>
                <c:numCache>
                  <c:formatCode>General</c:formatCode>
                  <c:ptCount val="4"/>
                  <c:pt idx="0">
                    <c:v>7.0710678118654682E-2</c:v>
                  </c:pt>
                  <c:pt idx="1">
                    <c:v>1.4E-2</c:v>
                  </c:pt>
                  <c:pt idx="2">
                    <c:v>6.1282587702834158E-2</c:v>
                  </c:pt>
                  <c:pt idx="3">
                    <c:v>9.4280904158206558E-3</c:v>
                  </c:pt>
                </c:numCache>
              </c:numRef>
            </c:plus>
            <c:minus>
              <c:numRef>
                <c:f>Sheet1!$AO$124:$AR$124</c:f>
                <c:numCache>
                  <c:formatCode>General</c:formatCode>
                  <c:ptCount val="4"/>
                  <c:pt idx="0">
                    <c:v>7.0710678118654682E-2</c:v>
                  </c:pt>
                  <c:pt idx="1">
                    <c:v>1.4E-2</c:v>
                  </c:pt>
                  <c:pt idx="2">
                    <c:v>6.1282587702834158E-2</c:v>
                  </c:pt>
                  <c:pt idx="3">
                    <c:v>9.4280904158206558E-3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Sheet1!$AH$124:$AK$124</c:f>
              <c:numCache>
                <c:formatCode>General</c:formatCode>
                <c:ptCount val="4"/>
                <c:pt idx="0">
                  <c:v>0.18333333333333335</c:v>
                </c:pt>
                <c:pt idx="1">
                  <c:v>0.11</c:v>
                </c:pt>
                <c:pt idx="2">
                  <c:v>0.14333333333333334</c:v>
                </c:pt>
                <c:pt idx="3">
                  <c:v>0.18666666666666668</c:v>
                </c:pt>
              </c:numCache>
            </c:numRef>
          </c:val>
        </c:ser>
        <c:ser>
          <c:idx val="1"/>
          <c:order val="1"/>
          <c:tx>
            <c:v>PBG5 inoculated</c:v>
          </c:tx>
          <c:errBars>
            <c:errBarType val="both"/>
            <c:errValType val="cust"/>
            <c:plus>
              <c:numRef>
                <c:f>Sheet1!$AO$125:$AR$125</c:f>
                <c:numCache>
                  <c:formatCode>General</c:formatCode>
                  <c:ptCount val="4"/>
                  <c:pt idx="0">
                    <c:v>3.2998316455371803E-2</c:v>
                  </c:pt>
                  <c:pt idx="1">
                    <c:v>0</c:v>
                  </c:pt>
                  <c:pt idx="2">
                    <c:v>6.5996632910744396E-2</c:v>
                  </c:pt>
                  <c:pt idx="3">
                    <c:v>4.7140452079103279E-3</c:v>
                  </c:pt>
                </c:numCache>
              </c:numRef>
            </c:plus>
            <c:minus>
              <c:numRef>
                <c:f>Sheet1!$AO$125:$AR$125</c:f>
                <c:numCache>
                  <c:formatCode>General</c:formatCode>
                  <c:ptCount val="4"/>
                  <c:pt idx="0">
                    <c:v>3.2998316455371803E-2</c:v>
                  </c:pt>
                  <c:pt idx="1">
                    <c:v>0</c:v>
                  </c:pt>
                  <c:pt idx="2">
                    <c:v>6.5996632910744396E-2</c:v>
                  </c:pt>
                  <c:pt idx="3">
                    <c:v>4.7140452079103279E-3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Sheet1!$AH$125:$AK$125</c:f>
              <c:numCache>
                <c:formatCode>General</c:formatCode>
                <c:ptCount val="4"/>
                <c:pt idx="0">
                  <c:v>0.32333333333333336</c:v>
                </c:pt>
                <c:pt idx="1">
                  <c:v>0.11999999999999998</c:v>
                </c:pt>
                <c:pt idx="2">
                  <c:v>0.16</c:v>
                </c:pt>
                <c:pt idx="3">
                  <c:v>0.19</c:v>
                </c:pt>
              </c:numCache>
            </c:numRef>
          </c:val>
        </c:ser>
        <c:ser>
          <c:idx val="2"/>
          <c:order val="2"/>
          <c:tx>
            <c:v>C. pinnatifidum uninoculated</c:v>
          </c:tx>
          <c:errBars>
            <c:errBarType val="both"/>
            <c:errValType val="cust"/>
            <c:plus>
              <c:numRef>
                <c:f>Sheet1!$AO$126:$AR$126</c:f>
                <c:numCache>
                  <c:formatCode>General</c:formatCode>
                  <c:ptCount val="4"/>
                  <c:pt idx="0">
                    <c:v>2.8284271247461908E-2</c:v>
                  </c:pt>
                  <c:pt idx="1">
                    <c:v>1.4142135623730907E-2</c:v>
                  </c:pt>
                  <c:pt idx="2">
                    <c:v>1.4142E-2</c:v>
                  </c:pt>
                  <c:pt idx="3">
                    <c:v>1.9E-2</c:v>
                  </c:pt>
                </c:numCache>
              </c:numRef>
            </c:plus>
            <c:minus>
              <c:numRef>
                <c:f>Sheet1!$AO$127:$AR$127</c:f>
                <c:numCache>
                  <c:formatCode>General</c:formatCode>
                  <c:ptCount val="4"/>
                  <c:pt idx="0">
                    <c:v>3.7712361663282581E-2</c:v>
                  </c:pt>
                  <c:pt idx="1">
                    <c:v>3.2998316455372274E-2</c:v>
                  </c:pt>
                  <c:pt idx="2">
                    <c:v>4.2426406871192868E-2</c:v>
                  </c:pt>
                  <c:pt idx="3">
                    <c:v>1.8856180831641301E-2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Sheet1!$AH$126:$AK$126</c:f>
              <c:numCache>
                <c:formatCode>General</c:formatCode>
                <c:ptCount val="4"/>
                <c:pt idx="0">
                  <c:v>3.9999999999999994E-2</c:v>
                </c:pt>
                <c:pt idx="1">
                  <c:v>5.6666666666666671E-2</c:v>
                </c:pt>
                <c:pt idx="2">
                  <c:v>5.6666666666666671E-2</c:v>
                </c:pt>
                <c:pt idx="3">
                  <c:v>6.7000000000000004E-2</c:v>
                </c:pt>
              </c:numCache>
            </c:numRef>
          </c:val>
        </c:ser>
        <c:ser>
          <c:idx val="3"/>
          <c:order val="3"/>
          <c:tx>
            <c:v>C. pinnatifidum inoculated</c:v>
          </c:tx>
          <c:errBars>
            <c:errBarType val="both"/>
            <c:errValType val="cust"/>
            <c:plus>
              <c:numRef>
                <c:f>Sheet1!$AO$127:$AR$127</c:f>
                <c:numCache>
                  <c:formatCode>General</c:formatCode>
                  <c:ptCount val="4"/>
                  <c:pt idx="0">
                    <c:v>3.7712361663282581E-2</c:v>
                  </c:pt>
                  <c:pt idx="1">
                    <c:v>3.2998316455372274E-2</c:v>
                  </c:pt>
                  <c:pt idx="2">
                    <c:v>4.2426406871192868E-2</c:v>
                  </c:pt>
                  <c:pt idx="3">
                    <c:v>1.8856180831641301E-2</c:v>
                  </c:pt>
                </c:numCache>
              </c:numRef>
            </c:plus>
            <c:minus>
              <c:numRef>
                <c:f>Sheet1!$AO$127:$AR$127</c:f>
                <c:numCache>
                  <c:formatCode>General</c:formatCode>
                  <c:ptCount val="4"/>
                  <c:pt idx="0">
                    <c:v>3.7712361663282581E-2</c:v>
                  </c:pt>
                  <c:pt idx="1">
                    <c:v>3.2998316455372274E-2</c:v>
                  </c:pt>
                  <c:pt idx="2">
                    <c:v>4.2426406871192868E-2</c:v>
                  </c:pt>
                  <c:pt idx="3">
                    <c:v>1.8856180831641301E-2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Sheet1!$AH$127:$AK$127</c:f>
              <c:numCache>
                <c:formatCode>General</c:formatCode>
                <c:ptCount val="4"/>
                <c:pt idx="0">
                  <c:v>7.9999999999999988E-2</c:v>
                </c:pt>
                <c:pt idx="1">
                  <c:v>0.09</c:v>
                </c:pt>
                <c:pt idx="2">
                  <c:v>7.0000000000000007E-2</c:v>
                </c:pt>
                <c:pt idx="3">
                  <c:v>0.10666666666666666</c:v>
                </c:pt>
              </c:numCache>
            </c:numRef>
          </c:val>
        </c:ser>
        <c:axId val="103974016"/>
        <c:axId val="103975936"/>
      </c:barChart>
      <c:catAx>
        <c:axId val="103974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Days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post inoculation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4155297462817148"/>
              <c:y val="0.8842592592592593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3975936"/>
        <c:crosses val="autoZero"/>
        <c:auto val="1"/>
        <c:lblAlgn val="ctr"/>
        <c:lblOffset val="100"/>
      </c:catAx>
      <c:valAx>
        <c:axId val="10397593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lang="en-US"/>
                </a:pPr>
                <a:r>
                  <a:rPr lang="en-US" sz="1200" b="1" i="0" u="none" strike="noStrike" baseline="0">
                    <a:latin typeface="Times New Roman" pitchFamily="18" charset="0"/>
                    <a:cs typeface="Times New Roman" pitchFamily="18" charset="0"/>
                  </a:rPr>
                  <a:t>Polyphenol oxidase </a:t>
                </a:r>
              </a:p>
              <a:p>
                <a:pPr>
                  <a:defRPr lang="en-US"/>
                </a:pPr>
                <a:r>
                  <a:rPr lang="en-US" sz="1200" b="1" i="0" u="none" strike="noStrike" baseline="0">
                    <a:latin typeface="Times New Roman" pitchFamily="18" charset="0"/>
                    <a:cs typeface="Times New Roman" pitchFamily="18" charset="0"/>
                  </a:rPr>
                  <a:t>(∆OD min</a:t>
                </a:r>
                <a:r>
                  <a:rPr lang="en-US" sz="12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-1</a:t>
                </a:r>
                <a:r>
                  <a:rPr lang="en-US" sz="1200" b="1" i="0" u="none" strike="noStrike" baseline="0">
                    <a:latin typeface="Times New Roman" pitchFamily="18" charset="0"/>
                    <a:cs typeface="Times New Roman" pitchFamily="18" charset="0"/>
                  </a:rPr>
                  <a:t> g</a:t>
                </a:r>
                <a:r>
                  <a:rPr lang="en-US" sz="12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-1</a:t>
                </a:r>
                <a:r>
                  <a:rPr lang="en-US" sz="1200" b="1" i="0" u="none" strike="noStrike" baseline="0">
                    <a:latin typeface="Times New Roman" pitchFamily="18" charset="0"/>
                    <a:cs typeface="Times New Roman" pitchFamily="18" charset="0"/>
                  </a:rPr>
                  <a:t> fw) 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2.5000000000000053E-3"/>
              <c:y val="0.22882327209098863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3974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109864391951006"/>
          <c:y val="8.4915427238262293E-3"/>
          <c:w val="0.74390135608049335"/>
          <c:h val="0.1774613589967928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autoTitleDeleted val="1"/>
    <c:plotArea>
      <c:layout>
        <c:manualLayout>
          <c:layoutTarget val="inner"/>
          <c:xMode val="edge"/>
          <c:yMode val="edge"/>
          <c:x val="0.17780796150481193"/>
          <c:y val="0.17640055409740513"/>
          <c:w val="0.80884623797025368"/>
          <c:h val="0.66434129741038983"/>
        </c:manualLayout>
      </c:layout>
      <c:barChart>
        <c:barDir val="col"/>
        <c:grouping val="clustered"/>
        <c:ser>
          <c:idx val="0"/>
          <c:order val="0"/>
          <c:tx>
            <c:v>PBG5 uninoculated</c:v>
          </c:tx>
          <c:errBars>
            <c:errBarType val="both"/>
            <c:errValType val="cust"/>
            <c:plus>
              <c:numRef>
                <c:f>Sheet1!$AO$154:$AR$154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1.619981635698348E-2</c:v>
                  </c:pt>
                  <c:pt idx="2">
                    <c:v>1.6199816356985992E-2</c:v>
                  </c:pt>
                  <c:pt idx="3">
                    <c:v>1.0799877571324832E-2</c:v>
                  </c:pt>
                </c:numCache>
              </c:numRef>
            </c:plus>
            <c:minus>
              <c:numRef>
                <c:f>Sheet1!$AO$154:$AR$154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1.619981635698348E-2</c:v>
                  </c:pt>
                  <c:pt idx="2">
                    <c:v>1.6199816356985992E-2</c:v>
                  </c:pt>
                  <c:pt idx="3">
                    <c:v>1.0799877571324832E-2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Sheet1!$AH$154:$AK$154</c:f>
              <c:numCache>
                <c:formatCode>General</c:formatCode>
                <c:ptCount val="4"/>
                <c:pt idx="0">
                  <c:v>25.25</c:v>
                </c:pt>
                <c:pt idx="1">
                  <c:v>26.090671666666665</c:v>
                </c:pt>
                <c:pt idx="2">
                  <c:v>25.601925000000001</c:v>
                </c:pt>
                <c:pt idx="3">
                  <c:v>25.139906666666668</c:v>
                </c:pt>
              </c:numCache>
            </c:numRef>
          </c:val>
        </c:ser>
        <c:ser>
          <c:idx val="1"/>
          <c:order val="1"/>
          <c:tx>
            <c:v>PBG5 inoculated</c:v>
          </c:tx>
          <c:errBars>
            <c:errBarType val="both"/>
            <c:errValType val="cust"/>
            <c:plus>
              <c:numRef>
                <c:f>Sheet1!$AO$155:$AR$155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1.079987757132232E-2</c:v>
                  </c:pt>
                  <c:pt idx="2">
                    <c:v>1.6199816356985992E-2</c:v>
                  </c:pt>
                  <c:pt idx="3">
                    <c:v>1.6199816356980968E-2</c:v>
                  </c:pt>
                </c:numCache>
              </c:numRef>
            </c:plus>
            <c:minus>
              <c:numRef>
                <c:f>Sheet1!$AO$155:$AR$155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1.079987757132232E-2</c:v>
                  </c:pt>
                  <c:pt idx="2">
                    <c:v>1.6199816356985992E-2</c:v>
                  </c:pt>
                  <c:pt idx="3">
                    <c:v>1.6199816356980968E-2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Sheet1!$AH$155:$AK$155</c:f>
              <c:numCache>
                <c:formatCode>General</c:formatCode>
                <c:ptCount val="4"/>
                <c:pt idx="0">
                  <c:v>25.25</c:v>
                </c:pt>
                <c:pt idx="1">
                  <c:v>26.170856666666669</c:v>
                </c:pt>
                <c:pt idx="2">
                  <c:v>25.685928333333337</c:v>
                </c:pt>
                <c:pt idx="3">
                  <c:v>25.365188333333332</c:v>
                </c:pt>
              </c:numCache>
            </c:numRef>
          </c:val>
        </c:ser>
        <c:ser>
          <c:idx val="2"/>
          <c:order val="2"/>
          <c:tx>
            <c:v>C. pinnatifidum uninoculated</c:v>
          </c:tx>
          <c:errBars>
            <c:errBarType val="both"/>
            <c:errValType val="cust"/>
            <c:plus>
              <c:numRef>
                <c:f>Sheet1!$AO$156:$AR$156</c:f>
                <c:numCache>
                  <c:formatCode>General</c:formatCode>
                  <c:ptCount val="4"/>
                  <c:pt idx="0">
                    <c:v>2.1599755142642129E-2</c:v>
                  </c:pt>
                  <c:pt idx="1">
                    <c:v>1.6199816356985992E-2</c:v>
                  </c:pt>
                  <c:pt idx="2">
                    <c:v>1.6199816356985992E-2</c:v>
                  </c:pt>
                  <c:pt idx="3">
                    <c:v>1.079987757132232E-2</c:v>
                  </c:pt>
                </c:numCache>
              </c:numRef>
            </c:plus>
            <c:minus>
              <c:numRef>
                <c:f>Sheet1!$AO$156:$AR$156</c:f>
                <c:numCache>
                  <c:formatCode>General</c:formatCode>
                  <c:ptCount val="4"/>
                  <c:pt idx="0">
                    <c:v>2.1599755142642129E-2</c:v>
                  </c:pt>
                  <c:pt idx="1">
                    <c:v>1.6199816356985992E-2</c:v>
                  </c:pt>
                  <c:pt idx="2">
                    <c:v>1.6199816356985992E-2</c:v>
                  </c:pt>
                  <c:pt idx="3">
                    <c:v>1.079987757132232E-2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Sheet1!$AH$156:$AK$156</c:f>
              <c:numCache>
                <c:formatCode>General</c:formatCode>
                <c:ptCount val="4"/>
                <c:pt idx="0">
                  <c:v>25.25445666666667</c:v>
                </c:pt>
                <c:pt idx="1">
                  <c:v>25.327005</c:v>
                </c:pt>
                <c:pt idx="2">
                  <c:v>25.846298333333333</c:v>
                </c:pt>
                <c:pt idx="3">
                  <c:v>26.09449</c:v>
                </c:pt>
              </c:numCache>
            </c:numRef>
          </c:val>
        </c:ser>
        <c:ser>
          <c:idx val="3"/>
          <c:order val="3"/>
          <c:tx>
            <c:v>C. pinnatifidum inoculated</c:v>
          </c:tx>
          <c:errBars>
            <c:errBarType val="both"/>
            <c:errValType val="cust"/>
            <c:plus>
              <c:numRef>
                <c:f>Sheet1!$AO$157:$AR$157</c:f>
                <c:numCache>
                  <c:formatCode>General</c:formatCode>
                  <c:ptCount val="4"/>
                  <c:pt idx="0">
                    <c:v>1.6199816356985992E-2</c:v>
                  </c:pt>
                  <c:pt idx="1">
                    <c:v>2.1599755142644641E-2</c:v>
                  </c:pt>
                  <c:pt idx="2">
                    <c:v>2.699969392830831E-2</c:v>
                  </c:pt>
                  <c:pt idx="3">
                    <c:v>1.079987757132232E-2</c:v>
                  </c:pt>
                </c:numCache>
              </c:numRef>
            </c:plus>
            <c:minus>
              <c:numRef>
                <c:f>Sheet1!$AO$157:$AR$157</c:f>
                <c:numCache>
                  <c:formatCode>General</c:formatCode>
                  <c:ptCount val="4"/>
                  <c:pt idx="0">
                    <c:v>1.6199816356985992E-2</c:v>
                  </c:pt>
                  <c:pt idx="1">
                    <c:v>2.1599755142644641E-2</c:v>
                  </c:pt>
                  <c:pt idx="2">
                    <c:v>2.699969392830831E-2</c:v>
                  </c:pt>
                  <c:pt idx="3">
                    <c:v>1.079987757132232E-2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Sheet1!$AH$157:$AK$157</c:f>
              <c:numCache>
                <c:formatCode>General</c:formatCode>
                <c:ptCount val="4"/>
                <c:pt idx="0">
                  <c:v>25.105541666666667</c:v>
                </c:pt>
                <c:pt idx="1">
                  <c:v>25.38428</c:v>
                </c:pt>
                <c:pt idx="2">
                  <c:v>26.037215</c:v>
                </c:pt>
                <c:pt idx="3">
                  <c:v>26.598510000000001</c:v>
                </c:pt>
              </c:numCache>
            </c:numRef>
          </c:val>
        </c:ser>
        <c:axId val="104090240"/>
        <c:axId val="104112896"/>
      </c:barChart>
      <c:catAx>
        <c:axId val="104090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1200" b="1">
                    <a:latin typeface="Times New Roman" pitchFamily="18" charset="0"/>
                    <a:cs typeface="Times New Roman" pitchFamily="18" charset="0"/>
                  </a:rPr>
                  <a:t>Days</a:t>
                </a:r>
                <a:r>
                  <a:rPr lang="en-US" sz="1200" b="1" baseline="0">
                    <a:latin typeface="Times New Roman" pitchFamily="18" charset="0"/>
                    <a:cs typeface="Times New Roman" pitchFamily="18" charset="0"/>
                  </a:rPr>
                  <a:t> post inoculation</a:t>
                </a:r>
                <a:endParaRPr lang="en-US" sz="1200" b="1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43290690015099542"/>
              <c:y val="0.91271274023228155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112896"/>
        <c:crosses val="autoZero"/>
        <c:auto val="1"/>
        <c:lblAlgn val="ctr"/>
        <c:lblOffset val="100"/>
      </c:catAx>
      <c:valAx>
        <c:axId val="104112896"/>
        <c:scaling>
          <c:orientation val="minMax"/>
          <c:max val="28"/>
          <c:min val="20"/>
        </c:scaling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latin typeface="Times New Roman" pitchFamily="18" charset="0"/>
                    <a:cs typeface="Times New Roman" pitchFamily="18" charset="0"/>
                  </a:rPr>
                  <a:t>Phenylalanine ammonia lyase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latin typeface="Times New Roman" pitchFamily="18" charset="0"/>
                    <a:cs typeface="Times New Roman" pitchFamily="18" charset="0"/>
                  </a:rPr>
                  <a:t>(mM of cinnamic acid produced min</a:t>
                </a:r>
                <a:r>
                  <a:rPr lang="en-US" sz="10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-1</a:t>
                </a:r>
                <a:r>
                  <a:rPr lang="en-US" sz="1000" b="1" i="0" u="none" strike="noStrike" baseline="0">
                    <a:latin typeface="Times New Roman" pitchFamily="18" charset="0"/>
                    <a:cs typeface="Times New Roman" pitchFamily="18" charset="0"/>
                  </a:rPr>
                  <a:t> g</a:t>
                </a:r>
                <a:r>
                  <a:rPr lang="en-US" sz="10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-1 </a:t>
                </a:r>
                <a:r>
                  <a:rPr lang="en-US" sz="1000" b="1" i="0" u="none" strike="noStrike" baseline="0">
                    <a:latin typeface="Times New Roman" pitchFamily="18" charset="0"/>
                    <a:cs typeface="Times New Roman" pitchFamily="18" charset="0"/>
                  </a:rPr>
                  <a:t>fw) </a:t>
                </a:r>
                <a:endParaRPr lang="en-US" sz="1000" b="1" i="0" baseline="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3.8024706371163071E-2"/>
              <c:y val="0.11233655314005246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090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33208661417324"/>
          <c:y val="3.8619130941965692E-3"/>
          <c:w val="0.82445691163604551"/>
          <c:h val="0.13116506270049574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7225240594925634"/>
          <c:y val="0.22732648002333045"/>
          <c:w val="0.80329068241469825"/>
          <c:h val="0.57600284339457575"/>
        </c:manualLayout>
      </c:layout>
      <c:barChart>
        <c:barDir val="col"/>
        <c:grouping val="clustered"/>
        <c:ser>
          <c:idx val="0"/>
          <c:order val="0"/>
          <c:tx>
            <c:strRef>
              <c:f>Sheet1!$AF$124:$AG$124</c:f>
              <c:strCache>
                <c:ptCount val="1"/>
                <c:pt idx="0">
                  <c:v>PBG 5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Sheet1!$AU$124:$AX$124</c:f>
                <c:numCache>
                  <c:formatCode>General</c:formatCode>
                  <c:ptCount val="4"/>
                  <c:pt idx="0">
                    <c:v>2.3E-2</c:v>
                  </c:pt>
                  <c:pt idx="1">
                    <c:v>1.4E-2</c:v>
                  </c:pt>
                  <c:pt idx="2">
                    <c:v>0.03</c:v>
                  </c:pt>
                  <c:pt idx="3">
                    <c:v>8.9999999999999993E-3</c:v>
                  </c:pt>
                </c:numCache>
              </c:numRef>
            </c:plus>
            <c:minus>
              <c:numRef>
                <c:f>Sheet1!$AU$124:$AX$124</c:f>
                <c:numCache>
                  <c:formatCode>General</c:formatCode>
                  <c:ptCount val="4"/>
                  <c:pt idx="0">
                    <c:v>2.3E-2</c:v>
                  </c:pt>
                  <c:pt idx="1">
                    <c:v>1.4E-2</c:v>
                  </c:pt>
                  <c:pt idx="2">
                    <c:v>0.03</c:v>
                  </c:pt>
                  <c:pt idx="3">
                    <c:v>8.9999999999999993E-3</c:v>
                  </c:pt>
                </c:numCache>
              </c:numRef>
            </c:minus>
          </c:errBars>
          <c:cat>
            <c:numRef>
              <c:f>Sheet1!$AH$129:$AK$129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</c:numCache>
            </c:numRef>
          </c:cat>
          <c:val>
            <c:numRef>
              <c:f>Sheet1!$AH$124:$AK$124</c:f>
              <c:numCache>
                <c:formatCode>General</c:formatCode>
                <c:ptCount val="4"/>
                <c:pt idx="0">
                  <c:v>0.18333333333333335</c:v>
                </c:pt>
                <c:pt idx="1">
                  <c:v>0.11</c:v>
                </c:pt>
                <c:pt idx="2">
                  <c:v>0.14333333333333334</c:v>
                </c:pt>
                <c:pt idx="3">
                  <c:v>0.18666666666666668</c:v>
                </c:pt>
              </c:numCache>
            </c:numRef>
          </c:val>
        </c:ser>
        <c:ser>
          <c:idx val="1"/>
          <c:order val="1"/>
          <c:tx>
            <c:strRef>
              <c:f>Sheet1!$AF$125:$AG$125</c:f>
              <c:strCache>
                <c:ptCount val="1"/>
                <c:pt idx="0">
                  <c:v>PBG 5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Sheet1!$AU$125:$AX$125</c:f>
                <c:numCache>
                  <c:formatCode>General</c:formatCode>
                  <c:ptCount val="4"/>
                  <c:pt idx="0">
                    <c:v>3.3000000000000002E-2</c:v>
                  </c:pt>
                  <c:pt idx="1">
                    <c:v>0</c:v>
                  </c:pt>
                  <c:pt idx="2">
                    <c:v>0.03</c:v>
                  </c:pt>
                  <c:pt idx="3">
                    <c:v>5.0000000000000001E-3</c:v>
                  </c:pt>
                </c:numCache>
              </c:numRef>
            </c:plus>
            <c:minus>
              <c:numRef>
                <c:f>Sheet1!$AU$125:$AX$125</c:f>
                <c:numCache>
                  <c:formatCode>General</c:formatCode>
                  <c:ptCount val="4"/>
                  <c:pt idx="0">
                    <c:v>3.3000000000000002E-2</c:v>
                  </c:pt>
                  <c:pt idx="1">
                    <c:v>0</c:v>
                  </c:pt>
                  <c:pt idx="2">
                    <c:v>0.03</c:v>
                  </c:pt>
                  <c:pt idx="3">
                    <c:v>5.0000000000000001E-3</c:v>
                  </c:pt>
                </c:numCache>
              </c:numRef>
            </c:minus>
          </c:errBars>
          <c:cat>
            <c:numRef>
              <c:f>Sheet1!$AH$129:$AK$129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</c:numCache>
            </c:numRef>
          </c:cat>
          <c:val>
            <c:numRef>
              <c:f>Sheet1!$AH$125:$AK$125</c:f>
              <c:numCache>
                <c:formatCode>General</c:formatCode>
                <c:ptCount val="4"/>
                <c:pt idx="0">
                  <c:v>0.32333333333333336</c:v>
                </c:pt>
                <c:pt idx="1">
                  <c:v>0.11999999999999998</c:v>
                </c:pt>
                <c:pt idx="2">
                  <c:v>0.16</c:v>
                </c:pt>
                <c:pt idx="3">
                  <c:v>0.19</c:v>
                </c:pt>
              </c:numCache>
            </c:numRef>
          </c:val>
        </c:ser>
        <c:ser>
          <c:idx val="2"/>
          <c:order val="2"/>
          <c:tx>
            <c:strRef>
              <c:f>Sheet1!$AF$126:$AG$126</c:f>
              <c:strCache>
                <c:ptCount val="1"/>
                <c:pt idx="0">
                  <c:v>C.pinnatifidum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Sheet1!$AU$126:$AX$126</c:f>
                <c:numCache>
                  <c:formatCode>General</c:formatCode>
                  <c:ptCount val="4"/>
                  <c:pt idx="0">
                    <c:v>1.4999999999999999E-2</c:v>
                  </c:pt>
                  <c:pt idx="1">
                    <c:v>6.0000000000000001E-3</c:v>
                  </c:pt>
                  <c:pt idx="2">
                    <c:v>3.0000000000000001E-3</c:v>
                  </c:pt>
                  <c:pt idx="3">
                    <c:v>1.9E-2</c:v>
                  </c:pt>
                </c:numCache>
              </c:numRef>
            </c:plus>
            <c:minus>
              <c:numRef>
                <c:f>Sheet1!$AU$126:$AX$126</c:f>
                <c:numCache>
                  <c:formatCode>General</c:formatCode>
                  <c:ptCount val="4"/>
                  <c:pt idx="0">
                    <c:v>1.4999999999999999E-2</c:v>
                  </c:pt>
                  <c:pt idx="1">
                    <c:v>6.0000000000000001E-3</c:v>
                  </c:pt>
                  <c:pt idx="2">
                    <c:v>3.0000000000000001E-3</c:v>
                  </c:pt>
                  <c:pt idx="3">
                    <c:v>1.9E-2</c:v>
                  </c:pt>
                </c:numCache>
              </c:numRef>
            </c:minus>
          </c:errBars>
          <c:cat>
            <c:numRef>
              <c:f>Sheet1!$AH$129:$AK$129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</c:numCache>
            </c:numRef>
          </c:cat>
          <c:val>
            <c:numRef>
              <c:f>Sheet1!$AH$126:$AK$126</c:f>
              <c:numCache>
                <c:formatCode>General</c:formatCode>
                <c:ptCount val="4"/>
                <c:pt idx="0">
                  <c:v>3.9999999999999994E-2</c:v>
                </c:pt>
                <c:pt idx="1">
                  <c:v>5.6666666666666671E-2</c:v>
                </c:pt>
                <c:pt idx="2">
                  <c:v>5.6666666666666671E-2</c:v>
                </c:pt>
                <c:pt idx="3">
                  <c:v>6.7000000000000004E-2</c:v>
                </c:pt>
              </c:numCache>
            </c:numRef>
          </c:val>
        </c:ser>
        <c:ser>
          <c:idx val="3"/>
          <c:order val="3"/>
          <c:tx>
            <c:strRef>
              <c:f>Sheet1!$AF$127:$AG$127</c:f>
              <c:strCache>
                <c:ptCount val="1"/>
                <c:pt idx="0">
                  <c:v>C.pinnatifidum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Sheet1!$AU$127:$AX$127</c:f>
                <c:numCache>
                  <c:formatCode>General</c:formatCode>
                  <c:ptCount val="4"/>
                  <c:pt idx="0">
                    <c:v>1.0999999999999999E-2</c:v>
                  </c:pt>
                  <c:pt idx="1">
                    <c:v>4.0000000000000001E-3</c:v>
                  </c:pt>
                  <c:pt idx="2">
                    <c:v>3.0000000000000001E-3</c:v>
                  </c:pt>
                  <c:pt idx="3">
                    <c:v>1.9E-2</c:v>
                  </c:pt>
                </c:numCache>
              </c:numRef>
            </c:plus>
            <c:minus>
              <c:numRef>
                <c:f>Sheet1!$AU$127:$AX$127</c:f>
                <c:numCache>
                  <c:formatCode>General</c:formatCode>
                  <c:ptCount val="4"/>
                  <c:pt idx="0">
                    <c:v>1.0999999999999999E-2</c:v>
                  </c:pt>
                  <c:pt idx="1">
                    <c:v>4.0000000000000001E-3</c:v>
                  </c:pt>
                  <c:pt idx="2">
                    <c:v>3.0000000000000001E-3</c:v>
                  </c:pt>
                  <c:pt idx="3">
                    <c:v>1.9E-2</c:v>
                  </c:pt>
                </c:numCache>
              </c:numRef>
            </c:minus>
          </c:errBars>
          <c:cat>
            <c:numRef>
              <c:f>Sheet1!$AH$129:$AK$129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</c:numCache>
            </c:numRef>
          </c:cat>
          <c:val>
            <c:numRef>
              <c:f>Sheet1!$AH$127:$AK$127</c:f>
              <c:numCache>
                <c:formatCode>General</c:formatCode>
                <c:ptCount val="4"/>
                <c:pt idx="0">
                  <c:v>7.9999999999999988E-2</c:v>
                </c:pt>
                <c:pt idx="1">
                  <c:v>0.09</c:v>
                </c:pt>
                <c:pt idx="2">
                  <c:v>7.0000000000000007E-2</c:v>
                </c:pt>
                <c:pt idx="3">
                  <c:v>0.10666666666666666</c:v>
                </c:pt>
              </c:numCache>
            </c:numRef>
          </c:val>
        </c:ser>
        <c:axId val="104169856"/>
        <c:axId val="104171392"/>
      </c:barChart>
      <c:catAx>
        <c:axId val="10416985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171392"/>
        <c:crosses val="autoZero"/>
        <c:auto val="1"/>
        <c:lblAlgn val="ctr"/>
        <c:lblOffset val="100"/>
      </c:catAx>
      <c:valAx>
        <c:axId val="1041713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Polyphenol oxidase </a:t>
                </a:r>
                <a:endParaRPr lang="en-US"/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(∆OD min</a:t>
                </a:r>
                <a:r>
                  <a:rPr lang="en-US" sz="1000" b="1" i="0" kern="1200" baseline="3000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-1</a:t>
                </a:r>
                <a:r>
                  <a:rPr lang="en-US" sz="1000" b="1" i="0" kern="1200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 g</a:t>
                </a:r>
                <a:r>
                  <a:rPr lang="en-US" sz="1000" b="1" i="0" kern="1200" baseline="3000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-1</a:t>
                </a:r>
                <a:r>
                  <a:rPr lang="en-US" sz="1000" b="1" i="0" kern="1200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 fw)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169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720975503062119"/>
          <c:y val="2.2380431612715076E-2"/>
          <c:w val="0.71334580052493446"/>
          <c:h val="0.16357247010790318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autoTitleDeleted val="1"/>
    <c:plotArea>
      <c:layout>
        <c:manualLayout>
          <c:layoutTarget val="inner"/>
          <c:xMode val="edge"/>
          <c:yMode val="edge"/>
          <c:x val="0.15597678916827892"/>
          <c:y val="0.25047462817147881"/>
          <c:w val="0.83980058585520057"/>
          <c:h val="0.55285469524642761"/>
        </c:manualLayout>
      </c:layout>
      <c:barChart>
        <c:barDir val="col"/>
        <c:grouping val="clustered"/>
        <c:ser>
          <c:idx val="0"/>
          <c:order val="0"/>
          <c:tx>
            <c:v>PBG5 uninoculated</c:v>
          </c:tx>
          <c:errBars>
            <c:errBarType val="both"/>
            <c:errValType val="cust"/>
            <c:plus>
              <c:numRef>
                <c:f>Sheet1!$BF$64:$BI$64</c:f>
                <c:numCache>
                  <c:formatCode>General</c:formatCode>
                  <c:ptCount val="4"/>
                  <c:pt idx="0">
                    <c:v>0.13</c:v>
                  </c:pt>
                  <c:pt idx="1">
                    <c:v>0.01</c:v>
                  </c:pt>
                  <c:pt idx="2">
                    <c:v>0.11</c:v>
                  </c:pt>
                  <c:pt idx="3">
                    <c:v>0.04</c:v>
                  </c:pt>
                </c:numCache>
              </c:numRef>
            </c:plus>
            <c:minus>
              <c:numRef>
                <c:f>Sheet1!$BF$64:$BI$64</c:f>
                <c:numCache>
                  <c:formatCode>General</c:formatCode>
                  <c:ptCount val="4"/>
                  <c:pt idx="0">
                    <c:v>0.13</c:v>
                  </c:pt>
                  <c:pt idx="1">
                    <c:v>0.01</c:v>
                  </c:pt>
                  <c:pt idx="2">
                    <c:v>0.11</c:v>
                  </c:pt>
                  <c:pt idx="3">
                    <c:v>0.04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Sheet1!$AP$64:$AS$64</c:f>
              <c:numCache>
                <c:formatCode>General</c:formatCode>
                <c:ptCount val="4"/>
                <c:pt idx="0">
                  <c:v>1.1599999999999999</c:v>
                </c:pt>
                <c:pt idx="1">
                  <c:v>2.37</c:v>
                </c:pt>
                <c:pt idx="2">
                  <c:v>0.34</c:v>
                </c:pt>
                <c:pt idx="3">
                  <c:v>1.29</c:v>
                </c:pt>
              </c:numCache>
            </c:numRef>
          </c:val>
        </c:ser>
        <c:ser>
          <c:idx val="1"/>
          <c:order val="1"/>
          <c:tx>
            <c:v>PBG5 inoculated</c:v>
          </c:tx>
          <c:errBars>
            <c:errBarType val="both"/>
            <c:errValType val="cust"/>
            <c:plus>
              <c:numRef>
                <c:f>Sheet1!$BF$65:$BI$65</c:f>
                <c:numCache>
                  <c:formatCode>General</c:formatCode>
                  <c:ptCount val="4"/>
                  <c:pt idx="0">
                    <c:v>0.05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0.04</c:v>
                  </c:pt>
                </c:numCache>
              </c:numRef>
            </c:plus>
            <c:minus>
              <c:numRef>
                <c:f>Sheet1!$BF$65:$BI$65</c:f>
                <c:numCache>
                  <c:formatCode>General</c:formatCode>
                  <c:ptCount val="4"/>
                  <c:pt idx="0">
                    <c:v>0.05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0.04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Sheet1!$AP$65:$AS$65</c:f>
              <c:numCache>
                <c:formatCode>General</c:formatCode>
                <c:ptCount val="4"/>
                <c:pt idx="0">
                  <c:v>1.79</c:v>
                </c:pt>
                <c:pt idx="1">
                  <c:v>3.36</c:v>
                </c:pt>
                <c:pt idx="2">
                  <c:v>1.89</c:v>
                </c:pt>
                <c:pt idx="3">
                  <c:v>1.3</c:v>
                </c:pt>
              </c:numCache>
            </c:numRef>
          </c:val>
        </c:ser>
        <c:ser>
          <c:idx val="2"/>
          <c:order val="2"/>
          <c:tx>
            <c:v>C. pinnatifidum uninoculated</c:v>
          </c:tx>
          <c:errBars>
            <c:errBarType val="both"/>
            <c:errValType val="cust"/>
            <c:plus>
              <c:numRef>
                <c:f>Sheet1!$BF$66:$BI$66</c:f>
                <c:numCache>
                  <c:formatCode>General</c:formatCode>
                  <c:ptCount val="4"/>
                  <c:pt idx="0">
                    <c:v>0.22</c:v>
                  </c:pt>
                  <c:pt idx="1">
                    <c:v>0.25</c:v>
                  </c:pt>
                  <c:pt idx="2">
                    <c:v>0.01</c:v>
                  </c:pt>
                  <c:pt idx="3">
                    <c:v>0.06</c:v>
                  </c:pt>
                </c:numCache>
              </c:numRef>
            </c:plus>
            <c:minus>
              <c:numRef>
                <c:f>Sheet1!$BF$66:$BI$66</c:f>
                <c:numCache>
                  <c:formatCode>General</c:formatCode>
                  <c:ptCount val="4"/>
                  <c:pt idx="0">
                    <c:v>0.22</c:v>
                  </c:pt>
                  <c:pt idx="1">
                    <c:v>0.25</c:v>
                  </c:pt>
                  <c:pt idx="2">
                    <c:v>0.01</c:v>
                  </c:pt>
                  <c:pt idx="3">
                    <c:v>0.06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Sheet1!$AP$66:$AS$66</c:f>
              <c:numCache>
                <c:formatCode>General</c:formatCode>
                <c:ptCount val="4"/>
                <c:pt idx="0">
                  <c:v>2.46</c:v>
                </c:pt>
                <c:pt idx="1">
                  <c:v>1.61</c:v>
                </c:pt>
                <c:pt idx="2">
                  <c:v>1.0900000000000001</c:v>
                </c:pt>
                <c:pt idx="3">
                  <c:v>1.56</c:v>
                </c:pt>
              </c:numCache>
            </c:numRef>
          </c:val>
        </c:ser>
        <c:ser>
          <c:idx val="3"/>
          <c:order val="3"/>
          <c:tx>
            <c:v>C. pinnatifidum inoculated</c:v>
          </c:tx>
          <c:errBars>
            <c:errBarType val="both"/>
            <c:errValType val="cust"/>
            <c:plus>
              <c:numRef>
                <c:f>Sheet1!$BF$67:$BI$67</c:f>
                <c:numCache>
                  <c:formatCode>General</c:formatCode>
                  <c:ptCount val="4"/>
                  <c:pt idx="0">
                    <c:v>0.24</c:v>
                  </c:pt>
                  <c:pt idx="1">
                    <c:v>0.02</c:v>
                  </c:pt>
                  <c:pt idx="2">
                    <c:v>0.21</c:v>
                  </c:pt>
                  <c:pt idx="3">
                    <c:v>0.11</c:v>
                  </c:pt>
                </c:numCache>
              </c:numRef>
            </c:plus>
            <c:minus>
              <c:numRef>
                <c:f>Sheet1!$BF$67:$BI$67</c:f>
                <c:numCache>
                  <c:formatCode>General</c:formatCode>
                  <c:ptCount val="4"/>
                  <c:pt idx="0">
                    <c:v>0.24</c:v>
                  </c:pt>
                  <c:pt idx="1">
                    <c:v>0.02</c:v>
                  </c:pt>
                  <c:pt idx="2">
                    <c:v>0.21</c:v>
                  </c:pt>
                  <c:pt idx="3">
                    <c:v>0.11</c:v>
                  </c:pt>
                </c:numCache>
              </c:numRef>
            </c:minus>
          </c:errBars>
          <c:cat>
            <c:numLit>
              <c:formatCode>General</c:formatCode>
              <c:ptCount val="4"/>
              <c:pt idx="0">
                <c:v>1</c:v>
              </c:pt>
              <c:pt idx="1">
                <c:v>3</c:v>
              </c:pt>
              <c:pt idx="2">
                <c:v>5</c:v>
              </c:pt>
              <c:pt idx="3">
                <c:v>7</c:v>
              </c:pt>
            </c:numLit>
          </c:cat>
          <c:val>
            <c:numRef>
              <c:f>Sheet1!$AP$67:$AS$67</c:f>
              <c:numCache>
                <c:formatCode>General</c:formatCode>
                <c:ptCount val="4"/>
                <c:pt idx="0">
                  <c:v>2.48</c:v>
                </c:pt>
                <c:pt idx="1">
                  <c:v>3.51</c:v>
                </c:pt>
                <c:pt idx="2">
                  <c:v>2.9</c:v>
                </c:pt>
                <c:pt idx="3">
                  <c:v>3.28</c:v>
                </c:pt>
              </c:numCache>
            </c:numRef>
          </c:val>
        </c:ser>
        <c:axId val="104062976"/>
        <c:axId val="104064896"/>
      </c:barChart>
      <c:catAx>
        <c:axId val="104062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Days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post inoculation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42626398005858551"/>
              <c:y val="0.90370370370370368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064896"/>
        <c:crosses val="autoZero"/>
        <c:auto val="1"/>
        <c:lblAlgn val="ctr"/>
        <c:lblOffset val="100"/>
      </c:catAx>
      <c:valAx>
        <c:axId val="10406489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latin typeface="Times New Roman" pitchFamily="18" charset="0"/>
                    <a:cs typeface="Times New Roman" pitchFamily="18" charset="0"/>
                  </a:rPr>
                  <a:t>Superoxide dismutase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u="none" strike="noStrike" baseline="0">
                    <a:latin typeface="Times New Roman" pitchFamily="18" charset="0"/>
                    <a:cs typeface="Times New Roman" pitchFamily="18" charset="0"/>
                  </a:rPr>
                  <a:t>(units g</a:t>
                </a:r>
                <a:r>
                  <a:rPr lang="en-US" sz="12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-1</a:t>
                </a:r>
                <a:r>
                  <a:rPr lang="en-US" sz="1200" b="1" i="0" u="none" strike="noStrike" baseline="0">
                    <a:latin typeface="Times New Roman" pitchFamily="18" charset="0"/>
                    <a:cs typeface="Times New Roman" pitchFamily="18" charset="0"/>
                  </a:rPr>
                  <a:t> fw) </a:t>
                </a:r>
                <a:endParaRPr lang="en-US" sz="1200" b="1" i="0" baseline="0">
                  <a:latin typeface="Times New Roman" pitchFamily="18" charset="0"/>
                  <a:cs typeface="Times New Roman" pitchFamily="18" charset="0"/>
                </a:endParaRP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062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042593805368139"/>
          <c:y val="8.491542723826238E-3"/>
          <c:w val="0.78001246719160056"/>
          <c:h val="0.15431321084864391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8.4488407699037621E-2"/>
          <c:y val="0.259733887430736"/>
          <c:w val="0.89677690288713907"/>
          <c:h val="0.58989173228346925"/>
        </c:manualLayout>
      </c:layout>
      <c:barChart>
        <c:barDir val="col"/>
        <c:grouping val="clustered"/>
        <c:ser>
          <c:idx val="0"/>
          <c:order val="0"/>
          <c:tx>
            <c:strRef>
              <c:f>Sheet2!$AK$3:$AL$3</c:f>
              <c:strCache>
                <c:ptCount val="1"/>
                <c:pt idx="0">
                  <c:v>PBG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Sheet2!$AT$3:$AW$3</c:f>
                <c:numCache>
                  <c:formatCode>General</c:formatCode>
                  <c:ptCount val="4"/>
                  <c:pt idx="0">
                    <c:v>0.14142135623684324</c:v>
                  </c:pt>
                  <c:pt idx="1">
                    <c:v>7.0710678118653253E-2</c:v>
                  </c:pt>
                  <c:pt idx="2">
                    <c:v>0.17677669529663689</c:v>
                  </c:pt>
                  <c:pt idx="3">
                    <c:v>7.0710678118655765E-2</c:v>
                  </c:pt>
                </c:numCache>
              </c:numRef>
            </c:plus>
            <c:minus>
              <c:numRef>
                <c:f>Sheet2!$AT$3:$AW$3</c:f>
                <c:numCache>
                  <c:formatCode>General</c:formatCode>
                  <c:ptCount val="4"/>
                  <c:pt idx="0">
                    <c:v>0.14142135623684324</c:v>
                  </c:pt>
                  <c:pt idx="1">
                    <c:v>7.0710678118653253E-2</c:v>
                  </c:pt>
                  <c:pt idx="2">
                    <c:v>0.17677669529663689</c:v>
                  </c:pt>
                  <c:pt idx="3">
                    <c:v>7.0710678118655765E-2</c:v>
                  </c:pt>
                </c:numCache>
              </c:numRef>
            </c:minus>
          </c:errBars>
          <c:cat>
            <c:strRef>
              <c:f>Sheet2!$AM$2:$AP$2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Sheet2!$AM$3:$AP$3</c:f>
              <c:numCache>
                <c:formatCode>General</c:formatCode>
                <c:ptCount val="4"/>
                <c:pt idx="0">
                  <c:v>17.100000000000001</c:v>
                </c:pt>
                <c:pt idx="1">
                  <c:v>24.1</c:v>
                </c:pt>
                <c:pt idx="2">
                  <c:v>39.625</c:v>
                </c:pt>
                <c:pt idx="3">
                  <c:v>41</c:v>
                </c:pt>
              </c:numCache>
            </c:numRef>
          </c:val>
        </c:ser>
        <c:ser>
          <c:idx val="1"/>
          <c:order val="1"/>
          <c:tx>
            <c:strRef>
              <c:f>Sheet2!$AK$4:$AL$4</c:f>
              <c:strCache>
                <c:ptCount val="1"/>
                <c:pt idx="0">
                  <c:v>PBG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Sheet2!$AT$4:$AW$4</c:f>
                <c:numCache>
                  <c:formatCode>General</c:formatCode>
                  <c:ptCount val="4"/>
                  <c:pt idx="0">
                    <c:v>7.0710678118653253E-2</c:v>
                  </c:pt>
                  <c:pt idx="1">
                    <c:v>7.0710678118655765E-2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Sheet2!$AT$4:$AW$4</c:f>
                <c:numCache>
                  <c:formatCode>General</c:formatCode>
                  <c:ptCount val="4"/>
                  <c:pt idx="0">
                    <c:v>7.0710678118653253E-2</c:v>
                  </c:pt>
                  <c:pt idx="1">
                    <c:v>7.0710678118655765E-2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</c:errBars>
          <c:cat>
            <c:strRef>
              <c:f>Sheet2!$AM$2:$AP$2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Sheet2!$AM$4:$AP$4</c:f>
              <c:numCache>
                <c:formatCode>General</c:formatCode>
                <c:ptCount val="4"/>
                <c:pt idx="0">
                  <c:v>18.600000000000001</c:v>
                </c:pt>
                <c:pt idx="1">
                  <c:v>31.75</c:v>
                </c:pt>
                <c:pt idx="2">
                  <c:v>26.150000000000002</c:v>
                </c:pt>
                <c:pt idx="3">
                  <c:v>27.55</c:v>
                </c:pt>
              </c:numCache>
            </c:numRef>
          </c:val>
        </c:ser>
        <c:ser>
          <c:idx val="2"/>
          <c:order val="2"/>
          <c:tx>
            <c:strRef>
              <c:f>Sheet2!$AK$5:$AL$5</c:f>
              <c:strCache>
                <c:ptCount val="1"/>
                <c:pt idx="0">
                  <c:v>C. pinnatifedum control</c:v>
                </c:pt>
              </c:strCache>
            </c:strRef>
          </c:tx>
          <c:errBars>
            <c:errBarType val="both"/>
            <c:errValType val="cust"/>
            <c:plus>
              <c:numRef>
                <c:f>Sheet2!$AT$5:$AW$5</c:f>
                <c:numCache>
                  <c:formatCode>General</c:formatCode>
                  <c:ptCount val="4"/>
                  <c:pt idx="0">
                    <c:v>7.0710678118650741E-2</c:v>
                  </c:pt>
                  <c:pt idx="1">
                    <c:v>3.5355339059327882E-2</c:v>
                  </c:pt>
                  <c:pt idx="2">
                    <c:v>7.0710678118655765E-2</c:v>
                  </c:pt>
                  <c:pt idx="3">
                    <c:v>3.5355339059325371E-2</c:v>
                  </c:pt>
                </c:numCache>
              </c:numRef>
            </c:plus>
            <c:minus>
              <c:numRef>
                <c:f>Sheet2!$AT$5:$AW$5</c:f>
                <c:numCache>
                  <c:formatCode>General</c:formatCode>
                  <c:ptCount val="4"/>
                  <c:pt idx="0">
                    <c:v>7.0710678118650741E-2</c:v>
                  </c:pt>
                  <c:pt idx="1">
                    <c:v>3.5355339059327882E-2</c:v>
                  </c:pt>
                  <c:pt idx="2">
                    <c:v>7.0710678118655765E-2</c:v>
                  </c:pt>
                  <c:pt idx="3">
                    <c:v>3.5355339059325371E-2</c:v>
                  </c:pt>
                </c:numCache>
              </c:numRef>
            </c:minus>
          </c:errBars>
          <c:cat>
            <c:strRef>
              <c:f>Sheet2!$AM$2:$AP$2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Sheet2!$AM$5:$AP$5</c:f>
              <c:numCache>
                <c:formatCode>General</c:formatCode>
                <c:ptCount val="4"/>
                <c:pt idx="0">
                  <c:v>43</c:v>
                </c:pt>
                <c:pt idx="1">
                  <c:v>25.975000000000001</c:v>
                </c:pt>
                <c:pt idx="2">
                  <c:v>42.55</c:v>
                </c:pt>
                <c:pt idx="3">
                  <c:v>51.424999999999997</c:v>
                </c:pt>
              </c:numCache>
            </c:numRef>
          </c:val>
        </c:ser>
        <c:ser>
          <c:idx val="3"/>
          <c:order val="3"/>
          <c:tx>
            <c:strRef>
              <c:f>Sheet2!$AK$6:$AL$6</c:f>
              <c:strCache>
                <c:ptCount val="1"/>
                <c:pt idx="0">
                  <c:v>C. pinnatifedum diseased</c:v>
                </c:pt>
              </c:strCache>
            </c:strRef>
          </c:tx>
          <c:errBars>
            <c:errBarType val="both"/>
            <c:errValType val="cust"/>
            <c:plus>
              <c:numRef>
                <c:f>Sheet2!$AT$6:$AW$6</c:f>
                <c:numCache>
                  <c:formatCode>General</c:formatCode>
                  <c:ptCount val="4"/>
                  <c:pt idx="0">
                    <c:v>7.0710678118653253E-2</c:v>
                  </c:pt>
                  <c:pt idx="1">
                    <c:v>0.10606601717798111</c:v>
                  </c:pt>
                  <c:pt idx="2">
                    <c:v>0.21213203435559982</c:v>
                  </c:pt>
                  <c:pt idx="3">
                    <c:v>0.1060660171779761</c:v>
                  </c:pt>
                </c:numCache>
              </c:numRef>
            </c:plus>
            <c:minus>
              <c:numRef>
                <c:f>Sheet2!$AT$6:$AW$6</c:f>
                <c:numCache>
                  <c:formatCode>General</c:formatCode>
                  <c:ptCount val="4"/>
                  <c:pt idx="0">
                    <c:v>7.0710678118653253E-2</c:v>
                  </c:pt>
                  <c:pt idx="1">
                    <c:v>0.10606601717798111</c:v>
                  </c:pt>
                  <c:pt idx="2">
                    <c:v>0.21213203435559982</c:v>
                  </c:pt>
                  <c:pt idx="3">
                    <c:v>0.1060660171779761</c:v>
                  </c:pt>
                </c:numCache>
              </c:numRef>
            </c:minus>
          </c:errBars>
          <c:cat>
            <c:strRef>
              <c:f>Sheet2!$AM$2:$AP$2</c:f>
              <c:strCache>
                <c:ptCount val="4"/>
                <c:pt idx="0">
                  <c:v>day 1</c:v>
                </c:pt>
                <c:pt idx="1">
                  <c:v>day 3</c:v>
                </c:pt>
                <c:pt idx="2">
                  <c:v>day 5</c:v>
                </c:pt>
                <c:pt idx="3">
                  <c:v>day 7</c:v>
                </c:pt>
              </c:strCache>
            </c:strRef>
          </c:cat>
          <c:val>
            <c:numRef>
              <c:f>Sheet2!$AM$6:$AP$6</c:f>
              <c:numCache>
                <c:formatCode>General</c:formatCode>
                <c:ptCount val="4"/>
                <c:pt idx="0">
                  <c:v>26.75</c:v>
                </c:pt>
                <c:pt idx="1">
                  <c:v>25.074999999999999</c:v>
                </c:pt>
                <c:pt idx="2">
                  <c:v>30.950000000000003</c:v>
                </c:pt>
                <c:pt idx="3">
                  <c:v>65.175000000000011</c:v>
                </c:pt>
              </c:numCache>
            </c:numRef>
          </c:val>
        </c:ser>
        <c:axId val="104370944"/>
        <c:axId val="104372480"/>
      </c:barChart>
      <c:catAx>
        <c:axId val="104370944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372480"/>
        <c:crosses val="autoZero"/>
        <c:auto val="1"/>
        <c:lblAlgn val="ctr"/>
        <c:lblOffset val="100"/>
      </c:catAx>
      <c:valAx>
        <c:axId val="10437248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43709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4598643919510687E-2"/>
          <c:y val="3.8619130941965692E-3"/>
          <c:w val="0.90206802274715658"/>
          <c:h val="0.17746135899679374"/>
        </c:manualLayout>
      </c:layout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561976</xdr:colOff>
      <xdr:row>98</xdr:row>
      <xdr:rowOff>142875</xdr:rowOff>
    </xdr:from>
    <xdr:to>
      <xdr:col>47</xdr:col>
      <xdr:colOff>523876</xdr:colOff>
      <xdr:row>114</xdr:row>
      <xdr:rowOff>142875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504824</xdr:colOff>
      <xdr:row>68</xdr:row>
      <xdr:rowOff>152400</xdr:rowOff>
    </xdr:from>
    <xdr:to>
      <xdr:col>56</xdr:col>
      <xdr:colOff>552449</xdr:colOff>
      <xdr:row>83</xdr:row>
      <xdr:rowOff>38100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428625</xdr:colOff>
      <xdr:row>37</xdr:row>
      <xdr:rowOff>47625</xdr:rowOff>
    </xdr:from>
    <xdr:to>
      <xdr:col>48</xdr:col>
      <xdr:colOff>123825</xdr:colOff>
      <xdr:row>51</xdr:row>
      <xdr:rowOff>123825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38100</xdr:colOff>
      <xdr:row>8</xdr:row>
      <xdr:rowOff>114300</xdr:rowOff>
    </xdr:from>
    <xdr:to>
      <xdr:col>48</xdr:col>
      <xdr:colOff>342900</xdr:colOff>
      <xdr:row>23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39</xdr:col>
      <xdr:colOff>485775</xdr:colOff>
      <xdr:row>130</xdr:row>
      <xdr:rowOff>161925</xdr:rowOff>
    </xdr:from>
    <xdr:to>
      <xdr:col>47</xdr:col>
      <xdr:colOff>180975</xdr:colOff>
      <xdr:row>145</xdr:row>
      <xdr:rowOff>47625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28575</xdr:colOff>
      <xdr:row>158</xdr:row>
      <xdr:rowOff>19049</xdr:rowOff>
    </xdr:from>
    <xdr:to>
      <xdr:col>47</xdr:col>
      <xdr:colOff>85725</xdr:colOff>
      <xdr:row>174</xdr:row>
      <xdr:rowOff>142875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57150</xdr:colOff>
      <xdr:row>130</xdr:row>
      <xdr:rowOff>171450</xdr:rowOff>
    </xdr:from>
    <xdr:to>
      <xdr:col>55</xdr:col>
      <xdr:colOff>361950</xdr:colOff>
      <xdr:row>145</xdr:row>
      <xdr:rowOff>57150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oneCellAnchor>
    <xdr:from>
      <xdr:col>51</xdr:col>
      <xdr:colOff>104775</xdr:colOff>
      <xdr:row>143</xdr:row>
      <xdr:rowOff>152400</xdr:rowOff>
    </xdr:from>
    <xdr:ext cx="1447256" cy="264560"/>
    <xdr:sp macro="" textlink="">
      <xdr:nvSpPr>
        <xdr:cNvPr id="15" name="TextBox 14"/>
        <xdr:cNvSpPr txBox="1"/>
      </xdr:nvSpPr>
      <xdr:spPr>
        <a:xfrm>
          <a:off x="31384875" y="27393900"/>
          <a:ext cx="144725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baseline="0">
              <a:solidFill>
                <a:schemeClr val="tx1"/>
              </a:solidFill>
              <a:latin typeface="+mn-lt"/>
              <a:ea typeface="+mn-ea"/>
              <a:cs typeface="+mn-cs"/>
            </a:rPr>
            <a:t>Days post inoculation</a:t>
          </a:r>
        </a:p>
      </xdr:txBody>
    </xdr:sp>
    <xdr:clientData/>
  </xdr:oneCellAnchor>
  <xdr:twoCellAnchor>
    <xdr:from>
      <xdr:col>57</xdr:col>
      <xdr:colOff>228600</xdr:colOff>
      <xdr:row>68</xdr:row>
      <xdr:rowOff>171450</xdr:rowOff>
    </xdr:from>
    <xdr:to>
      <xdr:col>65</xdr:col>
      <xdr:colOff>276225</xdr:colOff>
      <xdr:row>83</xdr:row>
      <xdr:rowOff>57150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276225</xdr:colOff>
      <xdr:row>0</xdr:row>
      <xdr:rowOff>57150</xdr:rowOff>
    </xdr:from>
    <xdr:to>
      <xdr:col>56</xdr:col>
      <xdr:colOff>581025</xdr:colOff>
      <xdr:row>14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49</xdr:col>
      <xdr:colOff>295275</xdr:colOff>
      <xdr:row>15</xdr:row>
      <xdr:rowOff>123825</xdr:rowOff>
    </xdr:from>
    <xdr:to>
      <xdr:col>56</xdr:col>
      <xdr:colOff>600075</xdr:colOff>
      <xdr:row>30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76200</xdr:colOff>
      <xdr:row>33</xdr:row>
      <xdr:rowOff>171450</xdr:rowOff>
    </xdr:from>
    <xdr:to>
      <xdr:col>56</xdr:col>
      <xdr:colOff>381000</xdr:colOff>
      <xdr:row>48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66675</xdr:colOff>
      <xdr:row>49</xdr:row>
      <xdr:rowOff>19050</xdr:rowOff>
    </xdr:from>
    <xdr:to>
      <xdr:col>56</xdr:col>
      <xdr:colOff>371475</xdr:colOff>
      <xdr:row>63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49</xdr:col>
      <xdr:colOff>600075</xdr:colOff>
      <xdr:row>70</xdr:row>
      <xdr:rowOff>19050</xdr:rowOff>
    </xdr:from>
    <xdr:to>
      <xdr:col>57</xdr:col>
      <xdr:colOff>295275</xdr:colOff>
      <xdr:row>84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49</xdr:col>
      <xdr:colOff>600075</xdr:colOff>
      <xdr:row>87</xdr:row>
      <xdr:rowOff>28575</xdr:rowOff>
    </xdr:from>
    <xdr:to>
      <xdr:col>57</xdr:col>
      <xdr:colOff>295275</xdr:colOff>
      <xdr:row>101</xdr:row>
      <xdr:rowOff>104775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82"/>
  <sheetViews>
    <sheetView topLeftCell="BC1" workbookViewId="0">
      <selection activeCell="BL66" sqref="BL66"/>
    </sheetView>
  </sheetViews>
  <sheetFormatPr defaultRowHeight="15"/>
  <cols>
    <col min="15" max="15" width="9.140625" style="1"/>
    <col min="20" max="21" width="9.140625" style="1"/>
    <col min="29" max="29" width="12" bestFit="1" customWidth="1"/>
  </cols>
  <sheetData>
    <row r="1" spans="1:44">
      <c r="B1" s="3"/>
      <c r="C1" s="4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33</v>
      </c>
      <c r="Q1" s="3"/>
      <c r="R1" s="3"/>
      <c r="S1" s="3"/>
      <c r="T1" s="3"/>
      <c r="U1" s="3"/>
      <c r="V1" s="3"/>
      <c r="Y1" s="1" t="s">
        <v>33</v>
      </c>
    </row>
    <row r="2" spans="1:4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32</v>
      </c>
      <c r="Q2" s="3"/>
      <c r="R2" s="3"/>
      <c r="S2" s="3"/>
      <c r="T2" s="3"/>
      <c r="U2" s="3"/>
      <c r="V2" s="3"/>
      <c r="X2">
        <v>2</v>
      </c>
      <c r="Z2" s="1" t="s">
        <v>49</v>
      </c>
      <c r="AH2" s="1" t="s">
        <v>63</v>
      </c>
      <c r="AI2" s="1" t="s">
        <v>64</v>
      </c>
      <c r="AJ2" s="1" t="s">
        <v>65</v>
      </c>
      <c r="AK2" s="1" t="s">
        <v>66</v>
      </c>
      <c r="AO2" s="1" t="s">
        <v>63</v>
      </c>
      <c r="AP2" s="1" t="s">
        <v>64</v>
      </c>
      <c r="AQ2" s="1" t="s">
        <v>65</v>
      </c>
      <c r="AR2" s="1" t="s">
        <v>66</v>
      </c>
    </row>
    <row r="3" spans="1:44">
      <c r="A3" s="4" t="s">
        <v>9</v>
      </c>
      <c r="B3" s="3"/>
      <c r="C3" s="3"/>
      <c r="D3" s="4" t="s">
        <v>17</v>
      </c>
      <c r="E3" s="4" t="s">
        <v>18</v>
      </c>
      <c r="F3" s="4" t="s">
        <v>24</v>
      </c>
      <c r="G3" s="4" t="s">
        <v>25</v>
      </c>
      <c r="H3" s="4" t="s">
        <v>19</v>
      </c>
      <c r="I3" s="4" t="s">
        <v>20</v>
      </c>
      <c r="J3" s="4" t="s">
        <v>26</v>
      </c>
      <c r="K3" s="4" t="s">
        <v>27</v>
      </c>
      <c r="L3" s="3"/>
      <c r="M3" s="4" t="s">
        <v>19</v>
      </c>
      <c r="N3" s="4" t="s">
        <v>20</v>
      </c>
      <c r="O3" s="4" t="s">
        <v>34</v>
      </c>
      <c r="P3" s="4" t="s">
        <v>29</v>
      </c>
      <c r="Q3" s="4" t="s">
        <v>30</v>
      </c>
      <c r="R3" s="4" t="s">
        <v>26</v>
      </c>
      <c r="S3" s="4" t="s">
        <v>31</v>
      </c>
      <c r="T3" s="4"/>
      <c r="U3" s="4"/>
      <c r="V3" s="3"/>
      <c r="Z3" s="1">
        <v>1</v>
      </c>
      <c r="AA3">
        <v>20.304560000000002</v>
      </c>
      <c r="AB3">
        <v>16.92046666666667</v>
      </c>
      <c r="AC3">
        <v>18.612513333333336</v>
      </c>
      <c r="AD3">
        <v>2.3929153441681881</v>
      </c>
      <c r="AF3" s="4" t="s">
        <v>4</v>
      </c>
      <c r="AG3" s="4" t="s">
        <v>2</v>
      </c>
      <c r="AH3" s="1">
        <v>25.803711666666668</v>
      </c>
      <c r="AI3" s="1">
        <v>21.996606666666665</v>
      </c>
      <c r="AJ3" s="1">
        <v>21.573595000000005</v>
      </c>
      <c r="AK3" s="1">
        <v>10.998303333333334</v>
      </c>
      <c r="AM3" s="4" t="s">
        <v>4</v>
      </c>
      <c r="AN3" s="4" t="s">
        <v>2</v>
      </c>
      <c r="AO3" s="1">
        <v>0.59822883604204113</v>
      </c>
      <c r="AP3" s="1">
        <v>1.1964576720841773</v>
      </c>
      <c r="AQ3" s="1">
        <v>4.187601852294315</v>
      </c>
      <c r="AR3" s="1">
        <v>2.3929153441681881</v>
      </c>
    </row>
    <row r="4" spans="1:44">
      <c r="A4" s="3">
        <v>1</v>
      </c>
      <c r="B4" s="4" t="s">
        <v>1</v>
      </c>
      <c r="C4" s="4" t="s">
        <v>2</v>
      </c>
      <c r="D4" s="3">
        <v>2.4E-2</v>
      </c>
      <c r="E4" s="3">
        <v>0.02</v>
      </c>
      <c r="F4" s="3">
        <f>D4/3</f>
        <v>8.0000000000000002E-3</v>
      </c>
      <c r="G4" s="3">
        <f>E4/3</f>
        <v>6.6666666666666671E-3</v>
      </c>
      <c r="H4" s="3">
        <f>F4*2538.07</f>
        <v>20.304560000000002</v>
      </c>
      <c r="I4" s="3">
        <f>G4*2538.07</f>
        <v>16.92046666666667</v>
      </c>
      <c r="J4" s="3">
        <f>AVERAGE(H4,I4)</f>
        <v>18.612513333333336</v>
      </c>
      <c r="K4" s="3">
        <f>STDEV(H4,I4)</f>
        <v>2.3929153441681881</v>
      </c>
      <c r="L4" s="3"/>
      <c r="M4" s="3">
        <v>20.304560000000002</v>
      </c>
      <c r="N4" s="3">
        <v>16.92046666666667</v>
      </c>
      <c r="O4" s="3">
        <v>49</v>
      </c>
      <c r="P4" s="3">
        <f>M4/O4</f>
        <v>0.41437877551020413</v>
      </c>
      <c r="Q4" s="3">
        <f>N4/O4</f>
        <v>0.34531564625850347</v>
      </c>
      <c r="R4" s="3">
        <f>AVERAGE(P4,Q4)</f>
        <v>0.3798472108843538</v>
      </c>
      <c r="S4" s="3">
        <f>STDEV(P4,Q4)</f>
        <v>4.8835007023840554E-2</v>
      </c>
      <c r="T4" s="3"/>
      <c r="U4" s="3"/>
      <c r="V4" s="3"/>
      <c r="Y4" s="1"/>
      <c r="Z4" s="1">
        <v>2</v>
      </c>
      <c r="AA4">
        <v>15.22842</v>
      </c>
      <c r="AB4">
        <v>16.92046666666667</v>
      </c>
      <c r="AC4">
        <v>16.074443333333335</v>
      </c>
      <c r="AD4">
        <v>1.1964576720840823</v>
      </c>
      <c r="AF4" s="4"/>
      <c r="AG4" s="4" t="s">
        <v>3</v>
      </c>
      <c r="AH4" s="1">
        <v>27.918770000000002</v>
      </c>
      <c r="AI4" s="1">
        <v>35.532979999999995</v>
      </c>
      <c r="AJ4" s="1">
        <v>32.994910000000004</v>
      </c>
      <c r="AK4" s="1">
        <v>16.92046666666667</v>
      </c>
      <c r="AM4" s="4"/>
      <c r="AN4" s="4" t="s">
        <v>3</v>
      </c>
      <c r="AO4" s="1">
        <v>3.5893730162522468</v>
      </c>
      <c r="AP4" s="1">
        <v>3.5893730162523734</v>
      </c>
      <c r="AQ4" s="1">
        <v>1.1964576720840823</v>
      </c>
      <c r="AR4" s="1">
        <v>0</v>
      </c>
    </row>
    <row r="5" spans="1:44">
      <c r="A5" s="3"/>
      <c r="B5" s="4"/>
      <c r="C5" s="4" t="s">
        <v>3</v>
      </c>
      <c r="D5" s="3">
        <v>1.7999999999999999E-2</v>
      </c>
      <c r="E5" s="3">
        <v>0.02</v>
      </c>
      <c r="F5" s="3">
        <f>D5/3</f>
        <v>5.9999999999999993E-3</v>
      </c>
      <c r="G5" s="3">
        <f>E5/3</f>
        <v>6.6666666666666671E-3</v>
      </c>
      <c r="H5" s="3">
        <f t="shared" ref="H5:H29" si="0">F5*2538.07</f>
        <v>15.22842</v>
      </c>
      <c r="I5" s="3">
        <f t="shared" ref="I5:I29" si="1">G5*2538.07</f>
        <v>16.92046666666667</v>
      </c>
      <c r="J5" s="3">
        <f t="shared" ref="J5:J29" si="2">AVERAGE(H5,I5)</f>
        <v>16.074443333333335</v>
      </c>
      <c r="K5" s="3">
        <f t="shared" ref="K5:K29" si="3">STDEV(H5,I5)</f>
        <v>1.1964576720840823</v>
      </c>
      <c r="L5" s="3"/>
      <c r="M5" s="3">
        <v>15.22842</v>
      </c>
      <c r="N5" s="3">
        <v>16.92046666666667</v>
      </c>
      <c r="O5" s="3">
        <v>48.3</v>
      </c>
      <c r="P5" s="3">
        <f t="shared" ref="P5:P29" si="4">M5/O5</f>
        <v>0.31528819875776398</v>
      </c>
      <c r="Q5" s="3">
        <f t="shared" ref="Q5:Q29" si="5">N5/O5</f>
        <v>0.35032022084196007</v>
      </c>
      <c r="R5" s="3">
        <f t="shared" ref="R5:R29" si="6">AVERAGE(P5,Q5)</f>
        <v>0.33280420979986203</v>
      </c>
      <c r="S5" s="3">
        <f t="shared" ref="S5:S29" si="7">STDEV(P5,Q5)</f>
        <v>2.4771380374411657E-2</v>
      </c>
      <c r="T5" s="3"/>
      <c r="U5" s="3"/>
      <c r="V5" s="3"/>
      <c r="Y5" s="1"/>
      <c r="Z5" s="1">
        <v>3</v>
      </c>
      <c r="AA5">
        <v>25.380700000000001</v>
      </c>
      <c r="AB5">
        <v>26.226723333333336</v>
      </c>
      <c r="AC5">
        <v>25.803711666666668</v>
      </c>
      <c r="AD5">
        <v>0.59822883604204113</v>
      </c>
      <c r="AF5" s="4" t="s">
        <v>71</v>
      </c>
      <c r="AG5" s="4" t="s">
        <v>2</v>
      </c>
      <c r="AH5" s="1">
        <v>18.612513333333336</v>
      </c>
      <c r="AI5" s="1">
        <v>20.72757166666667</v>
      </c>
      <c r="AJ5" s="1">
        <v>19.035525</v>
      </c>
      <c r="AK5" s="1">
        <v>13.113361666666666</v>
      </c>
      <c r="AM5" s="4" t="s">
        <v>1</v>
      </c>
      <c r="AN5" s="4" t="s">
        <v>2</v>
      </c>
      <c r="AO5" s="1">
        <v>2.3929153441681881</v>
      </c>
      <c r="AP5" s="1">
        <v>0.5982288360419461</v>
      </c>
      <c r="AQ5" s="1">
        <v>0.59822883604213617</v>
      </c>
      <c r="AR5" s="1">
        <v>0.59822883604213617</v>
      </c>
    </row>
    <row r="6" spans="1:4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Y6" s="1"/>
      <c r="Z6" s="1">
        <v>4</v>
      </c>
      <c r="AA6" s="1">
        <v>25.380700000000001</v>
      </c>
      <c r="AB6">
        <v>30.45684</v>
      </c>
      <c r="AC6">
        <v>27.918770000000002</v>
      </c>
      <c r="AD6">
        <v>3.5893730162522468</v>
      </c>
      <c r="AF6" s="4" t="s">
        <v>71</v>
      </c>
      <c r="AG6" s="4" t="s">
        <v>3</v>
      </c>
      <c r="AH6" s="1">
        <v>16.074443333333335</v>
      </c>
      <c r="AI6" s="1">
        <v>31.725875000000002</v>
      </c>
      <c r="AJ6" s="1">
        <v>32.148886666666669</v>
      </c>
      <c r="AK6" s="1">
        <v>29.610816666666668</v>
      </c>
      <c r="AM6" s="4"/>
      <c r="AN6" s="4" t="s">
        <v>3</v>
      </c>
      <c r="AO6" s="1">
        <v>1.1964576720840823</v>
      </c>
      <c r="AP6" s="1">
        <v>0.59822883604204113</v>
      </c>
      <c r="AQ6" s="1">
        <v>1.1964576720838922</v>
      </c>
      <c r="AR6" s="1">
        <v>1.1964576720840823</v>
      </c>
    </row>
    <row r="7" spans="1:44">
      <c r="A7" s="3">
        <v>2</v>
      </c>
      <c r="B7" s="4" t="s">
        <v>4</v>
      </c>
      <c r="C7" s="4" t="s">
        <v>2</v>
      </c>
      <c r="D7" s="3">
        <v>0.03</v>
      </c>
      <c r="E7" s="3">
        <v>3.1E-2</v>
      </c>
      <c r="F7" s="3">
        <f>D7/3</f>
        <v>0.01</v>
      </c>
      <c r="G7" s="3">
        <f>E7/3</f>
        <v>1.0333333333333333E-2</v>
      </c>
      <c r="H7" s="3">
        <f t="shared" si="0"/>
        <v>25.380700000000001</v>
      </c>
      <c r="I7" s="3">
        <f t="shared" si="1"/>
        <v>26.226723333333336</v>
      </c>
      <c r="J7" s="3">
        <f t="shared" si="2"/>
        <v>25.803711666666668</v>
      </c>
      <c r="K7" s="3">
        <f t="shared" si="3"/>
        <v>0.59822883604204113</v>
      </c>
      <c r="L7" s="3"/>
      <c r="M7" s="3">
        <v>25.380700000000001</v>
      </c>
      <c r="N7" s="3">
        <v>26.226723333333336</v>
      </c>
      <c r="O7" s="3">
        <v>54</v>
      </c>
      <c r="P7" s="3">
        <f t="shared" si="4"/>
        <v>0.47001296296296297</v>
      </c>
      <c r="Q7" s="3">
        <f t="shared" si="5"/>
        <v>0.48568006172839512</v>
      </c>
      <c r="R7" s="3">
        <f t="shared" si="6"/>
        <v>0.47784651234567904</v>
      </c>
      <c r="S7" s="3">
        <f t="shared" si="7"/>
        <v>1.1078311778556461E-2</v>
      </c>
      <c r="T7" s="3"/>
      <c r="U7" s="3"/>
      <c r="V7" s="3"/>
      <c r="Y7" s="1"/>
      <c r="Z7" s="1">
        <v>5</v>
      </c>
      <c r="AA7" s="1">
        <v>20.304560000000002</v>
      </c>
      <c r="AB7">
        <v>21.150583333333334</v>
      </c>
      <c r="AC7">
        <v>20.72757166666667</v>
      </c>
      <c r="AD7">
        <v>0.5982288360419461</v>
      </c>
    </row>
    <row r="8" spans="1:44">
      <c r="A8" s="3"/>
      <c r="B8" s="4"/>
      <c r="C8" s="4" t="s">
        <v>3</v>
      </c>
      <c r="D8" s="3">
        <v>0.03</v>
      </c>
      <c r="E8" s="3">
        <v>3.5999999999999997E-2</v>
      </c>
      <c r="F8" s="3">
        <f>D8/3</f>
        <v>0.01</v>
      </c>
      <c r="G8" s="3">
        <f>E8/3</f>
        <v>1.1999999999999999E-2</v>
      </c>
      <c r="H8" s="3">
        <f t="shared" si="0"/>
        <v>25.380700000000001</v>
      </c>
      <c r="I8" s="3">
        <f t="shared" si="1"/>
        <v>30.45684</v>
      </c>
      <c r="J8" s="3">
        <f t="shared" si="2"/>
        <v>27.918770000000002</v>
      </c>
      <c r="K8" s="3">
        <f t="shared" si="3"/>
        <v>3.5893730162522468</v>
      </c>
      <c r="L8" s="3"/>
      <c r="M8" s="3">
        <v>25.380700000000001</v>
      </c>
      <c r="N8" s="3">
        <v>30.45684</v>
      </c>
      <c r="O8" s="3">
        <v>45.650000000000006</v>
      </c>
      <c r="P8" s="3">
        <f t="shared" si="4"/>
        <v>0.55598466593647311</v>
      </c>
      <c r="Q8" s="3">
        <f t="shared" si="5"/>
        <v>0.66718159912376773</v>
      </c>
      <c r="R8" s="3">
        <f t="shared" si="6"/>
        <v>0.61158313253012042</v>
      </c>
      <c r="S8" s="3">
        <f t="shared" si="7"/>
        <v>7.8628105503883619E-2</v>
      </c>
      <c r="T8" s="3"/>
      <c r="U8" s="3"/>
      <c r="V8" s="3"/>
      <c r="Y8" s="1"/>
      <c r="Z8" s="1">
        <v>6</v>
      </c>
      <c r="AA8" s="1">
        <v>31.302863333333335</v>
      </c>
      <c r="AB8">
        <v>32.148886666666669</v>
      </c>
      <c r="AC8">
        <v>31.725875000000002</v>
      </c>
      <c r="AD8">
        <v>0.59822883604204113</v>
      </c>
    </row>
    <row r="9" spans="1:4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Y9" s="1"/>
      <c r="Z9" s="1">
        <v>7</v>
      </c>
      <c r="AA9" s="1">
        <v>22.84263</v>
      </c>
      <c r="AB9">
        <v>21.150583333333334</v>
      </c>
      <c r="AC9">
        <v>21.996606666666665</v>
      </c>
      <c r="AD9">
        <v>1.1964576720841773</v>
      </c>
    </row>
    <row r="10" spans="1:44">
      <c r="A10" s="4" t="s">
        <v>5</v>
      </c>
      <c r="B10" s="3"/>
      <c r="C10" s="3"/>
      <c r="D10" s="4"/>
      <c r="E10" s="4"/>
      <c r="F10" s="4"/>
      <c r="G10" s="4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Y10" s="1"/>
      <c r="Z10" s="1">
        <v>8</v>
      </c>
      <c r="AA10" s="1">
        <v>38.07105</v>
      </c>
      <c r="AB10">
        <v>32.994909999999997</v>
      </c>
      <c r="AC10">
        <v>35.532979999999995</v>
      </c>
      <c r="AD10">
        <v>3.5893730162523734</v>
      </c>
    </row>
    <row r="11" spans="1:44">
      <c r="A11" s="3">
        <v>1</v>
      </c>
      <c r="B11" s="4" t="s">
        <v>1</v>
      </c>
      <c r="C11" s="4" t="s">
        <v>2</v>
      </c>
      <c r="D11" s="3">
        <v>2.4E-2</v>
      </c>
      <c r="E11" s="3">
        <v>2.5000000000000001E-2</v>
      </c>
      <c r="F11" s="3">
        <f>D11/3</f>
        <v>8.0000000000000002E-3</v>
      </c>
      <c r="G11" s="3">
        <f>E11/3</f>
        <v>8.3333333333333332E-3</v>
      </c>
      <c r="H11" s="3">
        <f t="shared" si="0"/>
        <v>20.304560000000002</v>
      </c>
      <c r="I11" s="3">
        <f t="shared" si="1"/>
        <v>21.150583333333334</v>
      </c>
      <c r="J11" s="3">
        <f t="shared" si="2"/>
        <v>20.72757166666667</v>
      </c>
      <c r="K11" s="3">
        <f t="shared" si="3"/>
        <v>0.5982288360419461</v>
      </c>
      <c r="L11" s="3"/>
      <c r="M11" s="3">
        <v>20.304560000000002</v>
      </c>
      <c r="N11" s="3">
        <v>21.150583333333334</v>
      </c>
      <c r="O11" s="3">
        <v>26.725000000000001</v>
      </c>
      <c r="P11" s="3">
        <f t="shared" si="4"/>
        <v>0.75975902712815724</v>
      </c>
      <c r="Q11" s="3">
        <f t="shared" si="5"/>
        <v>0.79141565325849705</v>
      </c>
      <c r="R11" s="3">
        <f t="shared" si="6"/>
        <v>0.77558734019332709</v>
      </c>
      <c r="S11" s="3">
        <f t="shared" si="7"/>
        <v>2.2384615006250538E-2</v>
      </c>
      <c r="T11" s="3"/>
      <c r="U11" s="3"/>
      <c r="V11" s="3"/>
      <c r="Y11" s="1"/>
      <c r="Z11" s="1">
        <v>9</v>
      </c>
      <c r="AA11" s="1">
        <v>18.612513333333336</v>
      </c>
      <c r="AB11">
        <v>19.458536666666667</v>
      </c>
      <c r="AC11">
        <v>19.035525</v>
      </c>
      <c r="AD11">
        <v>0.59822883604213617</v>
      </c>
    </row>
    <row r="12" spans="1:44">
      <c r="A12" s="3"/>
      <c r="B12" s="4"/>
      <c r="C12" s="4" t="s">
        <v>3</v>
      </c>
      <c r="D12" s="3">
        <v>3.6999999999999998E-2</v>
      </c>
      <c r="E12" s="3">
        <v>3.7999999999999999E-2</v>
      </c>
      <c r="F12" s="3">
        <f>D12/3</f>
        <v>1.2333333333333333E-2</v>
      </c>
      <c r="G12" s="3">
        <f>E12/3</f>
        <v>1.2666666666666666E-2</v>
      </c>
      <c r="H12" s="3">
        <f t="shared" si="0"/>
        <v>31.302863333333335</v>
      </c>
      <c r="I12" s="3">
        <f t="shared" si="1"/>
        <v>32.148886666666669</v>
      </c>
      <c r="J12" s="3">
        <f t="shared" si="2"/>
        <v>31.725875000000002</v>
      </c>
      <c r="K12" s="3">
        <f t="shared" si="3"/>
        <v>0.59822883604204113</v>
      </c>
      <c r="L12" s="3"/>
      <c r="M12" s="3">
        <v>31.302863333333335</v>
      </c>
      <c r="N12" s="3">
        <v>32.148886666666669</v>
      </c>
      <c r="O12" s="3">
        <v>44.375</v>
      </c>
      <c r="P12" s="3">
        <f t="shared" si="4"/>
        <v>0.70541663849765257</v>
      </c>
      <c r="Q12" s="3">
        <f t="shared" si="5"/>
        <v>0.7244819530516432</v>
      </c>
      <c r="R12" s="3">
        <f t="shared" si="6"/>
        <v>0.71494929577464794</v>
      </c>
      <c r="S12" s="3">
        <f t="shared" si="7"/>
        <v>1.3481213206581353E-2</v>
      </c>
      <c r="T12" s="3"/>
      <c r="U12" s="3"/>
      <c r="V12" s="3"/>
      <c r="Y12" s="1"/>
      <c r="Z12" s="1">
        <v>10</v>
      </c>
      <c r="AA12" s="1">
        <v>31.302863333333335</v>
      </c>
      <c r="AB12">
        <v>32.994909999999997</v>
      </c>
      <c r="AC12">
        <v>32.148886666666669</v>
      </c>
      <c r="AD12">
        <v>1.1964576720838922</v>
      </c>
    </row>
    <row r="13" spans="1:4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Z13" s="1">
        <v>11</v>
      </c>
      <c r="AA13">
        <v>32.148886666666669</v>
      </c>
      <c r="AB13">
        <v>33.840933333333339</v>
      </c>
      <c r="AC13">
        <v>32.994910000000004</v>
      </c>
      <c r="AD13">
        <v>1.1964576720840823</v>
      </c>
    </row>
    <row r="14" spans="1:44">
      <c r="A14" s="3">
        <v>2</v>
      </c>
      <c r="B14" s="3" t="s">
        <v>4</v>
      </c>
      <c r="C14" s="3" t="s">
        <v>2</v>
      </c>
      <c r="D14" s="3">
        <v>2.7E-2</v>
      </c>
      <c r="E14" s="3">
        <v>2.5000000000000001E-2</v>
      </c>
      <c r="F14" s="3">
        <f t="shared" ref="F14:F29" si="8">D14/3</f>
        <v>8.9999999999999993E-3</v>
      </c>
      <c r="G14" s="3">
        <f t="shared" ref="G14:G29" si="9">E14/3</f>
        <v>8.3333333333333332E-3</v>
      </c>
      <c r="H14" s="3">
        <f t="shared" si="0"/>
        <v>22.84263</v>
      </c>
      <c r="I14" s="3">
        <f t="shared" si="1"/>
        <v>21.150583333333334</v>
      </c>
      <c r="J14" s="3">
        <f t="shared" si="2"/>
        <v>21.996606666666665</v>
      </c>
      <c r="K14" s="3">
        <f t="shared" si="3"/>
        <v>1.1964576720841773</v>
      </c>
      <c r="L14" s="3"/>
      <c r="M14" s="3">
        <v>22.84263</v>
      </c>
      <c r="N14" s="3">
        <v>21.150583333333334</v>
      </c>
      <c r="O14" s="3">
        <v>60.375</v>
      </c>
      <c r="P14" s="3">
        <f t="shared" si="4"/>
        <v>0.37834583850931675</v>
      </c>
      <c r="Q14" s="3">
        <f t="shared" si="5"/>
        <v>0.35032022084195996</v>
      </c>
      <c r="R14" s="3">
        <f t="shared" si="6"/>
        <v>0.36433302967563835</v>
      </c>
      <c r="S14" s="3">
        <f t="shared" si="7"/>
        <v>1.9817104299528598E-2</v>
      </c>
      <c r="T14" s="3"/>
      <c r="U14" s="3"/>
      <c r="V14" s="3"/>
      <c r="Z14" s="1">
        <v>12</v>
      </c>
      <c r="AA14">
        <v>18.612513333333336</v>
      </c>
      <c r="AB14">
        <v>24.53467666666667</v>
      </c>
      <c r="AC14">
        <v>21.573595000000005</v>
      </c>
      <c r="AD14">
        <v>4.187601852294315</v>
      </c>
    </row>
    <row r="15" spans="1:44">
      <c r="A15" s="3"/>
      <c r="B15" s="3"/>
      <c r="C15" s="3" t="s">
        <v>3</v>
      </c>
      <c r="D15" s="3">
        <v>4.4999999999999998E-2</v>
      </c>
      <c r="E15" s="3">
        <v>3.9E-2</v>
      </c>
      <c r="F15" s="3">
        <f t="shared" si="8"/>
        <v>1.4999999999999999E-2</v>
      </c>
      <c r="G15" s="3">
        <f t="shared" si="9"/>
        <v>1.2999999999999999E-2</v>
      </c>
      <c r="H15" s="3">
        <f t="shared" si="0"/>
        <v>38.07105</v>
      </c>
      <c r="I15" s="3">
        <f t="shared" si="1"/>
        <v>32.994909999999997</v>
      </c>
      <c r="J15" s="3">
        <f t="shared" si="2"/>
        <v>35.532979999999995</v>
      </c>
      <c r="K15" s="3">
        <f t="shared" si="3"/>
        <v>3.5893730162523734</v>
      </c>
      <c r="L15" s="3"/>
      <c r="M15" s="3">
        <v>38.07105</v>
      </c>
      <c r="N15" s="3">
        <v>32.994909999999997</v>
      </c>
      <c r="O15" s="3">
        <v>59.149999999999991</v>
      </c>
      <c r="P15" s="3">
        <f t="shared" si="4"/>
        <v>0.64363567202028749</v>
      </c>
      <c r="Q15" s="3">
        <f t="shared" si="5"/>
        <v>0.5578175824175825</v>
      </c>
      <c r="R15" s="3">
        <f t="shared" si="6"/>
        <v>0.60072662721893499</v>
      </c>
      <c r="S15" s="3">
        <f t="shared" si="7"/>
        <v>6.0682553106547923E-2</v>
      </c>
      <c r="T15" s="3"/>
      <c r="U15" s="3"/>
      <c r="V15" s="3"/>
      <c r="Z15" s="1">
        <v>13</v>
      </c>
      <c r="AA15">
        <v>12.69035</v>
      </c>
      <c r="AB15">
        <v>13.536373333333334</v>
      </c>
      <c r="AC15">
        <v>13.113361666666666</v>
      </c>
      <c r="AD15">
        <v>0.59822883604213617</v>
      </c>
    </row>
    <row r="16" spans="1:44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Z16" s="1">
        <v>14</v>
      </c>
      <c r="AA16">
        <v>30.45684</v>
      </c>
      <c r="AB16">
        <v>28.764793333333337</v>
      </c>
      <c r="AC16">
        <v>29.610816666666668</v>
      </c>
      <c r="AD16">
        <v>1.1964576720840823</v>
      </c>
    </row>
    <row r="17" spans="1:44">
      <c r="A17" s="4" t="s">
        <v>6</v>
      </c>
      <c r="B17" s="3"/>
      <c r="C17" s="3"/>
      <c r="D17" s="4"/>
      <c r="E17" s="4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Z17" s="1">
        <v>15</v>
      </c>
      <c r="AA17">
        <v>9.306256666666668</v>
      </c>
      <c r="AB17">
        <v>12.69035</v>
      </c>
      <c r="AC17">
        <v>10.998303333333334</v>
      </c>
      <c r="AD17">
        <v>2.3929153441681881</v>
      </c>
    </row>
    <row r="18" spans="1:44">
      <c r="A18" s="3">
        <v>1</v>
      </c>
      <c r="B18" s="3" t="s">
        <v>1</v>
      </c>
      <c r="C18" s="3" t="s">
        <v>2</v>
      </c>
      <c r="D18" s="3">
        <v>2.1999999999999999E-2</v>
      </c>
      <c r="E18" s="3">
        <v>2.3E-2</v>
      </c>
      <c r="F18" s="3">
        <f t="shared" si="8"/>
        <v>7.3333333333333332E-3</v>
      </c>
      <c r="G18" s="3">
        <f t="shared" si="9"/>
        <v>7.6666666666666662E-3</v>
      </c>
      <c r="H18" s="3">
        <f t="shared" si="0"/>
        <v>18.612513333333336</v>
      </c>
      <c r="I18" s="3">
        <f t="shared" si="1"/>
        <v>19.458536666666667</v>
      </c>
      <c r="J18" s="3">
        <f t="shared" si="2"/>
        <v>19.035525</v>
      </c>
      <c r="K18" s="3">
        <f t="shared" si="3"/>
        <v>0.59822883604213617</v>
      </c>
      <c r="L18" s="3"/>
      <c r="M18" s="3">
        <v>18.612513333333336</v>
      </c>
      <c r="N18" s="3">
        <v>19.458536666666667</v>
      </c>
      <c r="O18" s="3">
        <v>40.65</v>
      </c>
      <c r="P18" s="3">
        <f t="shared" si="4"/>
        <v>0.45787240672406732</v>
      </c>
      <c r="Q18" s="3">
        <f t="shared" si="5"/>
        <v>0.47868478884788851</v>
      </c>
      <c r="R18" s="3">
        <f t="shared" si="6"/>
        <v>0.46827859778597791</v>
      </c>
      <c r="S18" s="3">
        <f t="shared" si="7"/>
        <v>1.4716576532399646E-2</v>
      </c>
      <c r="T18" s="3"/>
      <c r="U18" s="3"/>
      <c r="V18" s="3"/>
      <c r="Z18" s="1">
        <v>16</v>
      </c>
      <c r="AA18">
        <v>16.92046666666667</v>
      </c>
      <c r="AB18">
        <v>16.92046666666667</v>
      </c>
      <c r="AC18">
        <v>16.92046666666667</v>
      </c>
      <c r="AD18">
        <v>0</v>
      </c>
    </row>
    <row r="19" spans="1:44">
      <c r="A19" s="3"/>
      <c r="B19" s="3"/>
      <c r="C19" s="3" t="s">
        <v>3</v>
      </c>
      <c r="D19" s="3">
        <v>3.6999999999999998E-2</v>
      </c>
      <c r="E19" s="3">
        <v>3.9E-2</v>
      </c>
      <c r="F19" s="3">
        <f t="shared" si="8"/>
        <v>1.2333333333333333E-2</v>
      </c>
      <c r="G19" s="3">
        <f t="shared" si="9"/>
        <v>1.2999999999999999E-2</v>
      </c>
      <c r="H19" s="3">
        <f t="shared" si="0"/>
        <v>31.302863333333335</v>
      </c>
      <c r="I19" s="3">
        <f t="shared" si="1"/>
        <v>32.994909999999997</v>
      </c>
      <c r="J19" s="3">
        <f t="shared" si="2"/>
        <v>32.148886666666669</v>
      </c>
      <c r="K19" s="3">
        <f t="shared" si="3"/>
        <v>1.1964576720838922</v>
      </c>
      <c r="L19" s="3"/>
      <c r="M19" s="3">
        <v>31.302863333333335</v>
      </c>
      <c r="N19" s="3">
        <v>32.994909999999997</v>
      </c>
      <c r="O19" s="3">
        <v>44.225000000000001</v>
      </c>
      <c r="P19" s="3">
        <f t="shared" si="4"/>
        <v>0.70780923308837385</v>
      </c>
      <c r="Q19" s="3">
        <f t="shared" si="5"/>
        <v>0.74606919163369123</v>
      </c>
      <c r="R19" s="3">
        <f t="shared" si="6"/>
        <v>0.72693921236103254</v>
      </c>
      <c r="S19" s="3">
        <f t="shared" si="7"/>
        <v>2.7053876135313088E-2</v>
      </c>
      <c r="T19" s="3"/>
      <c r="U19" s="3"/>
      <c r="V19" s="3"/>
    </row>
    <row r="20" spans="1:44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44">
      <c r="A21" s="3">
        <v>2</v>
      </c>
      <c r="B21" s="3" t="s">
        <v>4</v>
      </c>
      <c r="C21" s="3" t="s">
        <v>2</v>
      </c>
      <c r="D21" s="3">
        <v>3.7999999999999999E-2</v>
      </c>
      <c r="E21" s="3">
        <v>0.04</v>
      </c>
      <c r="F21" s="3">
        <f t="shared" si="8"/>
        <v>1.2666666666666666E-2</v>
      </c>
      <c r="G21" s="3">
        <f t="shared" si="9"/>
        <v>1.3333333333333334E-2</v>
      </c>
      <c r="H21" s="3">
        <f t="shared" si="0"/>
        <v>32.148886666666669</v>
      </c>
      <c r="I21" s="3">
        <f t="shared" si="1"/>
        <v>33.840933333333339</v>
      </c>
      <c r="J21" s="3">
        <f t="shared" si="2"/>
        <v>32.994910000000004</v>
      </c>
      <c r="K21" s="3">
        <f t="shared" si="3"/>
        <v>1.1964576720840823</v>
      </c>
      <c r="L21" s="3"/>
      <c r="M21" s="3">
        <v>32.148886666666669</v>
      </c>
      <c r="N21" s="3">
        <v>33.840933333333339</v>
      </c>
      <c r="O21" s="3">
        <v>59.300000000000004</v>
      </c>
      <c r="P21" s="3">
        <f t="shared" si="4"/>
        <v>0.54213974142776844</v>
      </c>
      <c r="Q21" s="3">
        <f t="shared" si="5"/>
        <v>0.57067341202922994</v>
      </c>
      <c r="R21" s="3">
        <f t="shared" si="6"/>
        <v>0.55640657672849914</v>
      </c>
      <c r="S21" s="3">
        <f t="shared" si="7"/>
        <v>2.0176351974436665E-2</v>
      </c>
      <c r="T21" s="3"/>
      <c r="U21" s="3"/>
      <c r="V21" s="3"/>
    </row>
    <row r="22" spans="1:44">
      <c r="A22" s="3"/>
      <c r="B22" s="3"/>
      <c r="C22" s="3" t="s">
        <v>3</v>
      </c>
      <c r="D22" s="3">
        <v>2.1999999999999999E-2</v>
      </c>
      <c r="E22" s="3">
        <v>2.9000000000000001E-2</v>
      </c>
      <c r="F22" s="3">
        <f t="shared" si="8"/>
        <v>7.3333333333333332E-3</v>
      </c>
      <c r="G22" s="3">
        <f t="shared" si="9"/>
        <v>9.6666666666666672E-3</v>
      </c>
      <c r="H22" s="3">
        <f t="shared" si="0"/>
        <v>18.612513333333336</v>
      </c>
      <c r="I22" s="3">
        <f t="shared" si="1"/>
        <v>24.53467666666667</v>
      </c>
      <c r="J22" s="3">
        <f t="shared" si="2"/>
        <v>21.573595000000005</v>
      </c>
      <c r="K22" s="3">
        <f t="shared" si="3"/>
        <v>4.187601852294315</v>
      </c>
      <c r="L22" s="3"/>
      <c r="M22" s="3">
        <v>18.612513333333336</v>
      </c>
      <c r="N22" s="3">
        <v>24.53467666666667</v>
      </c>
      <c r="O22" s="3">
        <v>62.625</v>
      </c>
      <c r="P22" s="3">
        <f t="shared" si="4"/>
        <v>0.29720580172987365</v>
      </c>
      <c r="Q22" s="3">
        <f t="shared" si="5"/>
        <v>0.39177128409846979</v>
      </c>
      <c r="R22" s="3">
        <f t="shared" si="6"/>
        <v>0.34448854291417175</v>
      </c>
      <c r="S22" s="3">
        <f t="shared" si="7"/>
        <v>6.6867893849011081E-2</v>
      </c>
      <c r="T22" s="3"/>
      <c r="U22" s="3"/>
      <c r="V22" s="3"/>
    </row>
    <row r="23" spans="1:4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44">
      <c r="A24" s="4" t="s">
        <v>7</v>
      </c>
      <c r="B24" s="3"/>
      <c r="C24" s="3"/>
      <c r="D24" s="4"/>
      <c r="E24" s="4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44">
      <c r="A25" s="3">
        <v>1</v>
      </c>
      <c r="B25" s="3" t="s">
        <v>1</v>
      </c>
      <c r="C25" s="3" t="s">
        <v>2</v>
      </c>
      <c r="D25" s="3">
        <v>1.4999999999999999E-2</v>
      </c>
      <c r="E25" s="3">
        <v>1.6E-2</v>
      </c>
      <c r="F25" s="3">
        <f t="shared" si="8"/>
        <v>5.0000000000000001E-3</v>
      </c>
      <c r="G25" s="3">
        <f t="shared" si="9"/>
        <v>5.3333333333333332E-3</v>
      </c>
      <c r="H25" s="3">
        <f t="shared" si="0"/>
        <v>12.69035</v>
      </c>
      <c r="I25" s="3">
        <f t="shared" si="1"/>
        <v>13.536373333333334</v>
      </c>
      <c r="J25" s="3">
        <f t="shared" si="2"/>
        <v>13.113361666666666</v>
      </c>
      <c r="K25" s="3">
        <f t="shared" si="3"/>
        <v>0.59822883604213617</v>
      </c>
      <c r="L25" s="3"/>
      <c r="M25" s="3">
        <v>12.69035</v>
      </c>
      <c r="N25" s="3">
        <v>13.536373333333334</v>
      </c>
      <c r="O25" s="3">
        <v>38.325000000000003</v>
      </c>
      <c r="P25" s="3">
        <f t="shared" si="4"/>
        <v>0.33112459230267449</v>
      </c>
      <c r="Q25" s="3">
        <f t="shared" si="5"/>
        <v>0.35319956512285278</v>
      </c>
      <c r="R25" s="3">
        <f t="shared" si="6"/>
        <v>0.34216207871276361</v>
      </c>
      <c r="S25" s="3">
        <f t="shared" si="7"/>
        <v>1.5609362975656791E-2</v>
      </c>
      <c r="T25" s="3"/>
      <c r="U25" s="3"/>
      <c r="V25" s="3"/>
    </row>
    <row r="26" spans="1:44">
      <c r="A26" s="3"/>
      <c r="B26" s="3"/>
      <c r="C26" s="3" t="s">
        <v>3</v>
      </c>
      <c r="D26" s="3">
        <v>3.5999999999999997E-2</v>
      </c>
      <c r="E26" s="3">
        <v>3.4000000000000002E-2</v>
      </c>
      <c r="F26" s="3">
        <f t="shared" si="8"/>
        <v>1.1999999999999999E-2</v>
      </c>
      <c r="G26" s="3">
        <f t="shared" si="9"/>
        <v>1.1333333333333334E-2</v>
      </c>
      <c r="H26" s="3">
        <f t="shared" si="0"/>
        <v>30.45684</v>
      </c>
      <c r="I26" s="3">
        <f t="shared" si="1"/>
        <v>28.764793333333337</v>
      </c>
      <c r="J26" s="3">
        <f t="shared" si="2"/>
        <v>29.610816666666668</v>
      </c>
      <c r="K26" s="3">
        <f t="shared" si="3"/>
        <v>1.1964576720840823</v>
      </c>
      <c r="L26" s="3"/>
      <c r="M26" s="3">
        <v>30.45684</v>
      </c>
      <c r="N26" s="3">
        <v>28.764793333333337</v>
      </c>
      <c r="O26" s="3">
        <v>39.900000000000006</v>
      </c>
      <c r="P26" s="3">
        <f t="shared" si="4"/>
        <v>0.76332932330827052</v>
      </c>
      <c r="Q26" s="3">
        <f t="shared" si="5"/>
        <v>0.72092213868003341</v>
      </c>
      <c r="R26" s="3">
        <f t="shared" si="6"/>
        <v>0.74212573099415202</v>
      </c>
      <c r="S26" s="3">
        <f t="shared" si="7"/>
        <v>2.9986407821656513E-2</v>
      </c>
      <c r="T26" s="3"/>
      <c r="U26" s="3"/>
      <c r="V26" s="3"/>
    </row>
    <row r="27" spans="1:44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44">
      <c r="A28" s="3">
        <v>2</v>
      </c>
      <c r="B28" s="3" t="s">
        <v>4</v>
      </c>
      <c r="C28" s="3" t="s">
        <v>2</v>
      </c>
      <c r="D28" s="3">
        <v>1.0999999999999999E-2</v>
      </c>
      <c r="E28" s="3">
        <v>1.4999999999999999E-2</v>
      </c>
      <c r="F28" s="3">
        <f t="shared" si="8"/>
        <v>3.6666666666666666E-3</v>
      </c>
      <c r="G28" s="3">
        <f t="shared" si="9"/>
        <v>5.0000000000000001E-3</v>
      </c>
      <c r="H28" s="3">
        <f t="shared" si="0"/>
        <v>9.306256666666668</v>
      </c>
      <c r="I28" s="3">
        <f t="shared" si="1"/>
        <v>12.69035</v>
      </c>
      <c r="J28" s="3">
        <f t="shared" si="2"/>
        <v>10.998303333333334</v>
      </c>
      <c r="K28" s="3">
        <f t="shared" si="3"/>
        <v>2.3929153441681881</v>
      </c>
      <c r="L28" s="3"/>
      <c r="M28" s="3">
        <v>9.306256666666668</v>
      </c>
      <c r="N28" s="3">
        <v>12.69035</v>
      </c>
      <c r="O28" s="3">
        <v>50.974999999999994</v>
      </c>
      <c r="P28" s="3">
        <f t="shared" si="4"/>
        <v>0.18256511361778655</v>
      </c>
      <c r="Q28" s="3">
        <f t="shared" si="5"/>
        <v>0.24895242766061798</v>
      </c>
      <c r="R28" s="3">
        <f t="shared" si="6"/>
        <v>0.21575877063920226</v>
      </c>
      <c r="S28" s="3">
        <f t="shared" si="7"/>
        <v>4.694291994444709E-2</v>
      </c>
      <c r="T28" s="3"/>
      <c r="U28" s="3"/>
      <c r="V28" s="3"/>
    </row>
    <row r="29" spans="1:44">
      <c r="A29" s="3"/>
      <c r="B29" s="3"/>
      <c r="C29" s="3" t="s">
        <v>3</v>
      </c>
      <c r="D29" s="3">
        <v>0.02</v>
      </c>
      <c r="E29" s="3">
        <v>0.02</v>
      </c>
      <c r="F29" s="3">
        <f t="shared" si="8"/>
        <v>6.6666666666666671E-3</v>
      </c>
      <c r="G29" s="3">
        <f t="shared" si="9"/>
        <v>6.6666666666666671E-3</v>
      </c>
      <c r="H29" s="3">
        <f t="shared" si="0"/>
        <v>16.92046666666667</v>
      </c>
      <c r="I29" s="3">
        <f t="shared" si="1"/>
        <v>16.92046666666667</v>
      </c>
      <c r="J29" s="3">
        <f t="shared" si="2"/>
        <v>16.92046666666667</v>
      </c>
      <c r="K29" s="3">
        <f t="shared" si="3"/>
        <v>0</v>
      </c>
      <c r="L29" s="3"/>
      <c r="M29" s="3">
        <v>16.92046666666667</v>
      </c>
      <c r="N29" s="3">
        <v>16.92046666666667</v>
      </c>
      <c r="O29" s="3">
        <v>63.474999999999994</v>
      </c>
      <c r="P29" s="3">
        <f t="shared" si="4"/>
        <v>0.26656899041617443</v>
      </c>
      <c r="Q29" s="3">
        <f t="shared" si="5"/>
        <v>0.26656899041617443</v>
      </c>
      <c r="R29" s="3">
        <f t="shared" si="6"/>
        <v>0.26656899041617443</v>
      </c>
      <c r="S29" s="3">
        <f t="shared" si="7"/>
        <v>0</v>
      </c>
      <c r="T29" s="3"/>
      <c r="U29" s="3"/>
      <c r="V29" s="3"/>
    </row>
    <row r="30" spans="1:4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>
        <v>0</v>
      </c>
      <c r="P30" s="3"/>
      <c r="Q30" s="3"/>
      <c r="R30" s="3"/>
      <c r="S30" s="3"/>
      <c r="T30" s="3"/>
      <c r="U30" s="3"/>
      <c r="V30" s="3"/>
    </row>
    <row r="31" spans="1:44">
      <c r="A31" s="3"/>
      <c r="B31" s="3"/>
      <c r="C31" s="4" t="s">
        <v>8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4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Y32" s="1" t="s">
        <v>50</v>
      </c>
      <c r="AH32" s="2">
        <v>1</v>
      </c>
      <c r="AI32" s="2">
        <v>3</v>
      </c>
      <c r="AJ32" s="2">
        <v>5</v>
      </c>
      <c r="AK32" s="2">
        <v>7</v>
      </c>
      <c r="AM32" s="3"/>
      <c r="AN32" s="3"/>
      <c r="AO32" s="2" t="s">
        <v>63</v>
      </c>
      <c r="AP32" s="2" t="s">
        <v>64</v>
      </c>
      <c r="AQ32" s="2" t="s">
        <v>65</v>
      </c>
      <c r="AR32" s="2" t="s">
        <v>67</v>
      </c>
    </row>
    <row r="33" spans="1:44">
      <c r="A33" s="4" t="s">
        <v>9</v>
      </c>
      <c r="B33" s="3"/>
      <c r="C33" s="3"/>
      <c r="D33" s="4" t="s">
        <v>17</v>
      </c>
      <c r="E33" s="4" t="s">
        <v>18</v>
      </c>
      <c r="F33" s="4" t="s">
        <v>24</v>
      </c>
      <c r="G33" s="4" t="s">
        <v>25</v>
      </c>
      <c r="H33" s="4" t="s">
        <v>19</v>
      </c>
      <c r="I33" s="4" t="s">
        <v>20</v>
      </c>
      <c r="J33" s="4" t="s">
        <v>26</v>
      </c>
      <c r="K33" s="4" t="s">
        <v>31</v>
      </c>
      <c r="L33" s="3"/>
      <c r="M33" s="4" t="s">
        <v>19</v>
      </c>
      <c r="N33" s="4" t="s">
        <v>20</v>
      </c>
      <c r="O33" s="4" t="s">
        <v>34</v>
      </c>
      <c r="P33" s="4" t="s">
        <v>29</v>
      </c>
      <c r="Q33" s="4" t="s">
        <v>30</v>
      </c>
      <c r="R33" s="4" t="s">
        <v>26</v>
      </c>
      <c r="S33" s="4" t="s">
        <v>31</v>
      </c>
      <c r="T33" s="4"/>
      <c r="U33" s="4"/>
      <c r="V33" s="3"/>
      <c r="X33">
        <v>2</v>
      </c>
      <c r="Y33" s="1"/>
      <c r="Z33" s="1" t="s">
        <v>49</v>
      </c>
      <c r="AA33" s="1"/>
      <c r="AB33" s="1"/>
      <c r="AC33" s="1"/>
      <c r="AD33" s="1"/>
      <c r="AE33" s="1"/>
      <c r="AF33" s="4" t="s">
        <v>4</v>
      </c>
      <c r="AG33" s="4" t="s">
        <v>72</v>
      </c>
      <c r="AH33" s="1">
        <v>196.41</v>
      </c>
      <c r="AI33" s="1">
        <v>279.73</v>
      </c>
      <c r="AJ33" s="1">
        <v>107.13</v>
      </c>
      <c r="AK33">
        <v>232.12</v>
      </c>
      <c r="AM33" s="3" t="s">
        <v>4</v>
      </c>
      <c r="AN33" s="3" t="s">
        <v>2</v>
      </c>
      <c r="AO33" s="1">
        <v>8.42</v>
      </c>
      <c r="AP33" s="1">
        <v>25.25</v>
      </c>
      <c r="AQ33" s="1">
        <v>16.8</v>
      </c>
      <c r="AR33" s="1">
        <v>8.42</v>
      </c>
    </row>
    <row r="34" spans="1:44">
      <c r="A34" s="3">
        <v>1</v>
      </c>
      <c r="B34" s="3" t="s">
        <v>1</v>
      </c>
      <c r="C34" s="3" t="s">
        <v>2</v>
      </c>
      <c r="D34" s="3">
        <v>1.0999999999999999E-2</v>
      </c>
      <c r="E34" s="3">
        <v>1.4E-2</v>
      </c>
      <c r="F34" s="3">
        <f>D34/3</f>
        <v>3.6666666666666666E-3</v>
      </c>
      <c r="G34" s="3">
        <f>E34/3</f>
        <v>4.6666666666666671E-3</v>
      </c>
      <c r="H34" s="3">
        <f>F34*35.71*1000</f>
        <v>130.93666666666667</v>
      </c>
      <c r="I34" s="3">
        <f>G34*35.71*1000</f>
        <v>166.6466666666667</v>
      </c>
      <c r="J34" s="3">
        <f>AVERAGE(H34,I34)</f>
        <v>148.79166666666669</v>
      </c>
      <c r="K34" s="3">
        <f>STDEV(H34,I34)</f>
        <v>25.250783156171781</v>
      </c>
      <c r="L34" s="3"/>
      <c r="M34" s="3">
        <v>130.93666666666667</v>
      </c>
      <c r="N34" s="3">
        <v>166.6466666666667</v>
      </c>
      <c r="O34" s="3">
        <v>49</v>
      </c>
      <c r="P34" s="3">
        <f>M34/O34</f>
        <v>2.6721768707482991</v>
      </c>
      <c r="Q34" s="3">
        <f>N34/O34</f>
        <v>3.4009523809523818</v>
      </c>
      <c r="R34" s="3">
        <f>AVERAGE(P34,Q34)</f>
        <v>3.0365646258503407</v>
      </c>
      <c r="S34" s="3">
        <f>STDEV(P34,Q34)</f>
        <v>0.51532210522799249</v>
      </c>
      <c r="T34" s="3"/>
      <c r="U34" s="3"/>
      <c r="V34" s="3"/>
      <c r="Z34" s="1">
        <v>1</v>
      </c>
      <c r="AA34">
        <v>0.13093666666666667</v>
      </c>
      <c r="AB34">
        <v>0.16664666666666669</v>
      </c>
      <c r="AC34">
        <v>0.14879166666666668</v>
      </c>
      <c r="AD34">
        <v>2.5250783156171713E-2</v>
      </c>
      <c r="AF34" s="4" t="s">
        <v>4</v>
      </c>
      <c r="AG34" s="4" t="s">
        <v>73</v>
      </c>
      <c r="AH34" s="1">
        <v>244.02</v>
      </c>
      <c r="AI34" s="1">
        <v>303.54000000000002</v>
      </c>
      <c r="AJ34" s="1">
        <v>142.84</v>
      </c>
      <c r="AK34" s="1">
        <v>220.21</v>
      </c>
      <c r="AM34" s="3"/>
      <c r="AN34" s="3" t="s">
        <v>3</v>
      </c>
      <c r="AO34">
        <v>42.1</v>
      </c>
      <c r="AP34" s="1">
        <v>8.42</v>
      </c>
      <c r="AQ34" s="1">
        <v>50.5</v>
      </c>
      <c r="AR34" s="1">
        <v>42.1</v>
      </c>
    </row>
    <row r="35" spans="1:44">
      <c r="A35" s="3"/>
      <c r="B35" s="3"/>
      <c r="C35" s="3" t="s">
        <v>3</v>
      </c>
      <c r="D35" s="3">
        <v>2.1999999999999999E-2</v>
      </c>
      <c r="E35" s="3">
        <v>2.1000000000000001E-2</v>
      </c>
      <c r="F35" s="3">
        <f t="shared" ref="F35:F59" si="10">D35/3</f>
        <v>7.3333333333333332E-3</v>
      </c>
      <c r="G35" s="3">
        <f t="shared" ref="G35:G59" si="11">E35/3</f>
        <v>7.0000000000000001E-3</v>
      </c>
      <c r="H35" s="3">
        <f t="shared" ref="H35:H59" si="12">F35*35.71*1000</f>
        <v>261.87333333333333</v>
      </c>
      <c r="I35" s="3">
        <f t="shared" ref="I35:I59" si="13">G35*35.71*1000</f>
        <v>249.97</v>
      </c>
      <c r="J35" s="3">
        <f t="shared" ref="J35:J59" si="14">AVERAGE(H35,I35)</f>
        <v>255.92166666666668</v>
      </c>
      <c r="K35" s="3">
        <f t="shared" ref="K35:K59" si="15">STDEV(H35,I35)</f>
        <v>8.4169277187233984</v>
      </c>
      <c r="L35" s="3"/>
      <c r="M35" s="3">
        <v>261.87333333333333</v>
      </c>
      <c r="N35" s="3">
        <v>249.97</v>
      </c>
      <c r="O35" s="3">
        <v>48.3</v>
      </c>
      <c r="P35" s="3">
        <f t="shared" ref="P35:P59" si="16">M35/O35</f>
        <v>5.421808143547274</v>
      </c>
      <c r="Q35" s="3">
        <f t="shared" ref="Q35:Q59" si="17">N35/O35</f>
        <v>5.1753623188405804</v>
      </c>
      <c r="R35" s="3">
        <f t="shared" ref="R35:R59" si="18">AVERAGE(P35,Q35)</f>
        <v>5.2985852311939272</v>
      </c>
      <c r="S35" s="3">
        <f t="shared" ref="S35:S59" si="19">STDEV(P35,Q35)</f>
        <v>0.17426351384522124</v>
      </c>
      <c r="T35" s="3"/>
      <c r="U35" s="3"/>
      <c r="V35" s="3"/>
      <c r="Z35" s="1">
        <v>2</v>
      </c>
      <c r="AA35">
        <v>0.26187333333333335</v>
      </c>
      <c r="AB35">
        <v>0.24997</v>
      </c>
      <c r="AC35">
        <v>0.25592166666666666</v>
      </c>
      <c r="AD35">
        <v>8.4169277187238819E-3</v>
      </c>
      <c r="AF35" s="6" t="s">
        <v>71</v>
      </c>
      <c r="AG35" s="4" t="s">
        <v>72</v>
      </c>
      <c r="AH35" s="1">
        <v>148.79</v>
      </c>
      <c r="AI35">
        <v>339.25</v>
      </c>
      <c r="AJ35" s="1">
        <v>285.68</v>
      </c>
      <c r="AK35" s="1">
        <v>172.59</v>
      </c>
      <c r="AM35" s="3" t="s">
        <v>1</v>
      </c>
      <c r="AN35" s="3" t="s">
        <v>2</v>
      </c>
      <c r="AO35" s="1">
        <v>25.25</v>
      </c>
      <c r="AP35" s="1">
        <v>25.25</v>
      </c>
      <c r="AQ35">
        <v>33.700000000000003</v>
      </c>
      <c r="AR35" s="1">
        <v>8.42</v>
      </c>
    </row>
    <row r="36" spans="1:44">
      <c r="A36" s="3"/>
      <c r="B36" s="3"/>
      <c r="C36" s="3"/>
      <c r="D36" s="3"/>
      <c r="E36" s="3"/>
      <c r="F36" s="3"/>
      <c r="G36" s="3"/>
      <c r="H36" s="3">
        <f t="shared" si="12"/>
        <v>0</v>
      </c>
      <c r="I36" s="3">
        <f t="shared" si="13"/>
        <v>0</v>
      </c>
      <c r="J36" s="3"/>
      <c r="K36" s="3"/>
      <c r="L36" s="3"/>
      <c r="M36" s="3">
        <v>0</v>
      </c>
      <c r="N36" s="3">
        <v>0</v>
      </c>
      <c r="O36" s="3"/>
      <c r="P36" s="3"/>
      <c r="Q36" s="3"/>
      <c r="R36" s="3"/>
      <c r="S36" s="3"/>
      <c r="T36" s="3"/>
      <c r="U36" s="3"/>
      <c r="V36" s="3"/>
      <c r="Z36" s="1">
        <v>3</v>
      </c>
      <c r="AA36">
        <v>0.20235666666666668</v>
      </c>
      <c r="AB36">
        <v>0.19045333333333334</v>
      </c>
      <c r="AC36">
        <v>0.196405</v>
      </c>
      <c r="AD36">
        <v>8.4169277187238819E-3</v>
      </c>
      <c r="AF36" s="6" t="s">
        <v>71</v>
      </c>
      <c r="AG36" s="4" t="s">
        <v>73</v>
      </c>
      <c r="AH36" s="1">
        <v>255.92</v>
      </c>
      <c r="AI36" s="1">
        <v>190.45</v>
      </c>
      <c r="AJ36" s="1">
        <v>517.79</v>
      </c>
      <c r="AK36" s="1">
        <v>416.62</v>
      </c>
      <c r="AM36" s="3"/>
      <c r="AN36" s="3" t="s">
        <v>3</v>
      </c>
      <c r="AO36" s="1">
        <v>8.42</v>
      </c>
      <c r="AP36" s="1">
        <v>33.700000000000003</v>
      </c>
      <c r="AQ36" s="1">
        <v>8.42</v>
      </c>
      <c r="AR36" s="1">
        <v>50.5</v>
      </c>
    </row>
    <row r="37" spans="1:44">
      <c r="A37" s="3">
        <v>2</v>
      </c>
      <c r="B37" s="3" t="s">
        <v>4</v>
      </c>
      <c r="C37" s="3" t="s">
        <v>2</v>
      </c>
      <c r="D37" s="3">
        <v>1.7000000000000001E-2</v>
      </c>
      <c r="E37" s="3">
        <v>1.6E-2</v>
      </c>
      <c r="F37" s="3">
        <f t="shared" si="10"/>
        <v>5.6666666666666671E-3</v>
      </c>
      <c r="G37" s="3">
        <f t="shared" si="11"/>
        <v>5.3333333333333332E-3</v>
      </c>
      <c r="H37" s="3">
        <f t="shared" si="12"/>
        <v>202.35666666666668</v>
      </c>
      <c r="I37" s="3">
        <f t="shared" si="13"/>
        <v>190.45333333333335</v>
      </c>
      <c r="J37" s="3">
        <f t="shared" si="14"/>
        <v>196.40500000000003</v>
      </c>
      <c r="K37" s="3">
        <f t="shared" si="15"/>
        <v>8.4169277187225351</v>
      </c>
      <c r="L37" s="3"/>
      <c r="M37" s="3">
        <v>202.35666666666668</v>
      </c>
      <c r="N37" s="3">
        <v>190.45333333333335</v>
      </c>
      <c r="O37" s="3">
        <v>54</v>
      </c>
      <c r="P37" s="3">
        <f t="shared" si="16"/>
        <v>3.7473456790123461</v>
      </c>
      <c r="Q37" s="3">
        <f t="shared" si="17"/>
        <v>3.526913580246914</v>
      </c>
      <c r="R37" s="3">
        <f t="shared" si="18"/>
        <v>3.63712962962963</v>
      </c>
      <c r="S37" s="3">
        <f t="shared" si="19"/>
        <v>0.1558690318282204</v>
      </c>
      <c r="T37" s="3"/>
      <c r="U37" s="3"/>
      <c r="V37" s="3"/>
      <c r="Z37" s="1">
        <v>4</v>
      </c>
      <c r="AA37">
        <v>0.21425999999999998</v>
      </c>
      <c r="AB37">
        <v>0.27377666666666667</v>
      </c>
      <c r="AC37">
        <v>0.24401833333333334</v>
      </c>
      <c r="AD37">
        <v>4.2084638593619356E-2</v>
      </c>
    </row>
    <row r="38" spans="1:44">
      <c r="A38" s="3"/>
      <c r="B38" s="3"/>
      <c r="C38" s="3" t="s">
        <v>3</v>
      </c>
      <c r="D38" s="3">
        <v>1.7999999999999999E-2</v>
      </c>
      <c r="E38" s="3">
        <v>2.3E-2</v>
      </c>
      <c r="F38" s="3">
        <f t="shared" si="10"/>
        <v>5.9999999999999993E-3</v>
      </c>
      <c r="G38" s="3">
        <f t="shared" si="11"/>
        <v>7.6666666666666662E-3</v>
      </c>
      <c r="H38" s="3">
        <f t="shared" si="12"/>
        <v>214.26</v>
      </c>
      <c r="I38" s="3">
        <f t="shared" si="13"/>
        <v>273.77666666666664</v>
      </c>
      <c r="J38" s="3">
        <f t="shared" si="14"/>
        <v>244.01833333333332</v>
      </c>
      <c r="K38" s="3">
        <f t="shared" si="15"/>
        <v>42.084638593619246</v>
      </c>
      <c r="L38" s="3"/>
      <c r="M38" s="3">
        <v>214.26</v>
      </c>
      <c r="N38" s="3">
        <v>273.77666666666664</v>
      </c>
      <c r="O38" s="3">
        <v>45.650000000000006</v>
      </c>
      <c r="P38" s="3">
        <f t="shared" si="16"/>
        <v>4.6935377875136908</v>
      </c>
      <c r="Q38" s="3">
        <f t="shared" si="17"/>
        <v>5.9972982840452707</v>
      </c>
      <c r="R38" s="3">
        <f t="shared" si="18"/>
        <v>5.3454180357794812</v>
      </c>
      <c r="S38" s="3">
        <f t="shared" si="19"/>
        <v>0.92189788814061346</v>
      </c>
      <c r="T38" s="3"/>
      <c r="U38" s="3"/>
      <c r="V38" s="3"/>
      <c r="Z38" s="1">
        <v>5</v>
      </c>
      <c r="AA38">
        <v>0.32139000000000001</v>
      </c>
      <c r="AB38">
        <v>0.35710000000000003</v>
      </c>
      <c r="AC38">
        <v>0.33924500000000002</v>
      </c>
      <c r="AD38">
        <v>2.5250783156171439E-2</v>
      </c>
    </row>
    <row r="39" spans="1:44">
      <c r="A39" s="3"/>
      <c r="B39" s="3"/>
      <c r="C39" s="3"/>
      <c r="D39" s="3"/>
      <c r="E39" s="3"/>
      <c r="F39" s="3"/>
      <c r="G39" s="3"/>
      <c r="H39" s="3">
        <f t="shared" si="12"/>
        <v>0</v>
      </c>
      <c r="I39" s="3">
        <f t="shared" si="13"/>
        <v>0</v>
      </c>
      <c r="J39" s="3"/>
      <c r="K39" s="3"/>
      <c r="L39" s="3"/>
      <c r="M39" s="3">
        <v>0</v>
      </c>
      <c r="N39" s="3">
        <v>0</v>
      </c>
      <c r="O39" s="3"/>
      <c r="P39" s="3"/>
      <c r="Q39" s="3"/>
      <c r="R39" s="3"/>
      <c r="S39" s="3"/>
      <c r="T39" s="3"/>
      <c r="U39" s="3"/>
      <c r="V39" s="3"/>
      <c r="Z39" s="1">
        <v>6</v>
      </c>
      <c r="AA39">
        <v>0.16664666666666669</v>
      </c>
      <c r="AB39">
        <v>0.21425999999999998</v>
      </c>
      <c r="AC39">
        <v>0.19045333333333334</v>
      </c>
      <c r="AD39">
        <v>3.366771087489541E-2</v>
      </c>
    </row>
    <row r="40" spans="1:44">
      <c r="A40" s="4" t="s">
        <v>5</v>
      </c>
      <c r="B40" s="3"/>
      <c r="C40" s="3"/>
      <c r="D40" s="4"/>
      <c r="E40" s="4"/>
      <c r="F40" s="3"/>
      <c r="G40" s="3"/>
      <c r="H40" s="3">
        <f t="shared" si="12"/>
        <v>0</v>
      </c>
      <c r="I40" s="3">
        <f t="shared" si="13"/>
        <v>0</v>
      </c>
      <c r="J40" s="3"/>
      <c r="K40" s="3"/>
      <c r="L40" s="3"/>
      <c r="M40" s="3">
        <v>0</v>
      </c>
      <c r="N40" s="3">
        <v>0</v>
      </c>
      <c r="O40" s="3"/>
      <c r="P40" s="3"/>
      <c r="Q40" s="3"/>
      <c r="R40" s="3"/>
      <c r="S40" s="3"/>
      <c r="T40" s="3"/>
      <c r="U40" s="3"/>
      <c r="V40" s="3"/>
      <c r="Z40" s="1">
        <v>7</v>
      </c>
      <c r="AA40">
        <v>0.29758333333333331</v>
      </c>
      <c r="AB40">
        <v>0.26187333333333335</v>
      </c>
      <c r="AC40">
        <v>0.27972833333333336</v>
      </c>
      <c r="AD40">
        <v>2.5250783156171439E-2</v>
      </c>
    </row>
    <row r="41" spans="1:44">
      <c r="A41" s="3">
        <v>1</v>
      </c>
      <c r="B41" s="3" t="s">
        <v>1</v>
      </c>
      <c r="C41" s="3" t="s">
        <v>2</v>
      </c>
      <c r="D41" s="3">
        <v>2.7E-2</v>
      </c>
      <c r="E41" s="3">
        <v>0.03</v>
      </c>
      <c r="F41" s="3">
        <f t="shared" si="10"/>
        <v>8.9999999999999993E-3</v>
      </c>
      <c r="G41" s="3">
        <f t="shared" si="11"/>
        <v>0.01</v>
      </c>
      <c r="H41" s="3">
        <f t="shared" si="12"/>
        <v>321.39</v>
      </c>
      <c r="I41" s="3">
        <f t="shared" si="13"/>
        <v>357.1</v>
      </c>
      <c r="J41" s="3">
        <f t="shared" si="14"/>
        <v>339.245</v>
      </c>
      <c r="K41" s="3">
        <f t="shared" si="15"/>
        <v>25.250783156171927</v>
      </c>
      <c r="L41" s="3"/>
      <c r="M41" s="3">
        <v>321.39</v>
      </c>
      <c r="N41" s="3">
        <v>357.1</v>
      </c>
      <c r="O41" s="3">
        <v>26.725000000000001</v>
      </c>
      <c r="P41" s="3">
        <f t="shared" si="16"/>
        <v>12.02581852198316</v>
      </c>
      <c r="Q41" s="3">
        <f t="shared" si="17"/>
        <v>13.362020579981291</v>
      </c>
      <c r="R41" s="3">
        <f t="shared" si="18"/>
        <v>12.693919550982226</v>
      </c>
      <c r="S41" s="3">
        <f t="shared" si="19"/>
        <v>0.94483753624588551</v>
      </c>
      <c r="T41" s="3"/>
      <c r="U41" s="3"/>
      <c r="V41" s="3"/>
      <c r="Z41" s="1">
        <v>8</v>
      </c>
      <c r="AA41">
        <v>0.30948666666666663</v>
      </c>
      <c r="AB41">
        <v>0.29758333333333331</v>
      </c>
      <c r="AC41">
        <v>0.303535</v>
      </c>
      <c r="AD41">
        <v>8.4169277187238628E-3</v>
      </c>
    </row>
    <row r="42" spans="1:44">
      <c r="A42" s="3"/>
      <c r="B42" s="3"/>
      <c r="C42" s="3" t="s">
        <v>3</v>
      </c>
      <c r="D42" s="3">
        <v>1.4E-2</v>
      </c>
      <c r="E42" s="3">
        <v>1.7999999999999999E-2</v>
      </c>
      <c r="F42" s="3">
        <f t="shared" si="10"/>
        <v>4.6666666666666671E-3</v>
      </c>
      <c r="G42" s="3">
        <f t="shared" si="11"/>
        <v>5.9999999999999993E-3</v>
      </c>
      <c r="H42" s="3">
        <f t="shared" si="12"/>
        <v>166.6466666666667</v>
      </c>
      <c r="I42" s="3">
        <f t="shared" si="13"/>
        <v>214.26</v>
      </c>
      <c r="J42" s="3">
        <f t="shared" si="14"/>
        <v>190.45333333333335</v>
      </c>
      <c r="K42" s="3">
        <f t="shared" si="15"/>
        <v>33.66771087489554</v>
      </c>
      <c r="L42" s="3"/>
      <c r="M42" s="3">
        <v>166.6466666666667</v>
      </c>
      <c r="N42" s="3">
        <v>214.26</v>
      </c>
      <c r="O42" s="3">
        <v>44.375</v>
      </c>
      <c r="P42" s="3">
        <f t="shared" si="16"/>
        <v>3.7554178403755878</v>
      </c>
      <c r="Q42" s="3">
        <f t="shared" si="17"/>
        <v>4.8283943661971831</v>
      </c>
      <c r="R42" s="3">
        <f t="shared" si="18"/>
        <v>4.2919061032863857</v>
      </c>
      <c r="S42" s="3">
        <f t="shared" si="19"/>
        <v>0.75870897746243182</v>
      </c>
      <c r="T42" s="3"/>
      <c r="U42" s="3"/>
      <c r="V42" s="3"/>
      <c r="Z42" s="1">
        <v>9</v>
      </c>
      <c r="AA42">
        <v>0.26187333333333335</v>
      </c>
      <c r="AB42">
        <v>0.30948666666666663</v>
      </c>
      <c r="AC42">
        <v>0.28567999999999999</v>
      </c>
      <c r="AD42">
        <v>3.3667710874895618E-2</v>
      </c>
    </row>
    <row r="43" spans="1:44">
      <c r="A43" s="3"/>
      <c r="B43" s="3"/>
      <c r="C43" s="3"/>
      <c r="D43" s="3"/>
      <c r="E43" s="3"/>
      <c r="F43" s="3"/>
      <c r="G43" s="3"/>
      <c r="H43" s="3">
        <f t="shared" si="12"/>
        <v>0</v>
      </c>
      <c r="I43" s="3">
        <f t="shared" si="13"/>
        <v>0</v>
      </c>
      <c r="J43" s="3"/>
      <c r="K43" s="3"/>
      <c r="L43" s="3"/>
      <c r="M43" s="3">
        <v>0</v>
      </c>
      <c r="N43" s="3">
        <v>0</v>
      </c>
      <c r="O43" s="3"/>
      <c r="P43" s="3"/>
      <c r="Q43" s="3"/>
      <c r="R43" s="3"/>
      <c r="S43" s="3"/>
      <c r="T43" s="3"/>
      <c r="U43" s="3"/>
      <c r="V43" s="3"/>
      <c r="Z43" s="1">
        <v>10</v>
      </c>
      <c r="AA43">
        <v>0.51184333333333332</v>
      </c>
      <c r="AB43">
        <v>0.52374666666666669</v>
      </c>
      <c r="AC43">
        <v>0.51779500000000001</v>
      </c>
      <c r="AD43">
        <v>8.416927718723901E-3</v>
      </c>
    </row>
    <row r="44" spans="1:44">
      <c r="A44" s="3">
        <v>2</v>
      </c>
      <c r="B44" s="3" t="s">
        <v>4</v>
      </c>
      <c r="C44" s="3" t="s">
        <v>2</v>
      </c>
      <c r="D44" s="3">
        <v>2.5000000000000001E-2</v>
      </c>
      <c r="E44" s="3">
        <v>2.1999999999999999E-2</v>
      </c>
      <c r="F44" s="3">
        <f t="shared" si="10"/>
        <v>8.3333333333333332E-3</v>
      </c>
      <c r="G44" s="3">
        <f t="shared" si="11"/>
        <v>7.3333333333333332E-3</v>
      </c>
      <c r="H44" s="3">
        <f t="shared" si="12"/>
        <v>297.58333333333331</v>
      </c>
      <c r="I44" s="3">
        <f t="shared" si="13"/>
        <v>261.87333333333333</v>
      </c>
      <c r="J44" s="3">
        <f t="shared" si="14"/>
        <v>279.72833333333335</v>
      </c>
      <c r="K44" s="3">
        <f t="shared" si="15"/>
        <v>25.250783156170773</v>
      </c>
      <c r="L44" s="3"/>
      <c r="M44" s="3">
        <v>297.58333333333331</v>
      </c>
      <c r="N44" s="3">
        <v>261.87333333333333</v>
      </c>
      <c r="O44" s="3">
        <v>60.375</v>
      </c>
      <c r="P44" s="3">
        <f t="shared" si="16"/>
        <v>4.928916494133885</v>
      </c>
      <c r="Q44" s="3">
        <f t="shared" si="17"/>
        <v>4.3374465148378194</v>
      </c>
      <c r="R44" s="3">
        <f t="shared" si="18"/>
        <v>4.6331815044858526</v>
      </c>
      <c r="S44" s="3">
        <f t="shared" si="19"/>
        <v>0.41823243322849968</v>
      </c>
      <c r="T44" s="3"/>
      <c r="U44" s="3"/>
      <c r="V44" s="3"/>
      <c r="Z44" s="1">
        <v>11</v>
      </c>
      <c r="AA44">
        <v>0.11903333333333334</v>
      </c>
      <c r="AB44">
        <v>9.5226666666666668E-2</v>
      </c>
      <c r="AC44">
        <v>0.10713</v>
      </c>
      <c r="AD44">
        <v>1.6833855437447705E-2</v>
      </c>
    </row>
    <row r="45" spans="1:44">
      <c r="A45" s="3"/>
      <c r="B45" s="3"/>
      <c r="C45" s="3" t="s">
        <v>3</v>
      </c>
      <c r="D45" s="3">
        <v>2.5999999999999999E-2</v>
      </c>
      <c r="E45" s="3">
        <v>2.5000000000000001E-2</v>
      </c>
      <c r="F45" s="3">
        <f t="shared" si="10"/>
        <v>8.6666666666666663E-3</v>
      </c>
      <c r="G45" s="3">
        <f t="shared" si="11"/>
        <v>8.3333333333333332E-3</v>
      </c>
      <c r="H45" s="3">
        <f t="shared" si="12"/>
        <v>309.48666666666662</v>
      </c>
      <c r="I45" s="3">
        <f t="shared" si="13"/>
        <v>297.58333333333331</v>
      </c>
      <c r="J45" s="3">
        <f t="shared" si="14"/>
        <v>303.53499999999997</v>
      </c>
      <c r="K45" s="3">
        <f t="shared" si="15"/>
        <v>8.4169277187233984</v>
      </c>
      <c r="L45" s="3"/>
      <c r="M45" s="3">
        <v>309.48666666666662</v>
      </c>
      <c r="N45" s="3">
        <v>297.58333333333331</v>
      </c>
      <c r="O45" s="3">
        <v>59.149999999999991</v>
      </c>
      <c r="P45" s="3">
        <f t="shared" si="16"/>
        <v>5.2322344322344323</v>
      </c>
      <c r="Q45" s="3">
        <f t="shared" si="17"/>
        <v>5.0309946463792619</v>
      </c>
      <c r="R45" s="3">
        <f t="shared" si="18"/>
        <v>5.1316145393068471</v>
      </c>
      <c r="S45" s="3">
        <f t="shared" si="19"/>
        <v>0.14229801722273241</v>
      </c>
      <c r="T45" s="3"/>
      <c r="U45" s="3"/>
      <c r="V45" s="3"/>
      <c r="Z45" s="1">
        <v>12</v>
      </c>
      <c r="AA45">
        <v>0.17855000000000001</v>
      </c>
      <c r="AB45">
        <v>0.10712999999999999</v>
      </c>
      <c r="AC45">
        <v>0.14283999999999999</v>
      </c>
      <c r="AD45">
        <v>5.0501566312343288E-2</v>
      </c>
    </row>
    <row r="46" spans="1:44">
      <c r="A46" s="3"/>
      <c r="B46" s="3"/>
      <c r="C46" s="3"/>
      <c r="D46" s="3"/>
      <c r="E46" s="3"/>
      <c r="F46" s="3"/>
      <c r="G46" s="3"/>
      <c r="H46" s="3">
        <f t="shared" si="12"/>
        <v>0</v>
      </c>
      <c r="I46" s="3">
        <f t="shared" si="13"/>
        <v>0</v>
      </c>
      <c r="J46" s="3"/>
      <c r="K46" s="3"/>
      <c r="L46" s="3"/>
      <c r="M46" s="3">
        <v>0</v>
      </c>
      <c r="N46" s="3">
        <v>0</v>
      </c>
      <c r="O46" s="3"/>
      <c r="P46" s="3"/>
      <c r="Q46" s="3"/>
      <c r="R46" s="3"/>
      <c r="S46" s="3"/>
      <c r="T46" s="3"/>
      <c r="U46" s="3"/>
      <c r="V46" s="3"/>
      <c r="Z46" s="1">
        <v>13</v>
      </c>
      <c r="AA46">
        <v>0.16664666666666669</v>
      </c>
      <c r="AB46">
        <v>0.17855000000000001</v>
      </c>
      <c r="AC46">
        <v>0.17259833333333335</v>
      </c>
      <c r="AD46">
        <v>8.4169277187238628E-3</v>
      </c>
    </row>
    <row r="47" spans="1:44">
      <c r="A47" s="4" t="s">
        <v>6</v>
      </c>
      <c r="B47" s="3"/>
      <c r="C47" s="3"/>
      <c r="D47" s="4"/>
      <c r="E47" s="4"/>
      <c r="F47" s="3"/>
      <c r="G47" s="3"/>
      <c r="H47" s="3">
        <f t="shared" si="12"/>
        <v>0</v>
      </c>
      <c r="I47" s="3">
        <f t="shared" si="13"/>
        <v>0</v>
      </c>
      <c r="J47" s="3"/>
      <c r="K47" s="3"/>
      <c r="L47" s="3"/>
      <c r="M47" s="3">
        <v>0</v>
      </c>
      <c r="N47" s="3">
        <v>0</v>
      </c>
      <c r="O47" s="3"/>
      <c r="P47" s="3"/>
      <c r="Q47" s="3"/>
      <c r="R47" s="3"/>
      <c r="S47" s="3"/>
      <c r="T47" s="3"/>
      <c r="U47" s="3"/>
      <c r="V47" s="3"/>
      <c r="Z47" s="1">
        <v>14</v>
      </c>
      <c r="AA47">
        <v>0.21425999999999998</v>
      </c>
      <c r="AB47">
        <v>0.67849000000000004</v>
      </c>
      <c r="AC47">
        <v>0.44637500000000002</v>
      </c>
      <c r="AD47">
        <v>0.32826018103023102</v>
      </c>
    </row>
    <row r="48" spans="1:44">
      <c r="A48" s="3">
        <v>1</v>
      </c>
      <c r="B48" s="3" t="s">
        <v>1</v>
      </c>
      <c r="C48" s="3" t="s">
        <v>2</v>
      </c>
      <c r="D48" s="3">
        <v>2.1999999999999999E-2</v>
      </c>
      <c r="E48" s="3">
        <v>2.5999999999999999E-2</v>
      </c>
      <c r="F48" s="3">
        <f t="shared" si="10"/>
        <v>7.3333333333333332E-3</v>
      </c>
      <c r="G48" s="3">
        <f t="shared" si="11"/>
        <v>8.6666666666666663E-3</v>
      </c>
      <c r="H48" s="3">
        <f t="shared" si="12"/>
        <v>261.87333333333333</v>
      </c>
      <c r="I48" s="3">
        <f t="shared" si="13"/>
        <v>309.48666666666662</v>
      </c>
      <c r="J48" s="3">
        <f t="shared" si="14"/>
        <v>285.67999999999995</v>
      </c>
      <c r="K48" s="3">
        <f t="shared" si="15"/>
        <v>33.667710874896187</v>
      </c>
      <c r="L48" s="3"/>
      <c r="M48" s="3">
        <v>261.87333333333333</v>
      </c>
      <c r="N48" s="3">
        <v>309.48666666666662</v>
      </c>
      <c r="O48" s="3">
        <v>40.65</v>
      </c>
      <c r="P48" s="3">
        <f t="shared" si="16"/>
        <v>6.4421484214842151</v>
      </c>
      <c r="Q48" s="3">
        <f t="shared" si="17"/>
        <v>7.6134481344813443</v>
      </c>
      <c r="R48" s="3">
        <f t="shared" si="18"/>
        <v>7.0277982779827797</v>
      </c>
      <c r="S48" s="3">
        <f t="shared" si="19"/>
        <v>0.82823396986212461</v>
      </c>
      <c r="T48" s="3"/>
      <c r="U48" s="3"/>
      <c r="V48" s="3"/>
      <c r="Z48" s="1">
        <v>15</v>
      </c>
      <c r="AA48">
        <v>0.23806666666666668</v>
      </c>
      <c r="AB48">
        <v>0.22616333333333333</v>
      </c>
      <c r="AC48">
        <v>0.23211500000000002</v>
      </c>
      <c r="AD48">
        <v>8.4169277187238819E-3</v>
      </c>
    </row>
    <row r="49" spans="1:61">
      <c r="A49" s="3"/>
      <c r="B49" s="3"/>
      <c r="C49" s="3" t="s">
        <v>3</v>
      </c>
      <c r="D49" s="3">
        <v>4.2999999999999997E-2</v>
      </c>
      <c r="E49" s="3">
        <v>4.3999999999999997E-2</v>
      </c>
      <c r="F49" s="3">
        <f t="shared" si="10"/>
        <v>1.4333333333333332E-2</v>
      </c>
      <c r="G49" s="3">
        <f t="shared" si="11"/>
        <v>1.4666666666666666E-2</v>
      </c>
      <c r="H49" s="3">
        <f t="shared" si="12"/>
        <v>511.84333333333331</v>
      </c>
      <c r="I49" s="3">
        <f t="shared" si="13"/>
        <v>523.74666666666667</v>
      </c>
      <c r="J49" s="3">
        <f t="shared" si="14"/>
        <v>517.79499999999996</v>
      </c>
      <c r="K49" s="3">
        <f t="shared" si="15"/>
        <v>8.416927718726857</v>
      </c>
      <c r="L49" s="3"/>
      <c r="M49" s="3">
        <v>511.84333333333331</v>
      </c>
      <c r="N49" s="3">
        <v>523.74666666666667</v>
      </c>
      <c r="O49" s="3">
        <v>44.225000000000001</v>
      </c>
      <c r="P49" s="3">
        <f t="shared" si="16"/>
        <v>11.573619747503297</v>
      </c>
      <c r="Q49" s="3">
        <f t="shared" si="17"/>
        <v>11.842773695119654</v>
      </c>
      <c r="R49" s="3">
        <f t="shared" si="18"/>
        <v>11.708196721311475</v>
      </c>
      <c r="S49" s="3">
        <f t="shared" si="19"/>
        <v>0.19032058154260909</v>
      </c>
      <c r="T49" s="3"/>
      <c r="U49" s="3"/>
      <c r="V49" s="3"/>
      <c r="Z49" s="1">
        <v>16</v>
      </c>
      <c r="AA49">
        <v>0.19045333333333334</v>
      </c>
      <c r="AB49">
        <v>0.24997</v>
      </c>
      <c r="AC49">
        <v>0.22021166666666667</v>
      </c>
      <c r="AD49">
        <v>4.2084638593619196E-2</v>
      </c>
    </row>
    <row r="50" spans="1:61">
      <c r="A50" s="3"/>
      <c r="B50" s="3"/>
      <c r="C50" s="3"/>
      <c r="D50" s="3"/>
      <c r="E50" s="3"/>
      <c r="F50" s="3"/>
      <c r="G50" s="3"/>
      <c r="H50" s="3">
        <f t="shared" si="12"/>
        <v>0</v>
      </c>
      <c r="I50" s="3">
        <f t="shared" si="13"/>
        <v>0</v>
      </c>
      <c r="J50" s="3"/>
      <c r="K50" s="3"/>
      <c r="L50" s="3"/>
      <c r="M50" s="3">
        <v>0</v>
      </c>
      <c r="N50" s="3">
        <v>0</v>
      </c>
      <c r="O50" s="3"/>
      <c r="P50" s="3"/>
      <c r="Q50" s="3"/>
      <c r="R50" s="3"/>
      <c r="S50" s="3"/>
      <c r="T50" s="3"/>
      <c r="U50" s="3"/>
      <c r="V50" s="3"/>
    </row>
    <row r="51" spans="1:61">
      <c r="A51" s="3">
        <v>2</v>
      </c>
      <c r="B51" s="3" t="s">
        <v>4</v>
      </c>
      <c r="C51" s="3" t="s">
        <v>2</v>
      </c>
      <c r="D51" s="3">
        <v>0.01</v>
      </c>
      <c r="E51" s="3">
        <v>8.0000000000000002E-3</v>
      </c>
      <c r="F51" s="3">
        <f t="shared" si="10"/>
        <v>3.3333333333333335E-3</v>
      </c>
      <c r="G51" s="3">
        <f t="shared" si="11"/>
        <v>2.6666666666666666E-3</v>
      </c>
      <c r="H51" s="3">
        <f t="shared" si="12"/>
        <v>119.03333333333333</v>
      </c>
      <c r="I51" s="3">
        <f t="shared" si="13"/>
        <v>95.226666666666674</v>
      </c>
      <c r="J51" s="3">
        <f t="shared" si="14"/>
        <v>107.13</v>
      </c>
      <c r="K51" s="3">
        <f t="shared" si="15"/>
        <v>16.83385543744788</v>
      </c>
      <c r="L51" s="3"/>
      <c r="M51" s="3">
        <v>119.03333333333333</v>
      </c>
      <c r="N51" s="3">
        <v>95.226666666666674</v>
      </c>
      <c r="O51" s="3">
        <v>59.300000000000004</v>
      </c>
      <c r="P51" s="3">
        <f t="shared" si="16"/>
        <v>2.0073074761101739</v>
      </c>
      <c r="Q51" s="3">
        <f t="shared" si="17"/>
        <v>1.6058459808881393</v>
      </c>
      <c r="R51" s="3">
        <f t="shared" si="18"/>
        <v>1.8065767284991567</v>
      </c>
      <c r="S51" s="3">
        <f t="shared" si="19"/>
        <v>0.28387614565679015</v>
      </c>
      <c r="T51" s="3"/>
      <c r="U51" s="3"/>
      <c r="V51" s="3"/>
    </row>
    <row r="52" spans="1:61">
      <c r="A52" s="3"/>
      <c r="B52" s="3"/>
      <c r="C52" s="3" t="s">
        <v>3</v>
      </c>
      <c r="D52" s="3">
        <v>1.4999999999999999E-2</v>
      </c>
      <c r="E52" s="3">
        <v>8.9999999999999993E-3</v>
      </c>
      <c r="F52" s="3">
        <f t="shared" si="10"/>
        <v>5.0000000000000001E-3</v>
      </c>
      <c r="G52" s="3">
        <f t="shared" si="11"/>
        <v>2.9999999999999996E-3</v>
      </c>
      <c r="H52" s="3">
        <f t="shared" si="12"/>
        <v>178.55</v>
      </c>
      <c r="I52" s="3">
        <f t="shared" si="13"/>
        <v>107.13</v>
      </c>
      <c r="J52" s="3">
        <f t="shared" si="14"/>
        <v>142.84</v>
      </c>
      <c r="K52" s="3">
        <f t="shared" si="15"/>
        <v>50.501566312343208</v>
      </c>
      <c r="L52" s="3"/>
      <c r="M52" s="3">
        <v>178.55</v>
      </c>
      <c r="N52" s="3">
        <v>107.13</v>
      </c>
      <c r="O52" s="3">
        <v>62.625</v>
      </c>
      <c r="P52" s="3">
        <f t="shared" si="16"/>
        <v>2.8510978043912178</v>
      </c>
      <c r="Q52" s="3">
        <f t="shared" si="17"/>
        <v>1.7106586826347305</v>
      </c>
      <c r="R52" s="3">
        <f t="shared" si="18"/>
        <v>2.2808782435129742</v>
      </c>
      <c r="S52" s="3">
        <f t="shared" si="19"/>
        <v>0.8064122365244426</v>
      </c>
      <c r="T52" s="3"/>
      <c r="U52" s="3"/>
      <c r="V52" s="3"/>
    </row>
    <row r="53" spans="1:61">
      <c r="A53" s="3"/>
      <c r="B53" s="3"/>
      <c r="C53" s="3"/>
      <c r="D53" s="3"/>
      <c r="E53" s="3"/>
      <c r="F53" s="3"/>
      <c r="G53" s="3"/>
      <c r="H53" s="3">
        <f t="shared" si="12"/>
        <v>0</v>
      </c>
      <c r="I53" s="3">
        <f t="shared" si="13"/>
        <v>0</v>
      </c>
      <c r="J53" s="3"/>
      <c r="K53" s="3"/>
      <c r="L53" s="3"/>
      <c r="M53" s="3">
        <v>0</v>
      </c>
      <c r="N53" s="3">
        <v>0</v>
      </c>
      <c r="O53" s="3"/>
      <c r="P53" s="3"/>
      <c r="Q53" s="3"/>
      <c r="R53" s="3"/>
      <c r="S53" s="3"/>
      <c r="T53" s="3"/>
      <c r="U53" s="3"/>
      <c r="V53" s="3"/>
    </row>
    <row r="54" spans="1:61">
      <c r="A54" s="4" t="s">
        <v>7</v>
      </c>
      <c r="B54" s="3"/>
      <c r="C54" s="3"/>
      <c r="D54" s="4"/>
      <c r="E54" s="4"/>
      <c r="F54" s="3"/>
      <c r="G54" s="3"/>
      <c r="H54" s="3">
        <f t="shared" si="12"/>
        <v>0</v>
      </c>
      <c r="I54" s="3">
        <f t="shared" si="13"/>
        <v>0</v>
      </c>
      <c r="J54" s="3"/>
      <c r="K54" s="3"/>
      <c r="L54" s="3"/>
      <c r="M54" s="3">
        <v>0</v>
      </c>
      <c r="N54" s="3">
        <v>0</v>
      </c>
      <c r="O54" s="3"/>
      <c r="P54" s="3"/>
      <c r="Q54" s="3"/>
      <c r="R54" s="3"/>
      <c r="S54" s="3"/>
      <c r="T54" s="3"/>
      <c r="U54" s="3"/>
      <c r="V54" s="3"/>
    </row>
    <row r="55" spans="1:61">
      <c r="A55" s="3">
        <v>1</v>
      </c>
      <c r="B55" s="3" t="s">
        <v>1</v>
      </c>
      <c r="C55" s="3" t="s">
        <v>2</v>
      </c>
      <c r="D55" s="3">
        <v>1.4E-2</v>
      </c>
      <c r="E55" s="3">
        <v>1.4999999999999999E-2</v>
      </c>
      <c r="F55" s="3">
        <f t="shared" si="10"/>
        <v>4.6666666666666671E-3</v>
      </c>
      <c r="G55" s="3">
        <f t="shared" si="11"/>
        <v>5.0000000000000001E-3</v>
      </c>
      <c r="H55" s="3">
        <f t="shared" si="12"/>
        <v>166.6466666666667</v>
      </c>
      <c r="I55" s="3">
        <f t="shared" si="13"/>
        <v>178.55</v>
      </c>
      <c r="J55" s="3">
        <f t="shared" si="14"/>
        <v>172.59833333333336</v>
      </c>
      <c r="K55" s="3">
        <f t="shared" si="15"/>
        <v>8.4169277187238318</v>
      </c>
      <c r="L55" s="3"/>
      <c r="M55" s="3">
        <v>166.6466666666667</v>
      </c>
      <c r="N55" s="3">
        <v>178.55</v>
      </c>
      <c r="O55" s="3">
        <v>38.325000000000003</v>
      </c>
      <c r="P55" s="3">
        <f t="shared" si="16"/>
        <v>4.3482496194824964</v>
      </c>
      <c r="Q55" s="3">
        <f t="shared" si="17"/>
        <v>4.6588388780169598</v>
      </c>
      <c r="R55" s="3">
        <f t="shared" si="18"/>
        <v>4.5035442487497281</v>
      </c>
      <c r="S55" s="3">
        <f t="shared" si="19"/>
        <v>0.21961977087343079</v>
      </c>
      <c r="T55" s="3"/>
      <c r="U55" s="3"/>
      <c r="V55" s="3"/>
    </row>
    <row r="56" spans="1:61">
      <c r="A56" s="3"/>
      <c r="B56" s="3"/>
      <c r="C56" s="3" t="s">
        <v>3</v>
      </c>
      <c r="D56" s="3">
        <v>3.7999999999999999E-2</v>
      </c>
      <c r="E56" s="3">
        <v>3.2000000000000001E-2</v>
      </c>
      <c r="F56" s="3">
        <f t="shared" si="10"/>
        <v>1.2666666666666666E-2</v>
      </c>
      <c r="G56" s="3">
        <f t="shared" si="11"/>
        <v>1.0666666666666666E-2</v>
      </c>
      <c r="H56" s="3">
        <f t="shared" si="12"/>
        <v>452.32666666666665</v>
      </c>
      <c r="I56" s="3">
        <f t="shared" si="13"/>
        <v>380.90666666666669</v>
      </c>
      <c r="J56" s="3">
        <f t="shared" si="14"/>
        <v>416.61666666666667</v>
      </c>
      <c r="K56" s="3">
        <f t="shared" si="15"/>
        <v>50.501566312343279</v>
      </c>
      <c r="L56" s="3"/>
      <c r="M56" s="3">
        <v>452.32670000000002</v>
      </c>
      <c r="N56" s="3">
        <v>380.9067</v>
      </c>
      <c r="O56" s="3">
        <v>39.900000000000006</v>
      </c>
      <c r="P56" s="3">
        <f t="shared" si="16"/>
        <v>11.336508771929823</v>
      </c>
      <c r="Q56" s="3">
        <f t="shared" si="17"/>
        <v>9.5465338345864641</v>
      </c>
      <c r="R56" s="3">
        <f t="shared" si="18"/>
        <v>10.441521303258144</v>
      </c>
      <c r="S56" s="3">
        <f t="shared" si="19"/>
        <v>1.2657034163494463</v>
      </c>
      <c r="T56" s="3"/>
      <c r="U56" s="3"/>
      <c r="V56" s="3"/>
    </row>
    <row r="57" spans="1:61">
      <c r="A57" s="3"/>
      <c r="B57" s="3"/>
      <c r="C57" s="3"/>
      <c r="D57" s="3"/>
      <c r="E57" s="3"/>
      <c r="F57" s="3"/>
      <c r="G57" s="3"/>
      <c r="H57" s="3">
        <f t="shared" si="12"/>
        <v>0</v>
      </c>
      <c r="I57" s="3">
        <f t="shared" si="13"/>
        <v>0</v>
      </c>
      <c r="J57" s="3"/>
      <c r="K57" s="3"/>
      <c r="L57" s="3"/>
      <c r="M57" s="3">
        <v>0</v>
      </c>
      <c r="N57" s="3">
        <v>0</v>
      </c>
      <c r="O57" s="3"/>
      <c r="P57" s="3"/>
      <c r="Q57" s="3"/>
      <c r="R57" s="3"/>
      <c r="S57" s="3"/>
      <c r="T57" s="3"/>
      <c r="U57" s="3"/>
      <c r="V57" s="3"/>
    </row>
    <row r="58" spans="1:61">
      <c r="A58" s="3">
        <v>2</v>
      </c>
      <c r="B58" s="3" t="s">
        <v>4</v>
      </c>
      <c r="C58" s="3" t="s">
        <v>2</v>
      </c>
      <c r="D58" s="3">
        <v>0.02</v>
      </c>
      <c r="E58" s="3">
        <v>1.9E-2</v>
      </c>
      <c r="F58" s="3">
        <f t="shared" si="10"/>
        <v>6.6666666666666671E-3</v>
      </c>
      <c r="G58" s="3">
        <f t="shared" si="11"/>
        <v>6.3333333333333332E-3</v>
      </c>
      <c r="H58" s="3">
        <f t="shared" si="12"/>
        <v>238.06666666666666</v>
      </c>
      <c r="I58" s="3">
        <f t="shared" si="13"/>
        <v>226.16333333333333</v>
      </c>
      <c r="J58" s="3">
        <f t="shared" si="14"/>
        <v>232.11500000000001</v>
      </c>
      <c r="K58" s="3">
        <f t="shared" si="15"/>
        <v>8.4169277187233984</v>
      </c>
      <c r="L58" s="3"/>
      <c r="M58" s="3">
        <v>238.06666666666666</v>
      </c>
      <c r="N58" s="3">
        <v>226.16333333333333</v>
      </c>
      <c r="O58" s="3">
        <v>50.974999999999994</v>
      </c>
      <c r="P58" s="3">
        <f t="shared" si="16"/>
        <v>4.6702632009154819</v>
      </c>
      <c r="Q58" s="3">
        <f t="shared" si="17"/>
        <v>4.4367500408697076</v>
      </c>
      <c r="R58" s="3">
        <f t="shared" si="18"/>
        <v>4.5535066208925947</v>
      </c>
      <c r="S58" s="3">
        <f t="shared" si="19"/>
        <v>0.16511873896466031</v>
      </c>
      <c r="T58" s="3"/>
      <c r="U58" s="3"/>
      <c r="V58" s="3"/>
    </row>
    <row r="59" spans="1:61">
      <c r="A59" s="3"/>
      <c r="B59" s="3"/>
      <c r="C59" s="3" t="s">
        <v>3</v>
      </c>
      <c r="D59" s="3">
        <v>1.6E-2</v>
      </c>
      <c r="E59" s="3">
        <v>2.1000000000000001E-2</v>
      </c>
      <c r="F59" s="3">
        <f t="shared" si="10"/>
        <v>5.3333333333333332E-3</v>
      </c>
      <c r="G59" s="3">
        <f t="shared" si="11"/>
        <v>7.0000000000000001E-3</v>
      </c>
      <c r="H59" s="3">
        <f t="shared" si="12"/>
        <v>190.45333333333335</v>
      </c>
      <c r="I59" s="3">
        <f t="shared" si="13"/>
        <v>249.97</v>
      </c>
      <c r="J59" s="3">
        <f t="shared" si="14"/>
        <v>220.21166666666667</v>
      </c>
      <c r="K59" s="3">
        <f t="shared" si="15"/>
        <v>42.084638593619246</v>
      </c>
      <c r="L59" s="3"/>
      <c r="M59" s="3">
        <v>190.45333333333335</v>
      </c>
      <c r="N59" s="3">
        <v>249.97</v>
      </c>
      <c r="O59" s="3">
        <v>63.474999999999994</v>
      </c>
      <c r="P59" s="3">
        <f t="shared" si="16"/>
        <v>3.0004463699619279</v>
      </c>
      <c r="Q59" s="3">
        <f t="shared" si="17"/>
        <v>3.93808586057503</v>
      </c>
      <c r="R59" s="3">
        <f t="shared" si="18"/>
        <v>3.4692661152684789</v>
      </c>
      <c r="S59" s="3">
        <f t="shared" si="19"/>
        <v>0.66301124212082663</v>
      </c>
      <c r="T59" s="3"/>
      <c r="U59" s="3"/>
      <c r="V59" s="3"/>
    </row>
    <row r="60" spans="1:6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spans="1:61">
      <c r="A61" s="3"/>
      <c r="B61" s="3"/>
      <c r="C61" s="4" t="s">
        <v>10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spans="1:6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AG62" s="1" t="s">
        <v>51</v>
      </c>
    </row>
    <row r="63" spans="1:61">
      <c r="A63" s="4" t="s">
        <v>9</v>
      </c>
      <c r="B63" s="3"/>
      <c r="C63" s="3"/>
      <c r="D63" s="4" t="s">
        <v>17</v>
      </c>
      <c r="E63" s="4" t="s">
        <v>18</v>
      </c>
      <c r="F63" s="4" t="s">
        <v>38</v>
      </c>
      <c r="G63" s="4" t="s">
        <v>39</v>
      </c>
      <c r="H63" s="4" t="s">
        <v>37</v>
      </c>
      <c r="I63" s="4" t="s">
        <v>40</v>
      </c>
      <c r="J63" s="4" t="s">
        <v>41</v>
      </c>
      <c r="K63" s="4" t="s">
        <v>42</v>
      </c>
      <c r="L63" s="4" t="s">
        <v>43</v>
      </c>
      <c r="M63" s="4" t="s">
        <v>44</v>
      </c>
      <c r="N63" s="4" t="s">
        <v>45</v>
      </c>
      <c r="O63" s="4" t="s">
        <v>26</v>
      </c>
      <c r="P63" s="4" t="s">
        <v>31</v>
      </c>
      <c r="Q63" s="3"/>
      <c r="R63" s="3" t="s">
        <v>44</v>
      </c>
      <c r="S63" s="3" t="s">
        <v>45</v>
      </c>
      <c r="T63" s="3" t="s">
        <v>48</v>
      </c>
      <c r="U63" s="3" t="s">
        <v>31</v>
      </c>
      <c r="V63" s="3"/>
      <c r="W63" s="4" t="s">
        <v>44</v>
      </c>
      <c r="X63" s="4" t="s">
        <v>45</v>
      </c>
      <c r="Y63" s="4" t="s">
        <v>34</v>
      </c>
      <c r="Z63" s="4" t="s">
        <v>46</v>
      </c>
      <c r="AA63" s="4" t="s">
        <v>47</v>
      </c>
      <c r="AB63" s="4" t="s">
        <v>26</v>
      </c>
      <c r="AC63" s="4" t="s">
        <v>31</v>
      </c>
      <c r="AF63">
        <v>2</v>
      </c>
      <c r="AH63" s="1" t="s">
        <v>49</v>
      </c>
      <c r="AP63" s="2" t="s">
        <v>63</v>
      </c>
      <c r="AQ63" s="2" t="s">
        <v>64</v>
      </c>
      <c r="AR63" s="2" t="s">
        <v>65</v>
      </c>
      <c r="AS63" s="2" t="s">
        <v>67</v>
      </c>
      <c r="AW63" s="2" t="s">
        <v>63</v>
      </c>
      <c r="AX63" s="2" t="s">
        <v>64</v>
      </c>
      <c r="AY63" s="2" t="s">
        <v>65</v>
      </c>
      <c r="AZ63" s="2" t="s">
        <v>67</v>
      </c>
      <c r="BF63" s="2" t="s">
        <v>63</v>
      </c>
      <c r="BG63" s="2" t="s">
        <v>64</v>
      </c>
      <c r="BH63" s="2" t="s">
        <v>65</v>
      </c>
      <c r="BI63" s="2" t="s">
        <v>67</v>
      </c>
    </row>
    <row r="64" spans="1:61">
      <c r="A64" s="3">
        <v>1</v>
      </c>
      <c r="B64" s="3" t="s">
        <v>1</v>
      </c>
      <c r="C64" s="3" t="s">
        <v>2</v>
      </c>
      <c r="D64" s="3">
        <v>0.08</v>
      </c>
      <c r="E64" s="3">
        <v>0.1</v>
      </c>
      <c r="F64" s="3">
        <f>D64/3</f>
        <v>2.6666666666666668E-2</v>
      </c>
      <c r="G64" s="3">
        <f>E64/3</f>
        <v>3.3333333333333333E-2</v>
      </c>
      <c r="H64" s="3">
        <v>7.9000000000000001E-2</v>
      </c>
      <c r="I64" s="3">
        <f>H64-F64</f>
        <v>5.2333333333333329E-2</v>
      </c>
      <c r="J64" s="3">
        <f>H64-G64</f>
        <v>4.5666666666666668E-2</v>
      </c>
      <c r="K64" s="3">
        <f>I64/H64</f>
        <v>0.66244725738396615</v>
      </c>
      <c r="L64" s="3">
        <f>J64/H64</f>
        <v>0.57805907172995785</v>
      </c>
      <c r="M64" s="3">
        <f>K64/50</f>
        <v>1.3248945147679323E-2</v>
      </c>
      <c r="N64" s="3">
        <f>L64/50</f>
        <v>1.1561181434599157E-2</v>
      </c>
      <c r="O64" s="3">
        <f>AVERAGE(M64,N64)</f>
        <v>1.240506329113924E-2</v>
      </c>
      <c r="P64" s="3">
        <f>STDEV(M64,N64)</f>
        <v>1.1934291665595721E-3</v>
      </c>
      <c r="Q64" s="3"/>
      <c r="R64" s="3">
        <f>M64*2/0.01</f>
        <v>2.6497890295358646</v>
      </c>
      <c r="S64" s="3">
        <f>N64*2/0.01</f>
        <v>2.3122362869198314</v>
      </c>
      <c r="T64" s="3">
        <f>AVERAGE(R64:S64)</f>
        <v>2.481012658227848</v>
      </c>
      <c r="U64" s="3">
        <f>STDEV(R64,S64)</f>
        <v>0.23868583331191121</v>
      </c>
      <c r="V64" s="3"/>
      <c r="W64" s="3">
        <v>2.6497890295358646</v>
      </c>
      <c r="X64" s="3">
        <v>2.3122362869198314</v>
      </c>
      <c r="Y64" s="3">
        <v>61.125</v>
      </c>
      <c r="Z64" s="3">
        <f>W64/Y64</f>
        <v>4.3350331771547887E-2</v>
      </c>
      <c r="AA64" s="3">
        <f>X64/Y64</f>
        <v>3.7827996514025873E-2</v>
      </c>
      <c r="AB64" s="3">
        <f>AVERAGE(Z64,AA64)</f>
        <v>4.0589164142786877E-2</v>
      </c>
      <c r="AC64" s="3">
        <f>STDEV(Z64,AA64)</f>
        <v>3.9048807085793752E-3</v>
      </c>
      <c r="AH64" s="1">
        <v>1</v>
      </c>
      <c r="AI64">
        <v>1.3248945147679323E-2</v>
      </c>
      <c r="AJ64">
        <v>1.1561181434599157E-2</v>
      </c>
      <c r="AK64">
        <v>1.240506329113924E-2</v>
      </c>
      <c r="AL64">
        <v>1.1934291665595721E-3</v>
      </c>
      <c r="AN64" s="4" t="s">
        <v>4</v>
      </c>
      <c r="AO64" s="4" t="s">
        <v>2</v>
      </c>
      <c r="AP64" s="1">
        <v>1.1599999999999999</v>
      </c>
      <c r="AQ64" s="1">
        <v>2.37</v>
      </c>
      <c r="AR64" s="1">
        <v>0.34</v>
      </c>
      <c r="AS64">
        <v>1.29</v>
      </c>
      <c r="AU64" s="4" t="s">
        <v>4</v>
      </c>
      <c r="AV64" s="4" t="s">
        <v>2</v>
      </c>
      <c r="AW64" s="1">
        <v>0.13</v>
      </c>
      <c r="AX64" s="1">
        <v>0.01</v>
      </c>
      <c r="AY64" s="1">
        <v>0.26</v>
      </c>
      <c r="AZ64">
        <v>0.04</v>
      </c>
      <c r="BD64" s="4" t="s">
        <v>4</v>
      </c>
      <c r="BE64" s="4" t="s">
        <v>2</v>
      </c>
      <c r="BF64">
        <v>0.13</v>
      </c>
      <c r="BG64">
        <v>0.01</v>
      </c>
      <c r="BH64">
        <v>0.11</v>
      </c>
      <c r="BI64">
        <v>0.04</v>
      </c>
    </row>
    <row r="65" spans="1:61">
      <c r="A65" s="3"/>
      <c r="B65" s="3"/>
      <c r="C65" s="3" t="s">
        <v>3</v>
      </c>
      <c r="D65" s="3">
        <v>8.2000000000000003E-2</v>
      </c>
      <c r="E65" s="3">
        <v>0.1</v>
      </c>
      <c r="F65" s="3">
        <f t="shared" ref="F65:F89" si="20">D65/3</f>
        <v>2.7333333333333334E-2</v>
      </c>
      <c r="G65" s="3">
        <f t="shared" ref="G65:G89" si="21">E65/3</f>
        <v>3.3333333333333333E-2</v>
      </c>
      <c r="H65" s="3">
        <v>7.9000000000000001E-2</v>
      </c>
      <c r="I65" s="3">
        <f t="shared" ref="I65:I89" si="22">H65-F65</f>
        <v>5.1666666666666666E-2</v>
      </c>
      <c r="J65" s="3">
        <f t="shared" ref="J65:J89" si="23">H65-G65</f>
        <v>4.5666666666666668E-2</v>
      </c>
      <c r="K65" s="3">
        <f t="shared" ref="K65:K89" si="24">I65/H65</f>
        <v>0.65400843881856541</v>
      </c>
      <c r="L65" s="3">
        <f t="shared" ref="L65:L89" si="25">J65/H65</f>
        <v>0.57805907172995785</v>
      </c>
      <c r="M65" s="3">
        <f t="shared" ref="M65:M89" si="26">K65/50</f>
        <v>1.3080168776371309E-2</v>
      </c>
      <c r="N65" s="3">
        <f t="shared" ref="N65:N89" si="27">L65/50</f>
        <v>1.1561181434599157E-2</v>
      </c>
      <c r="O65" s="3">
        <f t="shared" ref="O65:O89" si="28">AVERAGE(M65,N65)</f>
        <v>1.2320675105485233E-2</v>
      </c>
      <c r="P65" s="3">
        <f t="shared" ref="P65:P89" si="29">STDEV(M65,N65)</f>
        <v>1.0740862499036164E-3</v>
      </c>
      <c r="Q65" s="3"/>
      <c r="R65" s="3">
        <f t="shared" ref="R65:R90" si="30">M65*2/0.01</f>
        <v>2.6160337552742616</v>
      </c>
      <c r="S65" s="3">
        <f t="shared" ref="S65:S90" si="31">N65*2/0.01</f>
        <v>2.3122362869198314</v>
      </c>
      <c r="T65" s="3">
        <f t="shared" ref="T65:T89" si="32">AVERAGE(R65:S65)</f>
        <v>2.4641350210970465</v>
      </c>
      <c r="U65" s="3">
        <f t="shared" ref="U65:U89" si="33">STDEV(R65,S65)</f>
        <v>0.21481724998072596</v>
      </c>
      <c r="V65" s="3"/>
      <c r="W65" s="3">
        <v>2.6160337552742616</v>
      </c>
      <c r="X65" s="3">
        <v>2.3122362869198314</v>
      </c>
      <c r="Y65" s="3">
        <v>58.149999999999991</v>
      </c>
      <c r="Z65" s="3">
        <f t="shared" ref="Z65:Z89" si="34">W65/Y65</f>
        <v>4.4987682807811902E-2</v>
      </c>
      <c r="AA65" s="3">
        <f t="shared" ref="AA65:AA89" si="35">X65/Y65</f>
        <v>3.9763306739807942E-2</v>
      </c>
      <c r="AB65" s="3">
        <f t="shared" ref="AB65:AB89" si="36">AVERAGE(Z65,AA65)</f>
        <v>4.2375494773809919E-2</v>
      </c>
      <c r="AC65" s="3">
        <f t="shared" ref="AC65:AC89" si="37">STDEV(Z65,AA65)</f>
        <v>3.694191745154311E-3</v>
      </c>
      <c r="AH65" s="1">
        <v>2</v>
      </c>
      <c r="AI65">
        <v>1.3080168776371309E-2</v>
      </c>
      <c r="AJ65">
        <v>1.1561181434599157E-2</v>
      </c>
      <c r="AK65">
        <v>1.2320675105485233E-2</v>
      </c>
      <c r="AL65">
        <v>1.0740862499036164E-3</v>
      </c>
      <c r="AN65" s="4"/>
      <c r="AO65" s="4" t="s">
        <v>3</v>
      </c>
      <c r="AP65" s="1">
        <v>1.79</v>
      </c>
      <c r="AQ65" s="1">
        <v>3.36</v>
      </c>
      <c r="AR65" s="1">
        <v>1.89</v>
      </c>
      <c r="AS65" s="1">
        <v>1.3</v>
      </c>
      <c r="AU65" s="4"/>
      <c r="AV65" s="4" t="s">
        <v>3</v>
      </c>
      <c r="AW65" s="1">
        <v>0.05</v>
      </c>
      <c r="AX65" s="1">
        <v>0.1</v>
      </c>
      <c r="AY65" s="1">
        <v>0.1</v>
      </c>
      <c r="AZ65" s="1">
        <v>0.04</v>
      </c>
      <c r="BD65" s="4"/>
      <c r="BE65" s="4" t="s">
        <v>3</v>
      </c>
      <c r="BF65">
        <v>0.05</v>
      </c>
      <c r="BG65">
        <v>0.1</v>
      </c>
      <c r="BH65">
        <v>0.1</v>
      </c>
      <c r="BI65">
        <v>0.04</v>
      </c>
    </row>
    <row r="66" spans="1:6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>
        <f t="shared" si="30"/>
        <v>0</v>
      </c>
      <c r="S66" s="3">
        <f t="shared" si="31"/>
        <v>0</v>
      </c>
      <c r="T66" s="3">
        <f t="shared" si="32"/>
        <v>0</v>
      </c>
      <c r="U66" s="3">
        <f t="shared" si="33"/>
        <v>0</v>
      </c>
      <c r="V66" s="3"/>
      <c r="W66" s="3">
        <v>0</v>
      </c>
      <c r="X66" s="3">
        <v>0</v>
      </c>
      <c r="Y66" s="3"/>
      <c r="Z66" s="3"/>
      <c r="AA66" s="3"/>
      <c r="AB66" s="3"/>
      <c r="AC66" s="3"/>
      <c r="AH66" s="1">
        <v>3</v>
      </c>
      <c r="AI66">
        <v>5.3164556962025334E-3</v>
      </c>
      <c r="AJ66">
        <v>6.2447257383966238E-3</v>
      </c>
      <c r="AK66">
        <v>5.7805907172995786E-3</v>
      </c>
      <c r="AL66">
        <v>6.5638604160776391E-4</v>
      </c>
      <c r="AN66" s="4" t="s">
        <v>71</v>
      </c>
      <c r="AO66" s="4" t="s">
        <v>2</v>
      </c>
      <c r="AP66">
        <v>2.46</v>
      </c>
      <c r="AQ66" s="1">
        <v>1.61</v>
      </c>
      <c r="AR66">
        <v>1.0900000000000001</v>
      </c>
      <c r="AS66">
        <v>1.56</v>
      </c>
      <c r="AU66" s="4" t="s">
        <v>1</v>
      </c>
      <c r="AV66" s="4" t="s">
        <v>2</v>
      </c>
      <c r="AW66">
        <v>0.22</v>
      </c>
      <c r="AX66" s="1">
        <v>0.39</v>
      </c>
      <c r="AY66" s="1">
        <v>0.01</v>
      </c>
      <c r="AZ66" s="1">
        <v>0.06</v>
      </c>
      <c r="BD66" s="4" t="s">
        <v>1</v>
      </c>
      <c r="BE66" s="4" t="s">
        <v>2</v>
      </c>
      <c r="BF66">
        <v>0.22</v>
      </c>
      <c r="BG66">
        <v>0.25</v>
      </c>
      <c r="BH66">
        <v>0.01</v>
      </c>
      <c r="BI66">
        <v>0.06</v>
      </c>
    </row>
    <row r="67" spans="1:61">
      <c r="A67" s="3">
        <v>2</v>
      </c>
      <c r="B67" s="3" t="s">
        <v>4</v>
      </c>
      <c r="C67" s="3" t="s">
        <v>2</v>
      </c>
      <c r="D67" s="3">
        <v>0.17399999999999999</v>
      </c>
      <c r="E67" s="3">
        <v>0.16300000000000001</v>
      </c>
      <c r="F67" s="3">
        <f t="shared" si="20"/>
        <v>5.7999999999999996E-2</v>
      </c>
      <c r="G67" s="3">
        <f t="shared" si="21"/>
        <v>5.4333333333333338E-2</v>
      </c>
      <c r="H67" s="3">
        <v>7.9000000000000001E-2</v>
      </c>
      <c r="I67" s="3">
        <f t="shared" si="22"/>
        <v>2.1000000000000005E-2</v>
      </c>
      <c r="J67" s="3">
        <f t="shared" si="23"/>
        <v>2.4666666666666663E-2</v>
      </c>
      <c r="K67" s="3">
        <f t="shared" si="24"/>
        <v>0.26582278481012667</v>
      </c>
      <c r="L67" s="3">
        <f t="shared" si="25"/>
        <v>0.31223628691983119</v>
      </c>
      <c r="M67" s="3">
        <f t="shared" si="26"/>
        <v>5.3164556962025334E-3</v>
      </c>
      <c r="N67" s="3">
        <f t="shared" si="27"/>
        <v>6.2447257383966238E-3</v>
      </c>
      <c r="O67" s="3">
        <f t="shared" si="28"/>
        <v>5.7805907172995786E-3</v>
      </c>
      <c r="P67" s="3">
        <f t="shared" si="29"/>
        <v>6.5638604160776391E-4</v>
      </c>
      <c r="Q67" s="3"/>
      <c r="R67" s="3">
        <f t="shared" si="30"/>
        <v>1.0632911392405067</v>
      </c>
      <c r="S67" s="3">
        <f t="shared" si="31"/>
        <v>1.2489451476793247</v>
      </c>
      <c r="T67" s="3">
        <f t="shared" si="32"/>
        <v>1.1561181434599157</v>
      </c>
      <c r="U67" s="3">
        <f t="shared" si="33"/>
        <v>0.13127720832155323</v>
      </c>
      <c r="V67" s="3"/>
      <c r="W67" s="3">
        <v>1.0632911392405067</v>
      </c>
      <c r="X67" s="3">
        <v>1.2489451476793247</v>
      </c>
      <c r="Y67" s="3">
        <v>59.100000000000009</v>
      </c>
      <c r="Z67" s="3">
        <f t="shared" si="34"/>
        <v>1.7991389834864747E-2</v>
      </c>
      <c r="AA67" s="3">
        <f t="shared" si="35"/>
        <v>2.1132743615555408E-2</v>
      </c>
      <c r="AB67" s="3">
        <f t="shared" si="36"/>
        <v>1.9562066725210076E-2</v>
      </c>
      <c r="AC67" s="3">
        <f t="shared" si="37"/>
        <v>2.2212725604323653E-3</v>
      </c>
      <c r="AH67" s="1">
        <v>4</v>
      </c>
      <c r="AI67">
        <v>8.7763713080168775E-3</v>
      </c>
      <c r="AJ67">
        <v>9.1139240506329117E-3</v>
      </c>
      <c r="AK67">
        <v>8.9451476793248955E-3</v>
      </c>
      <c r="AL67">
        <v>2.3868583331191517E-4</v>
      </c>
      <c r="AN67" s="4" t="s">
        <v>71</v>
      </c>
      <c r="AO67" s="4" t="s">
        <v>3</v>
      </c>
      <c r="AP67" s="1">
        <v>2.48</v>
      </c>
      <c r="AQ67">
        <v>3.51</v>
      </c>
      <c r="AR67" s="1">
        <v>2.9</v>
      </c>
      <c r="AS67" s="1">
        <v>3.28</v>
      </c>
      <c r="AU67" s="4"/>
      <c r="AV67" s="4" t="s">
        <v>3</v>
      </c>
      <c r="AW67" s="1">
        <v>0.24</v>
      </c>
      <c r="AX67" s="1">
        <v>0.02</v>
      </c>
      <c r="AY67">
        <v>0.21</v>
      </c>
      <c r="AZ67">
        <v>0.11</v>
      </c>
      <c r="BD67" s="4"/>
      <c r="BE67" s="4" t="s">
        <v>3</v>
      </c>
      <c r="BF67">
        <v>0.24</v>
      </c>
      <c r="BG67">
        <v>0.02</v>
      </c>
      <c r="BH67">
        <v>0.21</v>
      </c>
      <c r="BI67">
        <v>0.11</v>
      </c>
    </row>
    <row r="68" spans="1:61">
      <c r="A68" s="3"/>
      <c r="B68" s="3"/>
      <c r="C68" s="3" t="s">
        <v>3</v>
      </c>
      <c r="D68" s="3">
        <v>0.13300000000000001</v>
      </c>
      <c r="E68" s="3">
        <v>0.129</v>
      </c>
      <c r="F68" s="3">
        <f t="shared" si="20"/>
        <v>4.4333333333333336E-2</v>
      </c>
      <c r="G68" s="3">
        <f t="shared" si="21"/>
        <v>4.3000000000000003E-2</v>
      </c>
      <c r="H68" s="3">
        <v>7.9000000000000001E-2</v>
      </c>
      <c r="I68" s="3">
        <f t="shared" si="22"/>
        <v>3.4666666666666665E-2</v>
      </c>
      <c r="J68" s="3">
        <f t="shared" si="23"/>
        <v>3.5999999999999997E-2</v>
      </c>
      <c r="K68" s="3">
        <f t="shared" si="24"/>
        <v>0.43881856540084385</v>
      </c>
      <c r="L68" s="3">
        <f t="shared" si="25"/>
        <v>0.45569620253164556</v>
      </c>
      <c r="M68" s="3">
        <f t="shared" si="26"/>
        <v>8.7763713080168775E-3</v>
      </c>
      <c r="N68" s="3">
        <f t="shared" si="27"/>
        <v>9.1139240506329117E-3</v>
      </c>
      <c r="O68" s="3">
        <f t="shared" si="28"/>
        <v>8.9451476793248955E-3</v>
      </c>
      <c r="P68" s="3">
        <f t="shared" si="29"/>
        <v>2.3868583331191517E-4</v>
      </c>
      <c r="Q68" s="3"/>
      <c r="R68" s="3">
        <f t="shared" si="30"/>
        <v>1.7552742616033754</v>
      </c>
      <c r="S68" s="3">
        <f t="shared" si="31"/>
        <v>1.8227848101265822</v>
      </c>
      <c r="T68" s="3">
        <f t="shared" si="32"/>
        <v>1.7890295358649788</v>
      </c>
      <c r="U68" s="3">
        <f t="shared" si="33"/>
        <v>4.7737166662387455E-2</v>
      </c>
      <c r="V68" s="3"/>
      <c r="W68" s="3">
        <v>1.7552742616033754</v>
      </c>
      <c r="X68" s="3">
        <v>1.8227848101265822</v>
      </c>
      <c r="Y68" s="3">
        <v>52.2</v>
      </c>
      <c r="Z68" s="3">
        <f t="shared" si="34"/>
        <v>3.3625943708876921E-2</v>
      </c>
      <c r="AA68" s="3">
        <f t="shared" si="35"/>
        <v>3.4919249236141418E-2</v>
      </c>
      <c r="AB68" s="3">
        <f t="shared" si="36"/>
        <v>3.4272596472509173E-2</v>
      </c>
      <c r="AC68" s="3">
        <f t="shared" si="37"/>
        <v>9.1450510847476945E-4</v>
      </c>
      <c r="AH68" s="1">
        <v>5</v>
      </c>
      <c r="AI68">
        <v>1.7637130801687762E-2</v>
      </c>
      <c r="AJ68">
        <v>1.7468354430379748E-2</v>
      </c>
      <c r="AK68">
        <v>1.7552742616033755E-2</v>
      </c>
      <c r="AL68">
        <v>1.1934291665595574E-4</v>
      </c>
    </row>
    <row r="69" spans="1:6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>
        <f t="shared" si="30"/>
        <v>0</v>
      </c>
      <c r="S69" s="3">
        <f t="shared" si="31"/>
        <v>0</v>
      </c>
      <c r="T69" s="3">
        <f t="shared" si="32"/>
        <v>0</v>
      </c>
      <c r="U69" s="3">
        <f t="shared" si="33"/>
        <v>0</v>
      </c>
      <c r="V69" s="3"/>
      <c r="W69" s="3">
        <v>0</v>
      </c>
      <c r="X69" s="3">
        <v>0</v>
      </c>
      <c r="Y69" s="3"/>
      <c r="Z69" s="3"/>
      <c r="AA69" s="3"/>
      <c r="AB69" s="3"/>
      <c r="AC69" s="3"/>
      <c r="AH69" s="1">
        <v>6</v>
      </c>
      <c r="AI69">
        <v>9.451476793248946E-3</v>
      </c>
      <c r="AJ69">
        <v>6.6666666666666662E-3</v>
      </c>
      <c r="AK69">
        <v>8.059071729957807E-3</v>
      </c>
      <c r="AL69">
        <v>1.9691581248232979E-3</v>
      </c>
    </row>
    <row r="70" spans="1:61">
      <c r="A70" s="4" t="s">
        <v>5</v>
      </c>
      <c r="B70" s="3"/>
      <c r="C70" s="3"/>
      <c r="D70" s="4"/>
      <c r="E70" s="4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>
        <f t="shared" si="30"/>
        <v>0</v>
      </c>
      <c r="S70" s="3">
        <f t="shared" si="31"/>
        <v>0</v>
      </c>
      <c r="T70" s="3">
        <f t="shared" si="32"/>
        <v>0</v>
      </c>
      <c r="U70" s="3">
        <f t="shared" si="33"/>
        <v>0</v>
      </c>
      <c r="V70" s="3"/>
      <c r="W70" s="3">
        <v>0</v>
      </c>
      <c r="X70" s="3">
        <v>0</v>
      </c>
      <c r="Y70" s="3"/>
      <c r="Z70" s="3"/>
      <c r="AA70" s="3"/>
      <c r="AB70" s="3"/>
      <c r="AC70" s="3"/>
      <c r="AH70" s="1">
        <v>7</v>
      </c>
      <c r="AI70">
        <v>1.1898734177215188E-2</v>
      </c>
      <c r="AJ70">
        <v>1.1814345991561181E-2</v>
      </c>
      <c r="AK70">
        <v>1.1856540084388184E-2</v>
      </c>
      <c r="AL70">
        <v>5.967145832797787E-5</v>
      </c>
    </row>
    <row r="71" spans="1:61">
      <c r="A71" s="3">
        <v>1</v>
      </c>
      <c r="B71" s="3" t="s">
        <v>1</v>
      </c>
      <c r="C71" s="3" t="s">
        <v>2</v>
      </c>
      <c r="D71" s="3">
        <v>2.8000000000000001E-2</v>
      </c>
      <c r="E71" s="3">
        <v>0.03</v>
      </c>
      <c r="F71" s="3">
        <f t="shared" si="20"/>
        <v>9.3333333333333341E-3</v>
      </c>
      <c r="G71" s="3">
        <f t="shared" si="21"/>
        <v>0.01</v>
      </c>
      <c r="H71" s="3">
        <v>7.9000000000000001E-2</v>
      </c>
      <c r="I71" s="3">
        <f t="shared" si="22"/>
        <v>6.9666666666666668E-2</v>
      </c>
      <c r="J71" s="3">
        <f t="shared" si="23"/>
        <v>6.9000000000000006E-2</v>
      </c>
      <c r="K71" s="3">
        <f t="shared" si="24"/>
        <v>0.88185654008438819</v>
      </c>
      <c r="L71" s="3">
        <f t="shared" si="25"/>
        <v>0.87341772151898744</v>
      </c>
      <c r="M71" s="3">
        <f t="shared" si="26"/>
        <v>1.7637130801687762E-2</v>
      </c>
      <c r="N71" s="3">
        <f t="shared" si="27"/>
        <v>1.7468354430379748E-2</v>
      </c>
      <c r="O71" s="3">
        <f t="shared" si="28"/>
        <v>1.7552742616033755E-2</v>
      </c>
      <c r="P71" s="3">
        <f t="shared" si="29"/>
        <v>1.1934291665595574E-4</v>
      </c>
      <c r="Q71" s="3"/>
      <c r="R71" s="3">
        <f t="shared" si="30"/>
        <v>3.5274261603375523</v>
      </c>
      <c r="S71" s="3">
        <f t="shared" si="31"/>
        <v>3.4936708860759493</v>
      </c>
      <c r="T71" s="3">
        <f t="shared" si="32"/>
        <v>3.5105485232067508</v>
      </c>
      <c r="U71" s="3">
        <f t="shared" si="33"/>
        <v>2.3868583331191188E-2</v>
      </c>
      <c r="V71" s="3"/>
      <c r="W71" s="3">
        <v>3.5274261603375523</v>
      </c>
      <c r="X71" s="3">
        <v>3.4936708860759493</v>
      </c>
      <c r="Y71" s="3">
        <v>60.849999999999994</v>
      </c>
      <c r="Z71" s="3">
        <f t="shared" si="34"/>
        <v>5.7969205593057564E-2</v>
      </c>
      <c r="AA71" s="3">
        <f t="shared" si="35"/>
        <v>5.7414476352932613E-2</v>
      </c>
      <c r="AB71" s="3">
        <f t="shared" si="36"/>
        <v>5.7691840972995088E-2</v>
      </c>
      <c r="AC71" s="3">
        <f t="shared" si="37"/>
        <v>3.9225280741481388E-4</v>
      </c>
      <c r="AH71" s="1">
        <v>8</v>
      </c>
      <c r="AI71">
        <v>1.7130801687763712E-2</v>
      </c>
      <c r="AJ71">
        <v>1.6455696202531647E-2</v>
      </c>
      <c r="AK71">
        <v>1.6793248945147679E-2</v>
      </c>
      <c r="AL71">
        <v>4.7737166662382784E-4</v>
      </c>
    </row>
    <row r="72" spans="1:61">
      <c r="A72" s="3"/>
      <c r="B72" s="3"/>
      <c r="C72" s="3" t="s">
        <v>3</v>
      </c>
      <c r="D72" s="3">
        <v>0.125</v>
      </c>
      <c r="E72" s="3">
        <v>0.158</v>
      </c>
      <c r="F72" s="3">
        <f t="shared" si="20"/>
        <v>4.1666666666666664E-2</v>
      </c>
      <c r="G72" s="3">
        <f t="shared" si="21"/>
        <v>5.2666666666666667E-2</v>
      </c>
      <c r="H72" s="3">
        <v>7.9000000000000001E-2</v>
      </c>
      <c r="I72" s="3">
        <f t="shared" si="22"/>
        <v>3.7333333333333336E-2</v>
      </c>
      <c r="J72" s="3">
        <f t="shared" si="23"/>
        <v>2.6333333333333334E-2</v>
      </c>
      <c r="K72" s="3">
        <f t="shared" si="24"/>
        <v>0.47257383966244731</v>
      </c>
      <c r="L72" s="3">
        <f t="shared" si="25"/>
        <v>0.33333333333333331</v>
      </c>
      <c r="M72" s="3">
        <f t="shared" si="26"/>
        <v>9.451476793248946E-3</v>
      </c>
      <c r="N72" s="3">
        <f t="shared" si="27"/>
        <v>6.6666666666666662E-3</v>
      </c>
      <c r="O72" s="3">
        <f t="shared" si="28"/>
        <v>8.059071729957807E-3</v>
      </c>
      <c r="P72" s="3">
        <f t="shared" si="29"/>
        <v>1.9691581248232979E-3</v>
      </c>
      <c r="Q72" s="3"/>
      <c r="R72" s="3">
        <f t="shared" si="30"/>
        <v>1.8902953586497893</v>
      </c>
      <c r="S72" s="3">
        <f t="shared" si="31"/>
        <v>1.3333333333333333</v>
      </c>
      <c r="T72" s="3">
        <f t="shared" si="32"/>
        <v>1.6118143459915613</v>
      </c>
      <c r="U72" s="3">
        <f t="shared" si="33"/>
        <v>0.39383162496466023</v>
      </c>
      <c r="V72" s="3"/>
      <c r="W72" s="3">
        <v>1.8902953586497893</v>
      </c>
      <c r="X72" s="3">
        <v>1.3333333333333333</v>
      </c>
      <c r="Y72" s="3">
        <v>58.575000000000003</v>
      </c>
      <c r="Z72" s="3">
        <f t="shared" si="34"/>
        <v>3.2271367625263156E-2</v>
      </c>
      <c r="AA72" s="3">
        <f t="shared" si="35"/>
        <v>2.2762839664248111E-2</v>
      </c>
      <c r="AB72" s="3">
        <f t="shared" si="36"/>
        <v>2.7517103644755632E-2</v>
      </c>
      <c r="AC72" s="3">
        <f t="shared" si="37"/>
        <v>6.723544600335642E-3</v>
      </c>
      <c r="AH72" s="1">
        <v>9</v>
      </c>
      <c r="AI72">
        <v>1.5274261603375527E-2</v>
      </c>
      <c r="AJ72">
        <v>1.3755274261603374E-2</v>
      </c>
      <c r="AK72">
        <v>1.4514767932489452E-2</v>
      </c>
      <c r="AL72">
        <v>1.0740862499036177E-3</v>
      </c>
    </row>
    <row r="73" spans="1:6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>
        <f t="shared" si="30"/>
        <v>0</v>
      </c>
      <c r="S73" s="3">
        <f t="shared" si="31"/>
        <v>0</v>
      </c>
      <c r="T73" s="3">
        <f t="shared" si="32"/>
        <v>0</v>
      </c>
      <c r="U73" s="3">
        <f t="shared" si="33"/>
        <v>0</v>
      </c>
      <c r="V73" s="3"/>
      <c r="W73" s="3">
        <v>0</v>
      </c>
      <c r="X73" s="3">
        <v>0</v>
      </c>
      <c r="Y73" s="3"/>
      <c r="Z73" s="3"/>
      <c r="AA73" s="3"/>
      <c r="AB73" s="3"/>
      <c r="AC73" s="3"/>
      <c r="AH73" s="1">
        <v>10</v>
      </c>
      <c r="AI73">
        <v>5.4852320675105506E-3</v>
      </c>
      <c r="AJ73">
        <v>5.4008438818565407E-3</v>
      </c>
      <c r="AK73">
        <v>5.4430379746835452E-3</v>
      </c>
      <c r="AL73">
        <v>5.9671458327979707E-5</v>
      </c>
    </row>
    <row r="74" spans="1:61">
      <c r="A74" s="3">
        <v>2</v>
      </c>
      <c r="B74" s="3" t="s">
        <v>4</v>
      </c>
      <c r="C74" s="3" t="s">
        <v>2</v>
      </c>
      <c r="D74" s="3">
        <v>9.6000000000000002E-2</v>
      </c>
      <c r="E74" s="3">
        <v>9.7000000000000003E-2</v>
      </c>
      <c r="F74" s="3">
        <f t="shared" si="20"/>
        <v>3.2000000000000001E-2</v>
      </c>
      <c r="G74" s="3">
        <f t="shared" si="21"/>
        <v>3.2333333333333332E-2</v>
      </c>
      <c r="H74" s="3">
        <v>7.9000000000000001E-2</v>
      </c>
      <c r="I74" s="3">
        <f t="shared" si="22"/>
        <v>4.7E-2</v>
      </c>
      <c r="J74" s="3">
        <f t="shared" si="23"/>
        <v>4.6666666666666669E-2</v>
      </c>
      <c r="K74" s="3">
        <f t="shared" si="24"/>
        <v>0.59493670886075944</v>
      </c>
      <c r="L74" s="3">
        <f t="shared" si="25"/>
        <v>0.59071729957805907</v>
      </c>
      <c r="M74" s="3">
        <f t="shared" si="26"/>
        <v>1.1898734177215188E-2</v>
      </c>
      <c r="N74" s="3">
        <f t="shared" si="27"/>
        <v>1.1814345991561181E-2</v>
      </c>
      <c r="O74" s="3">
        <f t="shared" si="28"/>
        <v>1.1856540084388184E-2</v>
      </c>
      <c r="P74" s="3">
        <f t="shared" si="29"/>
        <v>5.967145832797787E-5</v>
      </c>
      <c r="Q74" s="3"/>
      <c r="R74" s="3">
        <f t="shared" si="30"/>
        <v>2.3797468354430378</v>
      </c>
      <c r="S74" s="3">
        <f t="shared" si="31"/>
        <v>2.3628691983122363</v>
      </c>
      <c r="T74" s="3">
        <f t="shared" si="32"/>
        <v>2.371308016877637</v>
      </c>
      <c r="U74" s="3">
        <f t="shared" si="33"/>
        <v>1.1934291665595594E-2</v>
      </c>
      <c r="V74" s="3"/>
      <c r="W74" s="3">
        <v>2.3797468354430378</v>
      </c>
      <c r="X74" s="3">
        <v>2.3628691983122363</v>
      </c>
      <c r="Y74" s="3">
        <v>43.7</v>
      </c>
      <c r="Z74" s="3">
        <f t="shared" si="34"/>
        <v>5.4456449323639307E-2</v>
      </c>
      <c r="AA74" s="3">
        <f t="shared" si="35"/>
        <v>5.4070233370989387E-2</v>
      </c>
      <c r="AB74" s="3">
        <f t="shared" si="36"/>
        <v>5.4263341347314351E-2</v>
      </c>
      <c r="AC74" s="3">
        <f t="shared" si="37"/>
        <v>2.7309591912118064E-4</v>
      </c>
      <c r="AH74" s="1">
        <v>11</v>
      </c>
      <c r="AI74">
        <v>7.594936708860767E-4</v>
      </c>
      <c r="AJ74">
        <v>2.6160337552742613E-3</v>
      </c>
      <c r="AK74">
        <v>1.687763713080169E-3</v>
      </c>
      <c r="AL74">
        <v>1.3127720832155304E-3</v>
      </c>
    </row>
    <row r="75" spans="1:61">
      <c r="A75" s="3"/>
      <c r="B75" s="3"/>
      <c r="C75" s="3" t="s">
        <v>3</v>
      </c>
      <c r="D75" s="3">
        <v>3.4000000000000002E-2</v>
      </c>
      <c r="E75" s="3">
        <v>4.2000000000000003E-2</v>
      </c>
      <c r="F75" s="3">
        <f t="shared" si="20"/>
        <v>1.1333333333333334E-2</v>
      </c>
      <c r="G75" s="3">
        <f t="shared" si="21"/>
        <v>1.4E-2</v>
      </c>
      <c r="H75" s="3">
        <v>7.9000000000000001E-2</v>
      </c>
      <c r="I75" s="3">
        <f t="shared" si="22"/>
        <v>6.7666666666666667E-2</v>
      </c>
      <c r="J75" s="3">
        <f t="shared" si="23"/>
        <v>6.5000000000000002E-2</v>
      </c>
      <c r="K75" s="3">
        <f t="shared" si="24"/>
        <v>0.85654008438818563</v>
      </c>
      <c r="L75" s="3">
        <f t="shared" si="25"/>
        <v>0.82278481012658233</v>
      </c>
      <c r="M75" s="3">
        <f t="shared" si="26"/>
        <v>1.7130801687763712E-2</v>
      </c>
      <c r="N75" s="3">
        <f t="shared" si="27"/>
        <v>1.6455696202531647E-2</v>
      </c>
      <c r="O75" s="3">
        <f t="shared" si="28"/>
        <v>1.6793248945147679E-2</v>
      </c>
      <c r="P75" s="3">
        <f t="shared" si="29"/>
        <v>4.7737166662382784E-4</v>
      </c>
      <c r="Q75" s="3"/>
      <c r="R75" s="3">
        <f t="shared" si="30"/>
        <v>3.4261603375527421</v>
      </c>
      <c r="S75" s="3">
        <f t="shared" si="31"/>
        <v>3.2911392405063293</v>
      </c>
      <c r="T75" s="3">
        <f t="shared" si="32"/>
        <v>3.3586497890295357</v>
      </c>
      <c r="U75" s="3">
        <f t="shared" si="33"/>
        <v>9.54743333247563E-2</v>
      </c>
      <c r="V75" s="3"/>
      <c r="W75" s="3">
        <v>3.4261603375527421</v>
      </c>
      <c r="X75" s="3">
        <v>3.2911392405063293</v>
      </c>
      <c r="Y75" s="3">
        <v>42.2</v>
      </c>
      <c r="Z75" s="3">
        <f t="shared" si="34"/>
        <v>8.1188633591297202E-2</v>
      </c>
      <c r="AA75" s="3">
        <f t="shared" si="35"/>
        <v>7.7989081528585996E-2</v>
      </c>
      <c r="AB75" s="3">
        <f t="shared" si="36"/>
        <v>7.9588857559941606E-2</v>
      </c>
      <c r="AC75" s="3">
        <f t="shared" si="37"/>
        <v>2.2624249603024993E-3</v>
      </c>
      <c r="AH75" s="1">
        <v>12</v>
      </c>
      <c r="AI75">
        <v>9.7890295358649786E-3</v>
      </c>
      <c r="AJ75">
        <v>9.1139240506329117E-3</v>
      </c>
      <c r="AK75">
        <v>9.451476793248946E-3</v>
      </c>
      <c r="AL75">
        <v>4.7737166662382909E-4</v>
      </c>
    </row>
    <row r="76" spans="1:6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>
        <f t="shared" si="30"/>
        <v>0</v>
      </c>
      <c r="S76" s="3">
        <f t="shared" si="31"/>
        <v>0</v>
      </c>
      <c r="T76" s="3">
        <f t="shared" si="32"/>
        <v>0</v>
      </c>
      <c r="U76" s="3">
        <f t="shared" si="33"/>
        <v>0</v>
      </c>
      <c r="V76" s="3"/>
      <c r="W76" s="3">
        <v>0</v>
      </c>
      <c r="X76" s="3">
        <v>0</v>
      </c>
      <c r="Y76" s="3"/>
      <c r="Z76" s="3"/>
      <c r="AA76" s="3"/>
      <c r="AB76" s="3"/>
      <c r="AC76" s="3"/>
      <c r="AH76" s="1">
        <v>13</v>
      </c>
      <c r="AI76">
        <v>1.6793248945147679E-2</v>
      </c>
      <c r="AJ76">
        <v>1.6033755274261607E-2</v>
      </c>
      <c r="AK76">
        <v>1.6413502109704645E-2</v>
      </c>
      <c r="AL76">
        <v>5.370431249518057E-4</v>
      </c>
    </row>
    <row r="77" spans="1:61">
      <c r="A77" s="4" t="s">
        <v>6</v>
      </c>
      <c r="B77" s="3"/>
      <c r="C77" s="3"/>
      <c r="D77" s="4"/>
      <c r="E77" s="4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>
        <f t="shared" si="30"/>
        <v>0</v>
      </c>
      <c r="S77" s="3">
        <f t="shared" si="31"/>
        <v>0</v>
      </c>
      <c r="T77" s="3">
        <f t="shared" si="32"/>
        <v>0</v>
      </c>
      <c r="U77" s="3">
        <f t="shared" si="33"/>
        <v>0</v>
      </c>
      <c r="V77" s="3"/>
      <c r="W77" s="3">
        <v>0</v>
      </c>
      <c r="X77" s="3">
        <v>0</v>
      </c>
      <c r="Y77" s="3"/>
      <c r="Z77" s="3"/>
      <c r="AA77" s="3"/>
      <c r="AB77" s="3"/>
      <c r="AC77" s="3"/>
      <c r="AH77" s="1">
        <v>14</v>
      </c>
      <c r="AI77">
        <v>7.5949367088607609E-3</v>
      </c>
      <c r="AJ77">
        <v>8.0168776371308034E-3</v>
      </c>
      <c r="AK77">
        <v>7.8059071729957817E-3</v>
      </c>
      <c r="AL77">
        <v>2.9835729163989362E-4</v>
      </c>
    </row>
    <row r="78" spans="1:61">
      <c r="A78" s="3">
        <v>1</v>
      </c>
      <c r="B78" s="3" t="s">
        <v>1</v>
      </c>
      <c r="C78" s="3" t="s">
        <v>2</v>
      </c>
      <c r="D78" s="3">
        <v>5.6000000000000001E-2</v>
      </c>
      <c r="E78" s="3">
        <v>7.3999999999999996E-2</v>
      </c>
      <c r="F78" s="3">
        <f t="shared" si="20"/>
        <v>1.8666666666666668E-2</v>
      </c>
      <c r="G78" s="3">
        <f t="shared" si="21"/>
        <v>2.4666666666666667E-2</v>
      </c>
      <c r="H78" s="3">
        <v>7.9000000000000001E-2</v>
      </c>
      <c r="I78" s="3">
        <f t="shared" si="22"/>
        <v>6.0333333333333336E-2</v>
      </c>
      <c r="J78" s="3">
        <f t="shared" si="23"/>
        <v>5.4333333333333331E-2</v>
      </c>
      <c r="K78" s="3">
        <f t="shared" si="24"/>
        <v>0.76371308016877637</v>
      </c>
      <c r="L78" s="3">
        <f t="shared" si="25"/>
        <v>0.6877637130801687</v>
      </c>
      <c r="M78" s="3">
        <f t="shared" si="26"/>
        <v>1.5274261603375527E-2</v>
      </c>
      <c r="N78" s="3">
        <f t="shared" si="27"/>
        <v>1.3755274261603374E-2</v>
      </c>
      <c r="O78" s="3">
        <f t="shared" si="28"/>
        <v>1.4514767932489452E-2</v>
      </c>
      <c r="P78" s="3">
        <f t="shared" si="29"/>
        <v>1.0740862499036177E-3</v>
      </c>
      <c r="Q78" s="3"/>
      <c r="R78" s="3">
        <f t="shared" si="30"/>
        <v>3.0548523206751055</v>
      </c>
      <c r="S78" s="3">
        <f t="shared" si="31"/>
        <v>2.7510548523206748</v>
      </c>
      <c r="T78" s="3">
        <f t="shared" si="32"/>
        <v>2.9029535864978904</v>
      </c>
      <c r="U78" s="3">
        <f t="shared" si="33"/>
        <v>0.21481724998071769</v>
      </c>
      <c r="V78" s="3"/>
      <c r="W78" s="3">
        <v>3.0548523206751055</v>
      </c>
      <c r="X78" s="3">
        <v>2.7510548523206748</v>
      </c>
      <c r="Y78" s="3">
        <v>74.400000000000006</v>
      </c>
      <c r="Z78" s="3">
        <f t="shared" si="34"/>
        <v>4.1059843019826681E-2</v>
      </c>
      <c r="AA78" s="3">
        <f t="shared" si="35"/>
        <v>3.6976543713987564E-2</v>
      </c>
      <c r="AB78" s="3">
        <f t="shared" si="36"/>
        <v>3.9018193366907122E-2</v>
      </c>
      <c r="AC78" s="3">
        <f t="shared" si="37"/>
        <v>2.8873286287731613E-3</v>
      </c>
      <c r="AH78" s="1">
        <v>15</v>
      </c>
      <c r="AI78">
        <v>6.6666666666666662E-3</v>
      </c>
      <c r="AJ78">
        <v>6.3291139240506337E-3</v>
      </c>
      <c r="AK78">
        <v>6.49789029535865E-3</v>
      </c>
      <c r="AL78">
        <v>2.3868583331191392E-4</v>
      </c>
    </row>
    <row r="79" spans="1:61">
      <c r="A79" s="3"/>
      <c r="B79" s="3"/>
      <c r="C79" s="3" t="s">
        <v>3</v>
      </c>
      <c r="D79" s="3">
        <v>0.17199999999999999</v>
      </c>
      <c r="E79" s="3">
        <v>0.17299999999999999</v>
      </c>
      <c r="F79" s="3">
        <f t="shared" si="20"/>
        <v>5.7333333333333326E-2</v>
      </c>
      <c r="G79" s="3">
        <f t="shared" si="21"/>
        <v>5.7666666666666665E-2</v>
      </c>
      <c r="H79" s="3">
        <v>7.9000000000000001E-2</v>
      </c>
      <c r="I79" s="3">
        <f t="shared" si="22"/>
        <v>2.1666666666666674E-2</v>
      </c>
      <c r="J79" s="3">
        <f t="shared" si="23"/>
        <v>2.1333333333333336E-2</v>
      </c>
      <c r="K79" s="3">
        <f t="shared" si="24"/>
        <v>0.27426160337552752</v>
      </c>
      <c r="L79" s="3">
        <f t="shared" si="25"/>
        <v>0.27004219409282704</v>
      </c>
      <c r="M79" s="3">
        <f t="shared" si="26"/>
        <v>5.4852320675105506E-3</v>
      </c>
      <c r="N79" s="3">
        <f t="shared" si="27"/>
        <v>5.4008438818565407E-3</v>
      </c>
      <c r="O79" s="3">
        <f t="shared" si="28"/>
        <v>5.4430379746835452E-3</v>
      </c>
      <c r="P79" s="3">
        <f t="shared" si="29"/>
        <v>5.9671458327979707E-5</v>
      </c>
      <c r="Q79" s="3"/>
      <c r="R79" s="3">
        <f t="shared" si="30"/>
        <v>1.0970464135021101</v>
      </c>
      <c r="S79" s="3">
        <f t="shared" si="31"/>
        <v>1.0801687763713081</v>
      </c>
      <c r="T79" s="3">
        <f t="shared" si="32"/>
        <v>1.0886075949367091</v>
      </c>
      <c r="U79" s="3">
        <f t="shared" si="33"/>
        <v>1.1934291665595906E-2</v>
      </c>
      <c r="V79" s="3"/>
      <c r="W79" s="3">
        <v>1.0970464135021101</v>
      </c>
      <c r="X79" s="3">
        <v>1.0801687763713081</v>
      </c>
      <c r="Y79" s="3">
        <v>84.05</v>
      </c>
      <c r="Z79" s="3">
        <f t="shared" si="34"/>
        <v>1.3052307120786557E-2</v>
      </c>
      <c r="AA79" s="3">
        <f t="shared" si="35"/>
        <v>1.2851502395851377E-2</v>
      </c>
      <c r="AB79" s="3">
        <f t="shared" si="36"/>
        <v>1.2951904758318967E-2</v>
      </c>
      <c r="AC79" s="3">
        <f t="shared" si="37"/>
        <v>1.4199038269596532E-4</v>
      </c>
      <c r="AH79" s="1">
        <v>16</v>
      </c>
      <c r="AI79">
        <v>6.582278481012659E-3</v>
      </c>
      <c r="AJ79">
        <v>6.3291139240506337E-3</v>
      </c>
      <c r="AK79">
        <v>6.4556962025316463E-3</v>
      </c>
      <c r="AL79">
        <v>1.7901437498393606E-4</v>
      </c>
    </row>
    <row r="80" spans="1:6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>
        <f t="shared" si="30"/>
        <v>0</v>
      </c>
      <c r="S80" s="3">
        <f t="shared" si="31"/>
        <v>0</v>
      </c>
      <c r="T80" s="3">
        <f t="shared" si="32"/>
        <v>0</v>
      </c>
      <c r="U80" s="3">
        <f t="shared" si="33"/>
        <v>0</v>
      </c>
      <c r="V80" s="3"/>
      <c r="W80" s="3">
        <v>0</v>
      </c>
      <c r="X80" s="3">
        <v>0</v>
      </c>
      <c r="Y80" s="3"/>
      <c r="Z80" s="3"/>
      <c r="AA80" s="3"/>
      <c r="AB80" s="3"/>
      <c r="AC80" s="3"/>
    </row>
    <row r="81" spans="1:63">
      <c r="A81" s="3">
        <v>2</v>
      </c>
      <c r="B81" s="3" t="s">
        <v>4</v>
      </c>
      <c r="C81" s="3" t="s">
        <v>2</v>
      </c>
      <c r="D81" s="3">
        <v>0.22800000000000001</v>
      </c>
      <c r="E81" s="3">
        <v>0.20599999999999999</v>
      </c>
      <c r="F81" s="3">
        <f t="shared" si="20"/>
        <v>7.5999999999999998E-2</v>
      </c>
      <c r="G81" s="3">
        <f t="shared" si="21"/>
        <v>6.8666666666666668E-2</v>
      </c>
      <c r="H81" s="3">
        <v>7.9000000000000001E-2</v>
      </c>
      <c r="I81" s="3">
        <f t="shared" si="22"/>
        <v>3.0000000000000027E-3</v>
      </c>
      <c r="J81" s="3">
        <f t="shared" si="23"/>
        <v>1.0333333333333333E-2</v>
      </c>
      <c r="K81" s="3">
        <f t="shared" si="24"/>
        <v>3.7974683544303833E-2</v>
      </c>
      <c r="L81" s="3">
        <f t="shared" si="25"/>
        <v>0.13080168776371306</v>
      </c>
      <c r="M81" s="3">
        <f t="shared" si="26"/>
        <v>7.594936708860767E-4</v>
      </c>
      <c r="N81" s="3">
        <f t="shared" si="27"/>
        <v>2.6160337552742613E-3</v>
      </c>
      <c r="O81" s="3">
        <f t="shared" si="28"/>
        <v>1.687763713080169E-3</v>
      </c>
      <c r="P81" s="3">
        <f t="shared" si="29"/>
        <v>1.3127720832155304E-3</v>
      </c>
      <c r="Q81" s="3"/>
      <c r="R81" s="3">
        <f t="shared" si="30"/>
        <v>0.15189873417721533</v>
      </c>
      <c r="S81" s="3">
        <f t="shared" si="31"/>
        <v>0.52320675105485226</v>
      </c>
      <c r="T81" s="3">
        <f t="shared" si="32"/>
        <v>0.3375527426160338</v>
      </c>
      <c r="U81" s="3">
        <f t="shared" si="33"/>
        <v>0.26255441664310608</v>
      </c>
      <c r="V81" s="3"/>
      <c r="W81" s="3">
        <v>0.15189873417721533</v>
      </c>
      <c r="X81" s="3">
        <v>0.52320675105485226</v>
      </c>
      <c r="Y81" s="3">
        <v>44.024999999999999</v>
      </c>
      <c r="Z81" s="3">
        <f t="shared" si="34"/>
        <v>3.4502835701809278E-3</v>
      </c>
      <c r="AA81" s="3">
        <f t="shared" si="35"/>
        <v>1.1884310075067626E-2</v>
      </c>
      <c r="AB81" s="3">
        <f t="shared" si="36"/>
        <v>7.6672968226242765E-3</v>
      </c>
      <c r="AC81" s="3">
        <f t="shared" si="37"/>
        <v>5.9637573343124623E-3</v>
      </c>
    </row>
    <row r="82" spans="1:63">
      <c r="A82" s="3"/>
      <c r="B82" s="3"/>
      <c r="C82" s="3" t="s">
        <v>3</v>
      </c>
      <c r="D82" s="3">
        <v>0.121</v>
      </c>
      <c r="E82" s="3">
        <v>0.129</v>
      </c>
      <c r="F82" s="3">
        <f t="shared" si="20"/>
        <v>4.0333333333333332E-2</v>
      </c>
      <c r="G82" s="3">
        <f t="shared" si="21"/>
        <v>4.3000000000000003E-2</v>
      </c>
      <c r="H82" s="3">
        <v>7.9000000000000001E-2</v>
      </c>
      <c r="I82" s="3">
        <f t="shared" si="22"/>
        <v>3.8666666666666669E-2</v>
      </c>
      <c r="J82" s="3">
        <f t="shared" si="23"/>
        <v>3.5999999999999997E-2</v>
      </c>
      <c r="K82" s="3">
        <f t="shared" si="24"/>
        <v>0.48945147679324896</v>
      </c>
      <c r="L82" s="3">
        <f t="shared" si="25"/>
        <v>0.45569620253164556</v>
      </c>
      <c r="M82" s="3">
        <f t="shared" si="26"/>
        <v>9.7890295358649786E-3</v>
      </c>
      <c r="N82" s="3">
        <f t="shared" si="27"/>
        <v>9.1139240506329117E-3</v>
      </c>
      <c r="O82" s="3">
        <f t="shared" si="28"/>
        <v>9.451476793248946E-3</v>
      </c>
      <c r="P82" s="3">
        <f t="shared" si="29"/>
        <v>4.7737166662382909E-4</v>
      </c>
      <c r="Q82" s="3"/>
      <c r="R82" s="3">
        <f t="shared" si="30"/>
        <v>1.9578059071729956</v>
      </c>
      <c r="S82" s="3">
        <f t="shared" si="31"/>
        <v>1.8227848101265822</v>
      </c>
      <c r="T82" s="3">
        <f t="shared" si="32"/>
        <v>1.890295358649789</v>
      </c>
      <c r="U82" s="3">
        <f t="shared" si="33"/>
        <v>9.5474333324760949E-2</v>
      </c>
      <c r="V82" s="3"/>
      <c r="W82" s="3">
        <v>1.9578059071729956</v>
      </c>
      <c r="X82" s="3">
        <v>1.8227848101265822</v>
      </c>
      <c r="Y82" s="3">
        <v>46.625</v>
      </c>
      <c r="Z82" s="3">
        <f t="shared" si="34"/>
        <v>4.1990475220868538E-2</v>
      </c>
      <c r="AA82" s="3">
        <f t="shared" si="35"/>
        <v>3.9094580378050019E-2</v>
      </c>
      <c r="AB82" s="3">
        <f t="shared" si="36"/>
        <v>4.0542527799459278E-2</v>
      </c>
      <c r="AC82" s="3">
        <f t="shared" si="37"/>
        <v>2.0477068809601263E-3</v>
      </c>
    </row>
    <row r="83" spans="1:6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>
        <f t="shared" si="30"/>
        <v>0</v>
      </c>
      <c r="S83" s="3">
        <f t="shared" si="31"/>
        <v>0</v>
      </c>
      <c r="T83" s="3">
        <f t="shared" si="32"/>
        <v>0</v>
      </c>
      <c r="U83" s="3">
        <f t="shared" si="33"/>
        <v>0</v>
      </c>
      <c r="V83" s="3"/>
      <c r="W83" s="3">
        <v>0</v>
      </c>
      <c r="X83" s="3">
        <v>0</v>
      </c>
      <c r="Y83" s="3"/>
      <c r="Z83" s="3"/>
      <c r="AA83" s="3"/>
      <c r="AB83" s="3"/>
      <c r="AC83" s="3"/>
    </row>
    <row r="84" spans="1:63">
      <c r="A84" s="4" t="s">
        <v>11</v>
      </c>
      <c r="B84" s="3"/>
      <c r="C84" s="3"/>
      <c r="D84" s="4"/>
      <c r="E84" s="4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>
        <f t="shared" si="30"/>
        <v>0</v>
      </c>
      <c r="S84" s="3">
        <f t="shared" si="31"/>
        <v>0</v>
      </c>
      <c r="T84" s="3">
        <f t="shared" si="32"/>
        <v>0</v>
      </c>
      <c r="U84" s="3">
        <f t="shared" si="33"/>
        <v>0</v>
      </c>
      <c r="V84" s="3"/>
      <c r="W84" s="3">
        <v>0</v>
      </c>
      <c r="X84" s="3">
        <v>0</v>
      </c>
      <c r="Y84" s="3"/>
      <c r="Z84" s="3"/>
      <c r="AA84" s="3"/>
      <c r="AB84" s="3"/>
      <c r="AC84" s="3"/>
    </row>
    <row r="85" spans="1:63">
      <c r="A85" s="3">
        <v>1</v>
      </c>
      <c r="B85" s="3" t="s">
        <v>1</v>
      </c>
      <c r="C85" s="3" t="s">
        <v>2</v>
      </c>
      <c r="D85" s="3">
        <v>3.7999999999999999E-2</v>
      </c>
      <c r="E85" s="3">
        <v>4.7E-2</v>
      </c>
      <c r="F85" s="3">
        <f t="shared" si="20"/>
        <v>1.2666666666666666E-2</v>
      </c>
      <c r="G85" s="3">
        <f t="shared" si="21"/>
        <v>1.5666666666666666E-2</v>
      </c>
      <c r="H85" s="3">
        <v>7.9000000000000001E-2</v>
      </c>
      <c r="I85" s="3">
        <f t="shared" si="22"/>
        <v>6.6333333333333327E-2</v>
      </c>
      <c r="J85" s="3">
        <f t="shared" si="23"/>
        <v>6.3333333333333339E-2</v>
      </c>
      <c r="K85" s="3">
        <f t="shared" si="24"/>
        <v>0.83966244725738393</v>
      </c>
      <c r="L85" s="3">
        <f t="shared" si="25"/>
        <v>0.80168776371308026</v>
      </c>
      <c r="M85" s="3">
        <f t="shared" si="26"/>
        <v>1.6793248945147679E-2</v>
      </c>
      <c r="N85" s="3">
        <f t="shared" si="27"/>
        <v>1.6033755274261607E-2</v>
      </c>
      <c r="O85" s="3">
        <f t="shared" si="28"/>
        <v>1.6413502109704645E-2</v>
      </c>
      <c r="P85" s="3">
        <f t="shared" si="29"/>
        <v>5.370431249518057E-4</v>
      </c>
      <c r="Q85" s="3"/>
      <c r="R85" s="3">
        <f t="shared" si="30"/>
        <v>3.3586497890295357</v>
      </c>
      <c r="S85" s="3">
        <f t="shared" si="31"/>
        <v>3.2067510548523215</v>
      </c>
      <c r="T85" s="3">
        <f t="shared" si="32"/>
        <v>3.2827004219409286</v>
      </c>
      <c r="U85" s="3">
        <f t="shared" si="33"/>
        <v>0.10740862499036298</v>
      </c>
      <c r="V85" s="3"/>
      <c r="W85" s="3">
        <v>3.3586497890295357</v>
      </c>
      <c r="X85" s="3">
        <v>3.2067510548523215</v>
      </c>
      <c r="Y85" s="3">
        <v>49.400000000000006</v>
      </c>
      <c r="Z85" s="3">
        <f t="shared" si="34"/>
        <v>6.7988862126103958E-2</v>
      </c>
      <c r="AA85" s="3">
        <f t="shared" si="35"/>
        <v>6.4913988964621888E-2</v>
      </c>
      <c r="AB85" s="3">
        <f t="shared" si="36"/>
        <v>6.645142554536293E-2</v>
      </c>
      <c r="AC85" s="3">
        <f t="shared" si="37"/>
        <v>2.1742636637724897E-3</v>
      </c>
    </row>
    <row r="86" spans="1:63">
      <c r="A86" s="3"/>
      <c r="B86" s="3"/>
      <c r="C86" s="3" t="s">
        <v>3</v>
      </c>
      <c r="D86" s="3">
        <v>0.14699999999999999</v>
      </c>
      <c r="E86" s="3">
        <v>0.14199999999999999</v>
      </c>
      <c r="F86" s="3">
        <f t="shared" si="20"/>
        <v>4.8999999999999995E-2</v>
      </c>
      <c r="G86" s="3">
        <f t="shared" si="21"/>
        <v>4.7333333333333331E-2</v>
      </c>
      <c r="H86" s="3">
        <v>7.9000000000000001E-2</v>
      </c>
      <c r="I86" s="3">
        <f t="shared" si="22"/>
        <v>3.0000000000000006E-2</v>
      </c>
      <c r="J86" s="3">
        <f t="shared" si="23"/>
        <v>3.1666666666666669E-2</v>
      </c>
      <c r="K86" s="3">
        <f t="shared" si="24"/>
        <v>0.37974683544303806</v>
      </c>
      <c r="L86" s="3">
        <f t="shared" si="25"/>
        <v>0.40084388185654013</v>
      </c>
      <c r="M86" s="3">
        <f t="shared" si="26"/>
        <v>7.5949367088607609E-3</v>
      </c>
      <c r="N86" s="3">
        <f t="shared" si="27"/>
        <v>8.0168776371308034E-3</v>
      </c>
      <c r="O86" s="3">
        <f t="shared" si="28"/>
        <v>7.8059071729957817E-3</v>
      </c>
      <c r="P86" s="3">
        <f t="shared" si="29"/>
        <v>2.9835729163989362E-4</v>
      </c>
      <c r="Q86" s="3"/>
      <c r="R86" s="3">
        <f t="shared" si="30"/>
        <v>1.5189873417721522</v>
      </c>
      <c r="S86" s="3">
        <f t="shared" si="31"/>
        <v>1.6033755274261607</v>
      </c>
      <c r="T86" s="3">
        <f t="shared" si="32"/>
        <v>1.5611814345991566</v>
      </c>
      <c r="U86" s="3">
        <f t="shared" si="33"/>
        <v>5.9671458327975942E-2</v>
      </c>
      <c r="V86" s="3"/>
      <c r="W86" s="3">
        <v>1.5189873417721522</v>
      </c>
      <c r="X86" s="3">
        <v>1.6033755274261607</v>
      </c>
      <c r="Y86" s="3">
        <v>48.5</v>
      </c>
      <c r="Z86" s="3">
        <f t="shared" si="34"/>
        <v>3.1319326634477368E-2</v>
      </c>
      <c r="AA86" s="3">
        <f t="shared" si="35"/>
        <v>3.3059289225281667E-2</v>
      </c>
      <c r="AB86" s="3">
        <f t="shared" si="36"/>
        <v>3.2189307929879521E-2</v>
      </c>
      <c r="AC86" s="3">
        <f t="shared" si="37"/>
        <v>1.2303393469686337E-3</v>
      </c>
    </row>
    <row r="87" spans="1:6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>
        <f t="shared" si="30"/>
        <v>0</v>
      </c>
      <c r="S87" s="3">
        <f t="shared" si="31"/>
        <v>0</v>
      </c>
      <c r="T87" s="3">
        <f t="shared" si="32"/>
        <v>0</v>
      </c>
      <c r="U87" s="3">
        <f t="shared" si="33"/>
        <v>0</v>
      </c>
      <c r="V87" s="3"/>
      <c r="W87" s="3">
        <v>0</v>
      </c>
      <c r="X87" s="3">
        <v>0</v>
      </c>
      <c r="Y87" s="3"/>
      <c r="Z87" s="3"/>
      <c r="AA87" s="3"/>
      <c r="AB87" s="3"/>
      <c r="AC87" s="3"/>
      <c r="AN87">
        <v>2.481012658227848</v>
      </c>
      <c r="AO87">
        <v>2.4641350210970465</v>
      </c>
      <c r="AP87">
        <v>0</v>
      </c>
      <c r="AQ87">
        <v>1.1561181434599157</v>
      </c>
      <c r="AR87">
        <v>1.7890295358649788</v>
      </c>
      <c r="AS87">
        <v>0</v>
      </c>
      <c r="AT87">
        <v>0</v>
      </c>
      <c r="AU87">
        <v>3.5105485232067508</v>
      </c>
      <c r="AW87">
        <v>0</v>
      </c>
      <c r="AZ87">
        <v>0</v>
      </c>
      <c r="BA87">
        <v>0</v>
      </c>
      <c r="BD87">
        <v>0</v>
      </c>
      <c r="BG87">
        <v>0</v>
      </c>
      <c r="BH87">
        <v>0</v>
      </c>
      <c r="BK87">
        <v>0</v>
      </c>
    </row>
    <row r="88" spans="1:63">
      <c r="A88" s="3">
        <v>2</v>
      </c>
      <c r="B88" s="3" t="s">
        <v>4</v>
      </c>
      <c r="C88" s="3" t="s">
        <v>2</v>
      </c>
      <c r="D88" s="3">
        <v>0.158</v>
      </c>
      <c r="E88" s="3">
        <v>0.16200000000000001</v>
      </c>
      <c r="F88" s="3">
        <f t="shared" si="20"/>
        <v>5.2666666666666667E-2</v>
      </c>
      <c r="G88" s="3">
        <f t="shared" si="21"/>
        <v>5.3999999999999999E-2</v>
      </c>
      <c r="H88" s="3">
        <v>7.9000000000000001E-2</v>
      </c>
      <c r="I88" s="3">
        <f t="shared" si="22"/>
        <v>2.6333333333333334E-2</v>
      </c>
      <c r="J88" s="3">
        <f t="shared" si="23"/>
        <v>2.5000000000000001E-2</v>
      </c>
      <c r="K88" s="3">
        <f t="shared" si="24"/>
        <v>0.33333333333333331</v>
      </c>
      <c r="L88" s="3">
        <f t="shared" si="25"/>
        <v>0.31645569620253167</v>
      </c>
      <c r="M88" s="3">
        <f t="shared" si="26"/>
        <v>6.6666666666666662E-3</v>
      </c>
      <c r="N88" s="3">
        <f t="shared" si="27"/>
        <v>6.3291139240506337E-3</v>
      </c>
      <c r="O88" s="3">
        <f t="shared" si="28"/>
        <v>6.49789029535865E-3</v>
      </c>
      <c r="P88" s="3">
        <f t="shared" si="29"/>
        <v>2.3868583331191392E-4</v>
      </c>
      <c r="Q88" s="3"/>
      <c r="R88" s="3">
        <f t="shared" si="30"/>
        <v>1.3333333333333333</v>
      </c>
      <c r="S88" s="3">
        <f t="shared" si="31"/>
        <v>1.2658227848101267</v>
      </c>
      <c r="T88" s="3">
        <f t="shared" si="32"/>
        <v>1.2995780590717301</v>
      </c>
      <c r="U88" s="3">
        <f t="shared" si="33"/>
        <v>4.773716666237815E-2</v>
      </c>
      <c r="V88" s="3"/>
      <c r="W88" s="3">
        <v>1.3333333333333333</v>
      </c>
      <c r="X88" s="3">
        <v>1.2658227848101267</v>
      </c>
      <c r="Y88" s="3">
        <v>35.15</v>
      </c>
      <c r="Z88" s="3">
        <f t="shared" si="34"/>
        <v>3.7932669511616876E-2</v>
      </c>
      <c r="AA88" s="3">
        <f t="shared" si="35"/>
        <v>3.6012028017357804E-2</v>
      </c>
      <c r="AB88" s="3">
        <f t="shared" si="36"/>
        <v>3.6972348764487337E-2</v>
      </c>
      <c r="AC88" s="3">
        <f t="shared" si="37"/>
        <v>1.3580986248188532E-3</v>
      </c>
      <c r="AU88">
        <v>1.6118143459915613</v>
      </c>
    </row>
    <row r="89" spans="1:63">
      <c r="A89" s="3"/>
      <c r="B89" s="3"/>
      <c r="C89" s="3" t="s">
        <v>3</v>
      </c>
      <c r="D89" s="3">
        <v>0.159</v>
      </c>
      <c r="E89" s="3">
        <v>0.16200000000000001</v>
      </c>
      <c r="F89" s="3">
        <f t="shared" si="20"/>
        <v>5.2999999999999999E-2</v>
      </c>
      <c r="G89" s="3">
        <f t="shared" si="21"/>
        <v>5.3999999999999999E-2</v>
      </c>
      <c r="H89" s="3">
        <v>7.9000000000000001E-2</v>
      </c>
      <c r="I89" s="3">
        <f t="shared" si="22"/>
        <v>2.6000000000000002E-2</v>
      </c>
      <c r="J89" s="3">
        <f t="shared" si="23"/>
        <v>2.5000000000000001E-2</v>
      </c>
      <c r="K89" s="3">
        <f t="shared" si="24"/>
        <v>0.32911392405063294</v>
      </c>
      <c r="L89" s="3">
        <f t="shared" si="25"/>
        <v>0.31645569620253167</v>
      </c>
      <c r="M89" s="3">
        <f t="shared" si="26"/>
        <v>6.582278481012659E-3</v>
      </c>
      <c r="N89" s="3">
        <f t="shared" si="27"/>
        <v>6.3291139240506337E-3</v>
      </c>
      <c r="O89" s="3">
        <f t="shared" si="28"/>
        <v>6.4556962025316463E-3</v>
      </c>
      <c r="P89" s="3">
        <f t="shared" si="29"/>
        <v>1.7901437498393606E-4</v>
      </c>
      <c r="Q89" s="3"/>
      <c r="R89" s="3">
        <f t="shared" si="30"/>
        <v>1.3164556962025318</v>
      </c>
      <c r="S89" s="3">
        <f t="shared" si="31"/>
        <v>1.2658227848101267</v>
      </c>
      <c r="T89" s="3">
        <f t="shared" si="32"/>
        <v>1.2911392405063293</v>
      </c>
      <c r="U89" s="3">
        <f t="shared" si="33"/>
        <v>3.5802874996787248E-2</v>
      </c>
      <c r="V89" s="3"/>
      <c r="W89" s="3">
        <v>1.3164556962025318</v>
      </c>
      <c r="X89" s="3">
        <v>1.2658227848101267</v>
      </c>
      <c r="Y89" s="3">
        <v>82.149999999999991</v>
      </c>
      <c r="Z89" s="3">
        <f t="shared" si="34"/>
        <v>1.6025023690840315E-2</v>
      </c>
      <c r="AA89" s="3">
        <f t="shared" si="35"/>
        <v>1.5408676625807995E-2</v>
      </c>
      <c r="AB89" s="3">
        <f t="shared" si="36"/>
        <v>1.5716850158324157E-2</v>
      </c>
      <c r="AC89" s="3">
        <f t="shared" si="37"/>
        <v>4.3582318924877914E-4</v>
      </c>
      <c r="AU89">
        <v>2.371308016877637</v>
      </c>
    </row>
    <row r="90" spans="1:6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>
        <f t="shared" si="30"/>
        <v>0</v>
      </c>
      <c r="S90" s="3">
        <f t="shared" si="31"/>
        <v>0</v>
      </c>
      <c r="T90" s="3"/>
      <c r="U90" s="3"/>
      <c r="V90" s="3"/>
      <c r="AU90">
        <v>3.3586497890295357</v>
      </c>
    </row>
    <row r="91" spans="1:6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AU91">
        <v>2.9029535864978904</v>
      </c>
    </row>
    <row r="92" spans="1:63">
      <c r="A92" s="3"/>
      <c r="B92" s="3"/>
      <c r="C92" s="4" t="s">
        <v>12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AU92">
        <v>1.0886075949367091</v>
      </c>
    </row>
    <row r="93" spans="1:6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Y93" s="1" t="s">
        <v>52</v>
      </c>
      <c r="AU93">
        <v>0.3375527426160338</v>
      </c>
    </row>
    <row r="94" spans="1:63">
      <c r="A94" s="4" t="s">
        <v>9</v>
      </c>
      <c r="B94" s="3"/>
      <c r="C94" s="3"/>
      <c r="D94" s="4" t="s">
        <v>17</v>
      </c>
      <c r="E94" s="4" t="s">
        <v>18</v>
      </c>
      <c r="F94" s="4" t="s">
        <v>24</v>
      </c>
      <c r="G94" s="4" t="s">
        <v>25</v>
      </c>
      <c r="H94" s="4" t="s">
        <v>19</v>
      </c>
      <c r="I94" s="4" t="s">
        <v>20</v>
      </c>
      <c r="J94" s="4" t="s">
        <v>26</v>
      </c>
      <c r="K94" s="4" t="s">
        <v>31</v>
      </c>
      <c r="L94" s="3"/>
      <c r="M94" s="4" t="s">
        <v>19</v>
      </c>
      <c r="N94" s="4" t="s">
        <v>19</v>
      </c>
      <c r="O94" s="4" t="s">
        <v>34</v>
      </c>
      <c r="P94" s="4" t="s">
        <v>29</v>
      </c>
      <c r="Q94" s="4" t="s">
        <v>30</v>
      </c>
      <c r="R94" s="4" t="s">
        <v>26</v>
      </c>
      <c r="S94" s="4" t="s">
        <v>31</v>
      </c>
      <c r="T94" s="4"/>
      <c r="U94" s="4"/>
      <c r="V94" s="3"/>
      <c r="X94">
        <v>2</v>
      </c>
      <c r="Z94" s="1" t="s">
        <v>49</v>
      </c>
      <c r="AH94" s="2" t="s">
        <v>63</v>
      </c>
      <c r="AI94" s="2" t="s">
        <v>64</v>
      </c>
      <c r="AJ94" s="2" t="s">
        <v>65</v>
      </c>
      <c r="AK94" s="2" t="s">
        <v>67</v>
      </c>
      <c r="AO94" s="2" t="s">
        <v>63</v>
      </c>
      <c r="AP94" s="2" t="s">
        <v>64</v>
      </c>
      <c r="AQ94" s="2" t="s">
        <v>65</v>
      </c>
      <c r="AR94" s="2" t="s">
        <v>67</v>
      </c>
      <c r="AU94">
        <v>1.890295358649789</v>
      </c>
    </row>
    <row r="95" spans="1:63">
      <c r="A95" s="3">
        <v>1</v>
      </c>
      <c r="B95" s="3" t="s">
        <v>1</v>
      </c>
      <c r="C95" s="3" t="s">
        <v>2</v>
      </c>
      <c r="D95" s="3">
        <v>8.9999999999999993E-3</v>
      </c>
      <c r="E95" s="3">
        <v>2.1999999999999999E-2</v>
      </c>
      <c r="F95" s="3">
        <f>D95/3</f>
        <v>2.9999999999999996E-3</v>
      </c>
      <c r="G95" s="3">
        <f>E95/3</f>
        <v>7.3333333333333332E-3</v>
      </c>
      <c r="H95" s="3">
        <f>F95*100</f>
        <v>0.3</v>
      </c>
      <c r="I95" s="3">
        <f>G95*100</f>
        <v>0.73333333333333328</v>
      </c>
      <c r="J95" s="3">
        <f>AVERAGE(H95,I95)</f>
        <v>0.51666666666666661</v>
      </c>
      <c r="K95" s="3">
        <f>STDEV(H95,I95)</f>
        <v>0.30641293851417062</v>
      </c>
      <c r="L95" s="3"/>
      <c r="M95" s="3">
        <v>0.3</v>
      </c>
      <c r="N95" s="3">
        <v>0.73333333333333328</v>
      </c>
      <c r="O95" s="3">
        <v>61.125</v>
      </c>
      <c r="P95" s="3">
        <f>M95/O95</f>
        <v>4.9079754601226988E-3</v>
      </c>
      <c r="Q95" s="3">
        <f>N95/O95</f>
        <v>1.1997273346966597E-2</v>
      </c>
      <c r="R95" s="3">
        <f>AVERAGE(P95,Q95)</f>
        <v>8.4526244035446479E-3</v>
      </c>
      <c r="S95" s="3">
        <f>STDEV(P95,Q95)</f>
        <v>5.0128906096387803E-3</v>
      </c>
      <c r="T95" s="3"/>
      <c r="U95" s="3"/>
      <c r="V95" s="3"/>
      <c r="Z95" s="1">
        <v>1</v>
      </c>
      <c r="AA95">
        <v>0.3</v>
      </c>
      <c r="AB95">
        <v>0.73333333333333328</v>
      </c>
      <c r="AC95">
        <v>0.51666666666666661</v>
      </c>
      <c r="AD95">
        <v>0.30641293851417062</v>
      </c>
      <c r="AF95" s="4" t="s">
        <v>4</v>
      </c>
      <c r="AG95" s="4" t="s">
        <v>2</v>
      </c>
      <c r="AH95" s="1">
        <v>0.68333333333333335</v>
      </c>
      <c r="AI95" s="1">
        <v>1.35</v>
      </c>
      <c r="AJ95" s="1">
        <v>0.56666666666666665</v>
      </c>
      <c r="AK95" s="1">
        <v>0.25</v>
      </c>
      <c r="AM95" s="4" t="s">
        <v>4</v>
      </c>
      <c r="AN95" s="4" t="s">
        <v>2</v>
      </c>
      <c r="AO95" s="1">
        <v>0.2592724864350669</v>
      </c>
      <c r="AP95" s="1">
        <v>0.16499158227685917</v>
      </c>
      <c r="AQ95" s="1">
        <v>0.18856180831641298</v>
      </c>
      <c r="AR95" s="1">
        <v>0.11785113019775806</v>
      </c>
      <c r="AU95">
        <v>3.2827004219409286</v>
      </c>
    </row>
    <row r="96" spans="1:63">
      <c r="A96" s="3"/>
      <c r="B96" s="3"/>
      <c r="C96" s="3" t="s">
        <v>3</v>
      </c>
      <c r="D96" s="3">
        <v>5.0000000000000001E-3</v>
      </c>
      <c r="E96" s="3">
        <v>1.0999999999999999E-2</v>
      </c>
      <c r="F96" s="3">
        <f t="shared" ref="F96:F120" si="38">D96/3</f>
        <v>1.6666666666666668E-3</v>
      </c>
      <c r="G96" s="3">
        <f t="shared" ref="G96:G120" si="39">E96/3</f>
        <v>3.6666666666666666E-3</v>
      </c>
      <c r="H96" s="3">
        <f t="shared" ref="H96:H120" si="40">F96*100</f>
        <v>0.16666666666666669</v>
      </c>
      <c r="I96" s="3">
        <f t="shared" ref="I96:I120" si="41">G96*100</f>
        <v>0.36666666666666664</v>
      </c>
      <c r="J96" s="3">
        <f t="shared" ref="J96:J120" si="42">AVERAGE(H96,I96)</f>
        <v>0.26666666666666666</v>
      </c>
      <c r="K96" s="3">
        <f t="shared" ref="K96:K120" si="43">STDEV(H96,I96)</f>
        <v>0.14142135623730948</v>
      </c>
      <c r="L96" s="3"/>
      <c r="M96" s="3">
        <v>0.16666666666666669</v>
      </c>
      <c r="N96" s="3">
        <v>0.36666666666666664</v>
      </c>
      <c r="O96" s="3">
        <v>58.149999999999991</v>
      </c>
      <c r="P96" s="3">
        <f t="shared" ref="P96:P120" si="44">M96/O96</f>
        <v>2.866150759529952E-3</v>
      </c>
      <c r="Q96" s="3">
        <f t="shared" ref="Q96:Q120" si="45">N96/O96</f>
        <v>6.3055316709658936E-3</v>
      </c>
      <c r="R96" s="3">
        <f t="shared" ref="R96:R120" si="46">AVERAGE(P96,Q96)</f>
        <v>4.585841215247923E-3</v>
      </c>
      <c r="S96" s="3">
        <f t="shared" ref="S96:S120" si="47">STDEV(P96,Q96)</f>
        <v>2.4320095655599215E-3</v>
      </c>
      <c r="T96" s="3"/>
      <c r="U96" s="3"/>
      <c r="V96" s="3"/>
      <c r="Z96" s="1">
        <v>2</v>
      </c>
      <c r="AA96">
        <v>0.16666666666666669</v>
      </c>
      <c r="AB96">
        <v>0.36666666666666664</v>
      </c>
      <c r="AC96">
        <v>0.26666666666666666</v>
      </c>
      <c r="AD96">
        <v>0.14142135623730948</v>
      </c>
      <c r="AF96" s="4"/>
      <c r="AG96" s="4" t="s">
        <v>3</v>
      </c>
      <c r="AH96" s="1">
        <v>0.65</v>
      </c>
      <c r="AI96" s="1">
        <v>2.3166666666666669</v>
      </c>
      <c r="AJ96" s="1">
        <v>3.3330000000000002</v>
      </c>
      <c r="AK96" s="1">
        <v>0.43333333333333335</v>
      </c>
      <c r="AM96" s="4"/>
      <c r="AN96" s="4" t="s">
        <v>3</v>
      </c>
      <c r="AO96" s="1">
        <v>2.3570226039551657E-2</v>
      </c>
      <c r="AP96" s="1">
        <v>2.3570226039551501E-2</v>
      </c>
      <c r="AQ96" s="1">
        <v>4.7E-2</v>
      </c>
      <c r="AR96" s="1">
        <v>0.14142135623730936</v>
      </c>
      <c r="AU96">
        <v>1.5611814345991566</v>
      </c>
    </row>
    <row r="97" spans="1:47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Z97" s="1">
        <v>3</v>
      </c>
      <c r="AA97">
        <v>0.5</v>
      </c>
      <c r="AB97">
        <v>0.86666666666666659</v>
      </c>
      <c r="AC97">
        <v>0.68333333333333335</v>
      </c>
      <c r="AD97">
        <v>0.2592724864350669</v>
      </c>
      <c r="AF97" s="6" t="s">
        <v>71</v>
      </c>
      <c r="AG97" s="4" t="s">
        <v>2</v>
      </c>
      <c r="AH97" s="1">
        <v>0.51666666666666661</v>
      </c>
      <c r="AI97" s="1">
        <v>0.98333333333333339</v>
      </c>
      <c r="AJ97" s="1">
        <v>0.48333333333333328</v>
      </c>
      <c r="AK97" s="1">
        <v>0.48333333333333334</v>
      </c>
      <c r="AM97" s="6" t="s">
        <v>71</v>
      </c>
      <c r="AN97" s="4" t="s">
        <v>2</v>
      </c>
      <c r="AO97" s="1">
        <v>0.30641293851417062</v>
      </c>
      <c r="AP97" s="1">
        <v>2.357022603955158E-2</v>
      </c>
      <c r="AQ97" s="1">
        <v>0.16499158227686136</v>
      </c>
      <c r="AR97" s="1">
        <v>0.11785113019775795</v>
      </c>
      <c r="AU97">
        <v>1.2995780590717301</v>
      </c>
    </row>
    <row r="98" spans="1:47">
      <c r="A98" s="3">
        <v>2</v>
      </c>
      <c r="B98" s="3" t="s">
        <v>4</v>
      </c>
      <c r="C98" s="3" t="s">
        <v>2</v>
      </c>
      <c r="D98" s="3">
        <v>1.4999999999999999E-2</v>
      </c>
      <c r="E98" s="3">
        <v>2.5999999999999999E-2</v>
      </c>
      <c r="F98" s="3">
        <f t="shared" si="38"/>
        <v>5.0000000000000001E-3</v>
      </c>
      <c r="G98" s="3">
        <f t="shared" si="39"/>
        <v>8.6666666666666663E-3</v>
      </c>
      <c r="H98" s="3">
        <f t="shared" si="40"/>
        <v>0.5</v>
      </c>
      <c r="I98" s="3">
        <f t="shared" si="41"/>
        <v>0.86666666666666659</v>
      </c>
      <c r="J98" s="3">
        <f t="shared" si="42"/>
        <v>0.68333333333333335</v>
      </c>
      <c r="K98" s="3">
        <f t="shared" si="43"/>
        <v>0.2592724864350669</v>
      </c>
      <c r="L98" s="3"/>
      <c r="M98" s="3">
        <v>0.5</v>
      </c>
      <c r="N98" s="3">
        <v>0.86666666666666659</v>
      </c>
      <c r="O98" s="3">
        <v>59.100000000000009</v>
      </c>
      <c r="P98" s="3">
        <f t="shared" si="44"/>
        <v>8.4602368866328239E-3</v>
      </c>
      <c r="Q98" s="3">
        <f t="shared" si="45"/>
        <v>1.4664410603496894E-2</v>
      </c>
      <c r="R98" s="3">
        <f t="shared" si="46"/>
        <v>1.156232374506486E-2</v>
      </c>
      <c r="S98" s="3">
        <f t="shared" si="47"/>
        <v>4.3870133068539289E-3</v>
      </c>
      <c r="T98" s="3"/>
      <c r="U98" s="3"/>
      <c r="V98" s="3"/>
      <c r="Z98" s="1">
        <v>4</v>
      </c>
      <c r="AA98">
        <v>0.66666666666666674</v>
      </c>
      <c r="AB98">
        <v>0.6333333333333333</v>
      </c>
      <c r="AC98">
        <v>0.65</v>
      </c>
      <c r="AD98">
        <v>2.3570226039551657E-2</v>
      </c>
      <c r="AF98" s="6" t="s">
        <v>71</v>
      </c>
      <c r="AG98" s="4" t="s">
        <v>3</v>
      </c>
      <c r="AH98" s="1">
        <v>0.26666666666666666</v>
      </c>
      <c r="AI98" s="1">
        <v>1.5999999999999999</v>
      </c>
      <c r="AJ98" s="1">
        <v>0.68333333333333335</v>
      </c>
      <c r="AK98" s="1">
        <v>0.55000000000000004</v>
      </c>
      <c r="AM98" s="4"/>
      <c r="AN98" s="4" t="s">
        <v>3</v>
      </c>
      <c r="AO98" s="1">
        <v>0.14142135623730948</v>
      </c>
      <c r="AP98" s="1">
        <v>0.141421356237308</v>
      </c>
      <c r="AQ98" s="1">
        <v>0.16499158227686153</v>
      </c>
      <c r="AR98" s="1">
        <v>0.11785113019775771</v>
      </c>
      <c r="AU98">
        <v>1.2911392405063293</v>
      </c>
    </row>
    <row r="99" spans="1:47">
      <c r="A99" s="3"/>
      <c r="B99" s="3"/>
      <c r="C99" s="3" t="s">
        <v>3</v>
      </c>
      <c r="D99" s="3">
        <v>0.02</v>
      </c>
      <c r="E99" s="3">
        <v>1.9E-2</v>
      </c>
      <c r="F99" s="3">
        <f t="shared" si="38"/>
        <v>6.6666666666666671E-3</v>
      </c>
      <c r="G99" s="3">
        <f t="shared" si="39"/>
        <v>6.3333333333333332E-3</v>
      </c>
      <c r="H99" s="3">
        <f t="shared" si="40"/>
        <v>0.66666666666666674</v>
      </c>
      <c r="I99" s="3">
        <f t="shared" si="41"/>
        <v>0.6333333333333333</v>
      </c>
      <c r="J99" s="3">
        <f t="shared" si="42"/>
        <v>0.65</v>
      </c>
      <c r="K99" s="3">
        <f t="shared" si="43"/>
        <v>2.3570226039551657E-2</v>
      </c>
      <c r="L99" s="3"/>
      <c r="M99" s="3">
        <v>0.66666666666666674</v>
      </c>
      <c r="N99" s="3">
        <v>0.6333333333333333</v>
      </c>
      <c r="O99" s="3">
        <v>52.2</v>
      </c>
      <c r="P99" s="3">
        <f t="shared" si="44"/>
        <v>1.277139208173691E-2</v>
      </c>
      <c r="Q99" s="3">
        <f t="shared" si="45"/>
        <v>1.2132822477650063E-2</v>
      </c>
      <c r="R99" s="3">
        <f t="shared" si="46"/>
        <v>1.2452107279693488E-2</v>
      </c>
      <c r="S99" s="3">
        <f t="shared" si="47"/>
        <v>4.5153689730941828E-4</v>
      </c>
      <c r="T99" s="3"/>
      <c r="U99" s="3"/>
      <c r="V99" s="3"/>
      <c r="Z99" s="1">
        <v>5</v>
      </c>
      <c r="AA99">
        <v>1</v>
      </c>
      <c r="AB99">
        <v>0.96666666666666667</v>
      </c>
      <c r="AC99">
        <v>0.98333333333333339</v>
      </c>
      <c r="AD99">
        <v>2.357022603955158E-2</v>
      </c>
    </row>
    <row r="100" spans="1:47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Z100" s="1">
        <v>6</v>
      </c>
      <c r="AA100">
        <v>1.6999999999999997</v>
      </c>
      <c r="AB100">
        <v>1.5</v>
      </c>
      <c r="AC100">
        <v>1.5999999999999999</v>
      </c>
      <c r="AD100">
        <v>0.141421356237308</v>
      </c>
    </row>
    <row r="101" spans="1:47">
      <c r="A101" s="4" t="s">
        <v>5</v>
      </c>
      <c r="B101" s="3"/>
      <c r="C101" s="3"/>
      <c r="D101" s="4"/>
      <c r="E101" s="4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Z101" s="1">
        <v>7</v>
      </c>
      <c r="AA101">
        <v>1.2333333333333334</v>
      </c>
      <c r="AB101">
        <v>1.4666666666666666</v>
      </c>
      <c r="AC101">
        <v>1.35</v>
      </c>
      <c r="AD101">
        <v>0.16499158227685917</v>
      </c>
    </row>
    <row r="102" spans="1:47">
      <c r="A102" s="3">
        <v>1</v>
      </c>
      <c r="B102" s="3" t="s">
        <v>1</v>
      </c>
      <c r="C102" s="3" t="s">
        <v>2</v>
      </c>
      <c r="D102" s="3">
        <v>0.03</v>
      </c>
      <c r="E102" s="3">
        <v>2.9000000000000001E-2</v>
      </c>
      <c r="F102" s="3">
        <f t="shared" si="38"/>
        <v>0.01</v>
      </c>
      <c r="G102" s="3">
        <f t="shared" si="39"/>
        <v>9.6666666666666672E-3</v>
      </c>
      <c r="H102" s="3">
        <f t="shared" si="40"/>
        <v>1</v>
      </c>
      <c r="I102" s="3">
        <f t="shared" si="41"/>
        <v>0.96666666666666667</v>
      </c>
      <c r="J102" s="3">
        <f t="shared" si="42"/>
        <v>0.98333333333333339</v>
      </c>
      <c r="K102" s="3">
        <f t="shared" si="43"/>
        <v>2.357022603955158E-2</v>
      </c>
      <c r="L102" s="3"/>
      <c r="M102" s="3">
        <v>1</v>
      </c>
      <c r="N102" s="3">
        <v>0.96666666666666667</v>
      </c>
      <c r="O102" s="3">
        <v>60.849999999999994</v>
      </c>
      <c r="P102" s="3">
        <f t="shared" si="44"/>
        <v>1.6433853738701727E-2</v>
      </c>
      <c r="Q102" s="3">
        <f t="shared" si="45"/>
        <v>1.5886058614078335E-2</v>
      </c>
      <c r="R102" s="3">
        <f t="shared" si="46"/>
        <v>1.6159956176390031E-2</v>
      </c>
      <c r="S102" s="3">
        <f t="shared" si="47"/>
        <v>3.8734964732213014E-4</v>
      </c>
      <c r="T102" s="3"/>
      <c r="U102" s="3"/>
      <c r="V102" s="3"/>
      <c r="Z102" s="1">
        <v>8</v>
      </c>
      <c r="AA102">
        <v>2.3333333333333335</v>
      </c>
      <c r="AB102">
        <v>2.3000000000000003</v>
      </c>
      <c r="AC102">
        <v>2.3166666666666669</v>
      </c>
      <c r="AD102">
        <v>2.3570226039551501E-2</v>
      </c>
    </row>
    <row r="103" spans="1:47">
      <c r="A103" s="3"/>
      <c r="B103" s="3"/>
      <c r="C103" s="3" t="s">
        <v>3</v>
      </c>
      <c r="D103" s="3">
        <v>5.0999999999999997E-2</v>
      </c>
      <c r="E103" s="3">
        <v>4.4999999999999998E-2</v>
      </c>
      <c r="F103" s="3">
        <f t="shared" si="38"/>
        <v>1.6999999999999998E-2</v>
      </c>
      <c r="G103" s="3">
        <f t="shared" si="39"/>
        <v>1.4999999999999999E-2</v>
      </c>
      <c r="H103" s="3">
        <f t="shared" si="40"/>
        <v>1.6999999999999997</v>
      </c>
      <c r="I103" s="3">
        <f t="shared" si="41"/>
        <v>1.5</v>
      </c>
      <c r="J103" s="3">
        <f t="shared" si="42"/>
        <v>1.5999999999999999</v>
      </c>
      <c r="K103" s="3">
        <f t="shared" si="43"/>
        <v>0.141421356237308</v>
      </c>
      <c r="L103" s="3"/>
      <c r="M103" s="3">
        <v>1.6999999999999997</v>
      </c>
      <c r="N103" s="3">
        <v>1.5</v>
      </c>
      <c r="O103" s="3">
        <v>58.575000000000003</v>
      </c>
      <c r="P103" s="3">
        <f t="shared" si="44"/>
        <v>2.902262057191634E-2</v>
      </c>
      <c r="Q103" s="3">
        <f t="shared" si="45"/>
        <v>2.5608194622279128E-2</v>
      </c>
      <c r="R103" s="3">
        <f t="shared" si="46"/>
        <v>2.7315407597097732E-2</v>
      </c>
      <c r="S103" s="3">
        <f t="shared" si="47"/>
        <v>2.4143637428477895E-3</v>
      </c>
      <c r="T103" s="3"/>
      <c r="U103" s="3"/>
      <c r="V103" s="3"/>
      <c r="Z103" s="1">
        <v>9</v>
      </c>
      <c r="AA103">
        <v>0.6</v>
      </c>
      <c r="AB103">
        <v>0.36666666666666664</v>
      </c>
      <c r="AC103">
        <v>0.48333333333333328</v>
      </c>
      <c r="AD103">
        <v>0.16499158227686136</v>
      </c>
    </row>
    <row r="104" spans="1:47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Z104" s="1">
        <v>10</v>
      </c>
      <c r="AA104">
        <v>0.56666666666666665</v>
      </c>
      <c r="AB104">
        <v>0.8</v>
      </c>
      <c r="AC104">
        <v>0.68333333333333335</v>
      </c>
      <c r="AD104">
        <v>0.16499158227686153</v>
      </c>
    </row>
    <row r="105" spans="1:47">
      <c r="A105" s="3">
        <v>2</v>
      </c>
      <c r="B105" s="3" t="s">
        <v>4</v>
      </c>
      <c r="C105" s="3" t="s">
        <v>2</v>
      </c>
      <c r="D105" s="3">
        <v>3.6999999999999998E-2</v>
      </c>
      <c r="E105" s="3">
        <v>4.3999999999999997E-2</v>
      </c>
      <c r="F105" s="3">
        <f t="shared" si="38"/>
        <v>1.2333333333333333E-2</v>
      </c>
      <c r="G105" s="3">
        <f t="shared" si="39"/>
        <v>1.4666666666666666E-2</v>
      </c>
      <c r="H105" s="3">
        <f t="shared" si="40"/>
        <v>1.2333333333333334</v>
      </c>
      <c r="I105" s="3">
        <f t="shared" si="41"/>
        <v>1.4666666666666666</v>
      </c>
      <c r="J105" s="3">
        <f t="shared" si="42"/>
        <v>1.35</v>
      </c>
      <c r="K105" s="3">
        <f t="shared" si="43"/>
        <v>0.16499158227685917</v>
      </c>
      <c r="L105" s="3"/>
      <c r="M105" s="3">
        <v>1.2333333333333334</v>
      </c>
      <c r="N105" s="3">
        <v>1.4666666666666666</v>
      </c>
      <c r="O105" s="3">
        <v>43.7</v>
      </c>
      <c r="P105" s="3">
        <f t="shared" si="44"/>
        <v>2.8222730739893211E-2</v>
      </c>
      <c r="Q105" s="3">
        <f t="shared" si="45"/>
        <v>3.3562166285278409E-2</v>
      </c>
      <c r="R105" s="3">
        <f t="shared" si="46"/>
        <v>3.089244851258581E-2</v>
      </c>
      <c r="S105" s="3">
        <f t="shared" si="47"/>
        <v>3.7755510818503657E-3</v>
      </c>
      <c r="T105" s="3"/>
      <c r="U105" s="3"/>
      <c r="V105" s="3"/>
      <c r="Z105" s="1">
        <v>11</v>
      </c>
      <c r="AA105">
        <v>0.70000000000000007</v>
      </c>
      <c r="AB105">
        <v>0.43333333333333329</v>
      </c>
      <c r="AC105">
        <v>0.56666666666666665</v>
      </c>
      <c r="AD105">
        <v>0.18856180831641298</v>
      </c>
    </row>
    <row r="106" spans="1:47">
      <c r="A106" s="3"/>
      <c r="B106" s="3"/>
      <c r="C106" s="3" t="s">
        <v>3</v>
      </c>
      <c r="D106" s="3">
        <v>7.0000000000000007E-2</v>
      </c>
      <c r="E106" s="3">
        <v>6.9000000000000006E-2</v>
      </c>
      <c r="F106" s="3">
        <f t="shared" si="38"/>
        <v>2.3333333333333334E-2</v>
      </c>
      <c r="G106" s="3">
        <f t="shared" si="39"/>
        <v>2.3000000000000003E-2</v>
      </c>
      <c r="H106" s="3">
        <f t="shared" si="40"/>
        <v>2.3333333333333335</v>
      </c>
      <c r="I106" s="3">
        <f t="shared" si="41"/>
        <v>2.3000000000000003</v>
      </c>
      <c r="J106" s="3">
        <f t="shared" si="42"/>
        <v>2.3166666666666669</v>
      </c>
      <c r="K106" s="3">
        <f t="shared" si="43"/>
        <v>2.3570226039551501E-2</v>
      </c>
      <c r="L106" s="3"/>
      <c r="M106" s="3">
        <v>2.3333333333333335</v>
      </c>
      <c r="N106" s="3">
        <v>2.3000000000000003</v>
      </c>
      <c r="O106" s="3">
        <v>42.2</v>
      </c>
      <c r="P106" s="3">
        <f t="shared" si="44"/>
        <v>5.5292259083728278E-2</v>
      </c>
      <c r="Q106" s="3">
        <f t="shared" si="45"/>
        <v>5.4502369668246446E-2</v>
      </c>
      <c r="R106" s="3">
        <f t="shared" si="46"/>
        <v>5.4897314375987362E-2</v>
      </c>
      <c r="S106" s="3">
        <f t="shared" si="47"/>
        <v>5.5853616207468136E-4</v>
      </c>
      <c r="T106" s="3"/>
      <c r="U106" s="3"/>
      <c r="V106" s="3"/>
      <c r="Z106" s="1">
        <v>12</v>
      </c>
      <c r="AA106">
        <v>3.6666666666666665</v>
      </c>
      <c r="AB106">
        <v>0.66666666666666674</v>
      </c>
      <c r="AC106">
        <v>2.1666666666666665</v>
      </c>
      <c r="AD106">
        <v>2.1213203435596424</v>
      </c>
    </row>
    <row r="107" spans="1:4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Z107" s="1">
        <v>13</v>
      </c>
      <c r="AA107">
        <v>0.4</v>
      </c>
      <c r="AB107">
        <v>0.56666666666666665</v>
      </c>
      <c r="AC107">
        <v>0.48333333333333334</v>
      </c>
      <c r="AD107">
        <v>0.11785113019775795</v>
      </c>
    </row>
    <row r="108" spans="1:47">
      <c r="A108" s="4" t="s">
        <v>6</v>
      </c>
      <c r="B108" s="3"/>
      <c r="C108" s="3"/>
      <c r="D108" s="4"/>
      <c r="E108" s="4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Z108" s="1">
        <v>14</v>
      </c>
      <c r="AA108">
        <v>0.46666666666666673</v>
      </c>
      <c r="AB108">
        <v>0.6333333333333333</v>
      </c>
      <c r="AC108">
        <v>0.55000000000000004</v>
      </c>
      <c r="AD108">
        <v>0.11785113019775771</v>
      </c>
    </row>
    <row r="109" spans="1:47">
      <c r="A109" s="3">
        <v>1</v>
      </c>
      <c r="B109" s="3" t="s">
        <v>1</v>
      </c>
      <c r="C109" s="3" t="s">
        <v>2</v>
      </c>
      <c r="D109" s="3">
        <v>1.7999999999999999E-2</v>
      </c>
      <c r="E109" s="3">
        <v>1.0999999999999999E-2</v>
      </c>
      <c r="F109" s="3">
        <f t="shared" si="38"/>
        <v>5.9999999999999993E-3</v>
      </c>
      <c r="G109" s="3">
        <f t="shared" si="39"/>
        <v>3.6666666666666666E-3</v>
      </c>
      <c r="H109" s="3">
        <f t="shared" si="40"/>
        <v>0.6</v>
      </c>
      <c r="I109" s="3">
        <f t="shared" si="41"/>
        <v>0.36666666666666664</v>
      </c>
      <c r="J109" s="3">
        <f t="shared" si="42"/>
        <v>0.48333333333333328</v>
      </c>
      <c r="K109" s="3">
        <f t="shared" si="43"/>
        <v>0.16499158227686136</v>
      </c>
      <c r="L109" s="3"/>
      <c r="M109" s="3">
        <v>0.6</v>
      </c>
      <c r="N109" s="3">
        <v>0.36666666666666664</v>
      </c>
      <c r="O109" s="3">
        <v>74.400000000000006</v>
      </c>
      <c r="P109" s="3">
        <f t="shared" si="44"/>
        <v>8.0645161290322578E-3</v>
      </c>
      <c r="Q109" s="3">
        <f t="shared" si="45"/>
        <v>4.9283154121863796E-3</v>
      </c>
      <c r="R109" s="3">
        <f t="shared" si="46"/>
        <v>6.4964157706093187E-3</v>
      </c>
      <c r="S109" s="3">
        <f t="shared" si="47"/>
        <v>2.2176287940438317E-3</v>
      </c>
      <c r="T109" s="3"/>
      <c r="U109" s="3"/>
      <c r="V109" s="3"/>
      <c r="Z109" s="1">
        <v>15</v>
      </c>
      <c r="AA109">
        <v>0.16666666666666669</v>
      </c>
      <c r="AB109">
        <v>0.33333333333333337</v>
      </c>
      <c r="AC109">
        <v>0.25</v>
      </c>
      <c r="AD109">
        <v>0.11785113019775806</v>
      </c>
    </row>
    <row r="110" spans="1:47">
      <c r="A110" s="3"/>
      <c r="B110" s="3"/>
      <c r="C110" s="3" t="s">
        <v>3</v>
      </c>
      <c r="D110" s="3">
        <v>1.7000000000000001E-2</v>
      </c>
      <c r="E110" s="3">
        <v>2.4E-2</v>
      </c>
      <c r="F110" s="3">
        <f t="shared" si="38"/>
        <v>5.6666666666666671E-3</v>
      </c>
      <c r="G110" s="3">
        <f t="shared" si="39"/>
        <v>8.0000000000000002E-3</v>
      </c>
      <c r="H110" s="3">
        <f t="shared" si="40"/>
        <v>0.56666666666666665</v>
      </c>
      <c r="I110" s="3">
        <f t="shared" si="41"/>
        <v>0.8</v>
      </c>
      <c r="J110" s="3">
        <f t="shared" si="42"/>
        <v>0.68333333333333335</v>
      </c>
      <c r="K110" s="3">
        <f t="shared" si="43"/>
        <v>0.16499158227686153</v>
      </c>
      <c r="L110" s="3"/>
      <c r="M110" s="3">
        <v>0.56666666666666665</v>
      </c>
      <c r="N110" s="3">
        <v>0.8</v>
      </c>
      <c r="O110" s="3">
        <v>84.05</v>
      </c>
      <c r="P110" s="3">
        <f t="shared" si="44"/>
        <v>6.7420186396985925E-3</v>
      </c>
      <c r="Q110" s="3">
        <f t="shared" si="45"/>
        <v>9.5181439619274246E-3</v>
      </c>
      <c r="R110" s="3">
        <f t="shared" si="46"/>
        <v>8.130081300813009E-3</v>
      </c>
      <c r="S110" s="3">
        <f t="shared" si="47"/>
        <v>1.9630170407716968E-3</v>
      </c>
      <c r="T110" s="3"/>
      <c r="U110" s="3"/>
      <c r="V110" s="3"/>
      <c r="Z110" s="1">
        <v>16</v>
      </c>
      <c r="AA110">
        <v>0.33333333333333337</v>
      </c>
      <c r="AB110">
        <v>0.53333333333333333</v>
      </c>
      <c r="AC110">
        <v>0.43333333333333335</v>
      </c>
      <c r="AD110">
        <v>0.14142135623730936</v>
      </c>
    </row>
    <row r="111" spans="1:47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47">
      <c r="A112" s="3">
        <v>2</v>
      </c>
      <c r="B112" s="3" t="s">
        <v>4</v>
      </c>
      <c r="C112" s="3" t="s">
        <v>2</v>
      </c>
      <c r="D112" s="3">
        <v>2.1000000000000001E-2</v>
      </c>
      <c r="E112" s="3">
        <v>1.2999999999999999E-2</v>
      </c>
      <c r="F112" s="3">
        <f t="shared" si="38"/>
        <v>7.0000000000000001E-3</v>
      </c>
      <c r="G112" s="3">
        <f t="shared" si="39"/>
        <v>4.3333333333333331E-3</v>
      </c>
      <c r="H112" s="3">
        <f t="shared" si="40"/>
        <v>0.70000000000000007</v>
      </c>
      <c r="I112" s="3">
        <f t="shared" si="41"/>
        <v>0.43333333333333329</v>
      </c>
      <c r="J112" s="3">
        <f t="shared" si="42"/>
        <v>0.56666666666666665</v>
      </c>
      <c r="K112" s="3">
        <f t="shared" si="43"/>
        <v>0.18856180831641298</v>
      </c>
      <c r="L112" s="3"/>
      <c r="M112" s="3">
        <v>0.70000000000000007</v>
      </c>
      <c r="N112" s="3">
        <v>0.43333333333333329</v>
      </c>
      <c r="O112" s="3">
        <v>44.024999999999999</v>
      </c>
      <c r="P112" s="3">
        <f t="shared" si="44"/>
        <v>1.5900056785917095E-2</v>
      </c>
      <c r="Q112" s="3">
        <f t="shared" si="45"/>
        <v>9.842892296043914E-3</v>
      </c>
      <c r="R112" s="3">
        <f t="shared" si="46"/>
        <v>1.2871474540980504E-2</v>
      </c>
      <c r="S112" s="3">
        <f t="shared" si="47"/>
        <v>4.2830620855516758E-3</v>
      </c>
      <c r="T112" s="3"/>
      <c r="U112" s="3"/>
      <c r="V112" s="3"/>
    </row>
    <row r="113" spans="1:50">
      <c r="A113" s="3"/>
      <c r="B113" s="3"/>
      <c r="C113" s="3" t="s">
        <v>3</v>
      </c>
      <c r="D113" s="3">
        <v>0.11</v>
      </c>
      <c r="E113" s="3">
        <v>0.09</v>
      </c>
      <c r="F113" s="3">
        <f t="shared" si="38"/>
        <v>3.6666666666666667E-2</v>
      </c>
      <c r="G113" s="3">
        <f t="shared" si="39"/>
        <v>0.03</v>
      </c>
      <c r="H113" s="3">
        <f t="shared" si="40"/>
        <v>3.6666666666666665</v>
      </c>
      <c r="I113" s="3">
        <f t="shared" si="41"/>
        <v>3</v>
      </c>
      <c r="J113" s="3">
        <f t="shared" si="42"/>
        <v>3.333333333333333</v>
      </c>
      <c r="K113" s="3">
        <f t="shared" si="43"/>
        <v>0.47140452079103462</v>
      </c>
      <c r="L113" s="3"/>
      <c r="M113" s="3">
        <v>3.6666666666666665</v>
      </c>
      <c r="N113" s="3">
        <v>3</v>
      </c>
      <c r="O113" s="3">
        <v>46.625</v>
      </c>
      <c r="P113" s="3">
        <f t="shared" si="44"/>
        <v>7.864164432529043E-2</v>
      </c>
      <c r="Q113" s="3">
        <f t="shared" si="45"/>
        <v>6.4343163538873996E-2</v>
      </c>
      <c r="R113" s="3">
        <f t="shared" si="46"/>
        <v>7.1492403932082213E-2</v>
      </c>
      <c r="S113" s="3">
        <f t="shared" si="47"/>
        <v>1.0110552724740669E-2</v>
      </c>
      <c r="T113" s="3"/>
      <c r="U113" s="3"/>
      <c r="V113" s="3"/>
    </row>
    <row r="114" spans="1:50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50">
      <c r="A115" s="4" t="s">
        <v>11</v>
      </c>
      <c r="B115" s="3"/>
      <c r="C115" s="3"/>
      <c r="D115" s="4"/>
      <c r="E115" s="4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50">
      <c r="A116" s="3">
        <v>1</v>
      </c>
      <c r="B116" s="3" t="s">
        <v>1</v>
      </c>
      <c r="C116" s="3" t="s">
        <v>2</v>
      </c>
      <c r="D116" s="3">
        <v>1.2E-2</v>
      </c>
      <c r="E116" s="3">
        <v>1.7000000000000001E-2</v>
      </c>
      <c r="F116" s="3">
        <f t="shared" si="38"/>
        <v>4.0000000000000001E-3</v>
      </c>
      <c r="G116" s="3">
        <f t="shared" si="39"/>
        <v>5.6666666666666671E-3</v>
      </c>
      <c r="H116" s="3">
        <f t="shared" si="40"/>
        <v>0.4</v>
      </c>
      <c r="I116" s="3">
        <f t="shared" si="41"/>
        <v>0.56666666666666665</v>
      </c>
      <c r="J116" s="3">
        <f t="shared" si="42"/>
        <v>0.48333333333333334</v>
      </c>
      <c r="K116" s="3">
        <f t="shared" si="43"/>
        <v>0.11785113019775795</v>
      </c>
      <c r="L116" s="3"/>
      <c r="M116" s="3">
        <v>0.4</v>
      </c>
      <c r="N116" s="3">
        <v>0.56666666666666665</v>
      </c>
      <c r="O116" s="3">
        <v>49.400000000000006</v>
      </c>
      <c r="P116" s="3">
        <f t="shared" si="44"/>
        <v>8.0971659919028341E-3</v>
      </c>
      <c r="Q116" s="3">
        <f t="shared" si="45"/>
        <v>1.147098515519568E-2</v>
      </c>
      <c r="R116" s="3">
        <f t="shared" si="46"/>
        <v>9.7840755735492564E-3</v>
      </c>
      <c r="S116" s="3">
        <f t="shared" si="47"/>
        <v>2.3856504088614955E-3</v>
      </c>
      <c r="T116" s="3"/>
      <c r="U116" s="3"/>
      <c r="V116" s="3"/>
    </row>
    <row r="117" spans="1:50">
      <c r="A117" s="3"/>
      <c r="B117" s="3"/>
      <c r="C117" s="3" t="s">
        <v>3</v>
      </c>
      <c r="D117" s="3">
        <v>1.4E-2</v>
      </c>
      <c r="E117" s="3">
        <v>1.9E-2</v>
      </c>
      <c r="F117" s="3">
        <f t="shared" si="38"/>
        <v>4.6666666666666671E-3</v>
      </c>
      <c r="G117" s="3">
        <f t="shared" si="39"/>
        <v>6.3333333333333332E-3</v>
      </c>
      <c r="H117" s="3">
        <f t="shared" si="40"/>
        <v>0.46666666666666673</v>
      </c>
      <c r="I117" s="3">
        <f t="shared" si="41"/>
        <v>0.6333333333333333</v>
      </c>
      <c r="J117" s="3">
        <f t="shared" si="42"/>
        <v>0.55000000000000004</v>
      </c>
      <c r="K117" s="3">
        <f t="shared" si="43"/>
        <v>0.11785113019775771</v>
      </c>
      <c r="L117" s="3"/>
      <c r="M117" s="3">
        <v>0.46666666666666673</v>
      </c>
      <c r="N117" s="3">
        <v>0.6333333333333333</v>
      </c>
      <c r="O117" s="3">
        <v>48.5</v>
      </c>
      <c r="P117" s="3">
        <f t="shared" si="44"/>
        <v>9.6219931271477668E-3</v>
      </c>
      <c r="Q117" s="3">
        <f t="shared" si="45"/>
        <v>1.3058419243986253E-2</v>
      </c>
      <c r="R117" s="3">
        <f t="shared" si="46"/>
        <v>1.134020618556701E-2</v>
      </c>
      <c r="S117" s="3">
        <f t="shared" si="47"/>
        <v>2.4299202102630486E-3</v>
      </c>
      <c r="T117" s="3"/>
      <c r="U117" s="3"/>
      <c r="V117" s="3"/>
    </row>
    <row r="118" spans="1:50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50">
      <c r="A119" s="3">
        <v>2</v>
      </c>
      <c r="B119" s="3" t="s">
        <v>4</v>
      </c>
      <c r="C119" s="3" t="s">
        <v>2</v>
      </c>
      <c r="D119" s="3">
        <v>5.0000000000000001E-3</v>
      </c>
      <c r="E119" s="3">
        <v>0.01</v>
      </c>
      <c r="F119" s="3">
        <f t="shared" si="38"/>
        <v>1.6666666666666668E-3</v>
      </c>
      <c r="G119" s="3">
        <f t="shared" si="39"/>
        <v>3.3333333333333335E-3</v>
      </c>
      <c r="H119" s="3">
        <f t="shared" si="40"/>
        <v>0.16666666666666669</v>
      </c>
      <c r="I119" s="3">
        <f t="shared" si="41"/>
        <v>0.33333333333333337</v>
      </c>
      <c r="J119" s="3">
        <f t="shared" si="42"/>
        <v>0.25</v>
      </c>
      <c r="K119" s="3">
        <f t="shared" si="43"/>
        <v>0.11785113019775806</v>
      </c>
      <c r="L119" s="3"/>
      <c r="M119" s="3">
        <v>0.16666666666666669</v>
      </c>
      <c r="N119" s="3">
        <v>0.33333333333333337</v>
      </c>
      <c r="O119" s="3">
        <v>35.15</v>
      </c>
      <c r="P119" s="3">
        <f t="shared" si="44"/>
        <v>4.7415836889521104E-3</v>
      </c>
      <c r="Q119" s="3">
        <f t="shared" si="45"/>
        <v>9.4831673779042207E-3</v>
      </c>
      <c r="R119" s="3">
        <f t="shared" si="46"/>
        <v>7.1123755334281651E-3</v>
      </c>
      <c r="S119" s="3">
        <f t="shared" si="47"/>
        <v>3.3528059800215625E-3</v>
      </c>
      <c r="T119" s="3"/>
      <c r="U119" s="3"/>
      <c r="V119" s="3"/>
    </row>
    <row r="120" spans="1:50">
      <c r="A120" s="3"/>
      <c r="B120" s="3"/>
      <c r="C120" s="3" t="s">
        <v>3</v>
      </c>
      <c r="D120" s="3">
        <v>0.01</v>
      </c>
      <c r="E120" s="3">
        <v>1.6E-2</v>
      </c>
      <c r="F120" s="3">
        <f t="shared" si="38"/>
        <v>3.3333333333333335E-3</v>
      </c>
      <c r="G120" s="3">
        <f t="shared" si="39"/>
        <v>5.3333333333333332E-3</v>
      </c>
      <c r="H120" s="3">
        <f t="shared" si="40"/>
        <v>0.33333333333333337</v>
      </c>
      <c r="I120" s="3">
        <f t="shared" si="41"/>
        <v>0.53333333333333333</v>
      </c>
      <c r="J120" s="3">
        <f t="shared" si="42"/>
        <v>0.43333333333333335</v>
      </c>
      <c r="K120" s="3">
        <f t="shared" si="43"/>
        <v>0.14142135623730936</v>
      </c>
      <c r="L120" s="3"/>
      <c r="M120" s="3">
        <v>0.33333333333333337</v>
      </c>
      <c r="N120" s="3">
        <v>0.53333333333333333</v>
      </c>
      <c r="O120" s="3">
        <v>82.149999999999991</v>
      </c>
      <c r="P120" s="3">
        <f t="shared" si="44"/>
        <v>4.057618178129439E-3</v>
      </c>
      <c r="Q120" s="3">
        <f t="shared" si="45"/>
        <v>6.4921890850071018E-3</v>
      </c>
      <c r="R120" s="3">
        <f t="shared" si="46"/>
        <v>5.2749036315682708E-3</v>
      </c>
      <c r="S120" s="3">
        <f t="shared" si="47"/>
        <v>1.7215015975326781E-3</v>
      </c>
      <c r="T120" s="3"/>
      <c r="U120" s="3"/>
      <c r="V120" s="3"/>
    </row>
    <row r="121" spans="1:50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50">
      <c r="A122" s="3"/>
      <c r="B122" s="3"/>
      <c r="C122" s="4" t="s">
        <v>13</v>
      </c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Y122" s="1" t="s">
        <v>53</v>
      </c>
    </row>
    <row r="123" spans="1:50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X123">
        <v>2</v>
      </c>
      <c r="Z123" s="1" t="s">
        <v>49</v>
      </c>
      <c r="AH123" s="2" t="s">
        <v>63</v>
      </c>
      <c r="AI123" s="2" t="s">
        <v>64</v>
      </c>
      <c r="AJ123" s="2" t="s">
        <v>65</v>
      </c>
      <c r="AK123" s="2" t="s">
        <v>67</v>
      </c>
      <c r="AO123" s="2" t="s">
        <v>63</v>
      </c>
      <c r="AP123" s="2" t="s">
        <v>64</v>
      </c>
      <c r="AQ123" s="2" t="s">
        <v>65</v>
      </c>
      <c r="AR123" s="2" t="s">
        <v>67</v>
      </c>
      <c r="AU123" s="2" t="s">
        <v>63</v>
      </c>
      <c r="AV123" s="2" t="s">
        <v>64</v>
      </c>
      <c r="AW123" s="2" t="s">
        <v>65</v>
      </c>
      <c r="AX123" s="2" t="s">
        <v>67</v>
      </c>
    </row>
    <row r="124" spans="1:50">
      <c r="A124" s="4" t="s">
        <v>9</v>
      </c>
      <c r="B124" s="3"/>
      <c r="C124" s="3"/>
      <c r="D124" s="4" t="s">
        <v>17</v>
      </c>
      <c r="E124" s="4" t="s">
        <v>18</v>
      </c>
      <c r="F124" s="4" t="s">
        <v>24</v>
      </c>
      <c r="G124" s="4" t="s">
        <v>25</v>
      </c>
      <c r="H124" s="4" t="s">
        <v>19</v>
      </c>
      <c r="I124" s="4" t="s">
        <v>20</v>
      </c>
      <c r="J124" s="4" t="s">
        <v>26</v>
      </c>
      <c r="K124" s="4" t="s">
        <v>31</v>
      </c>
      <c r="L124" s="3"/>
      <c r="M124" s="4" t="s">
        <v>19</v>
      </c>
      <c r="N124" s="4" t="s">
        <v>20</v>
      </c>
      <c r="O124" s="4" t="s">
        <v>34</v>
      </c>
      <c r="P124" s="4" t="s">
        <v>29</v>
      </c>
      <c r="Q124" s="4" t="s">
        <v>30</v>
      </c>
      <c r="R124" s="4" t="s">
        <v>26</v>
      </c>
      <c r="S124" s="4" t="s">
        <v>31</v>
      </c>
      <c r="T124" s="4"/>
      <c r="U124" s="4"/>
      <c r="V124" s="3"/>
      <c r="Z124" s="1">
        <v>1</v>
      </c>
      <c r="AA124">
        <v>0.23333333333333334</v>
      </c>
      <c r="AB124">
        <v>0.13333333333333333</v>
      </c>
      <c r="AC124">
        <v>0.18333333333333335</v>
      </c>
      <c r="AD124">
        <v>7.0710678118654682E-2</v>
      </c>
      <c r="AF124" s="4" t="s">
        <v>4</v>
      </c>
      <c r="AG124" s="4" t="s">
        <v>2</v>
      </c>
      <c r="AH124" s="1">
        <v>0.18333333333333335</v>
      </c>
      <c r="AI124" s="1">
        <v>0.11</v>
      </c>
      <c r="AJ124" s="1">
        <v>0.14333333333333334</v>
      </c>
      <c r="AK124" s="1">
        <v>0.18666666666666668</v>
      </c>
      <c r="AM124" s="4" t="s">
        <v>4</v>
      </c>
      <c r="AN124" s="4" t="s">
        <v>2</v>
      </c>
      <c r="AO124" s="1">
        <v>7.0710678118654682E-2</v>
      </c>
      <c r="AP124" s="1">
        <v>1.4E-2</v>
      </c>
      <c r="AQ124" s="1">
        <v>6.1282587702834158E-2</v>
      </c>
      <c r="AR124" s="1">
        <v>9.4280904158206558E-3</v>
      </c>
      <c r="AS124" s="4" t="s">
        <v>4</v>
      </c>
      <c r="AT124" s="4" t="s">
        <v>2</v>
      </c>
      <c r="AU124">
        <v>2.3E-2</v>
      </c>
      <c r="AV124">
        <v>1.4E-2</v>
      </c>
      <c r="AW124">
        <v>0.03</v>
      </c>
      <c r="AX124">
        <v>8.9999999999999993E-3</v>
      </c>
    </row>
    <row r="125" spans="1:50">
      <c r="A125" s="3">
        <v>1</v>
      </c>
      <c r="B125" s="3" t="s">
        <v>1</v>
      </c>
      <c r="C125" s="3" t="s">
        <v>2</v>
      </c>
      <c r="D125" s="3">
        <v>3.5000000000000003E-2</v>
      </c>
      <c r="E125" s="3">
        <v>0.02</v>
      </c>
      <c r="F125" s="3">
        <f>D125/3</f>
        <v>1.1666666666666667E-2</v>
      </c>
      <c r="G125" s="3">
        <f>E125/3</f>
        <v>6.6666666666666671E-3</v>
      </c>
      <c r="H125" s="3">
        <f>F125*20</f>
        <v>0.23333333333333334</v>
      </c>
      <c r="I125" s="3">
        <f>G125*20</f>
        <v>0.13333333333333333</v>
      </c>
      <c r="J125" s="3">
        <f>AVERAGE(H125,I125)</f>
        <v>0.18333333333333335</v>
      </c>
      <c r="K125" s="3">
        <f>STDEV(H125,I125)</f>
        <v>7.0710678118654682E-2</v>
      </c>
      <c r="L125" s="3"/>
      <c r="M125" s="3">
        <v>0.23333333333333334</v>
      </c>
      <c r="N125" s="3">
        <v>0.13333333333333333</v>
      </c>
      <c r="O125" s="3">
        <v>49.25</v>
      </c>
      <c r="P125" s="3">
        <f>M125/O125</f>
        <v>4.7377326565143825E-3</v>
      </c>
      <c r="Q125" s="3">
        <f>N125/O125</f>
        <v>2.7072758037225042E-3</v>
      </c>
      <c r="R125" s="3">
        <f>AVERAGE(P125,Q125)</f>
        <v>3.7225042301184431E-3</v>
      </c>
      <c r="S125" s="3">
        <f>STDEV(P125,Q125)</f>
        <v>1.4357498095158327E-3</v>
      </c>
      <c r="T125" s="3"/>
      <c r="U125" s="3"/>
      <c r="V125" s="3"/>
      <c r="Z125" s="1">
        <v>2</v>
      </c>
      <c r="AA125">
        <v>0.3</v>
      </c>
      <c r="AB125">
        <v>0.34666666666666668</v>
      </c>
      <c r="AC125">
        <v>0.32333333333333336</v>
      </c>
      <c r="AD125">
        <v>3.2998316455371803E-2</v>
      </c>
      <c r="AF125" s="4"/>
      <c r="AG125" s="4" t="s">
        <v>3</v>
      </c>
      <c r="AH125" s="1">
        <v>0.32333333333333336</v>
      </c>
      <c r="AI125" s="1">
        <v>0.11999999999999998</v>
      </c>
      <c r="AJ125" s="1">
        <v>0.16</v>
      </c>
      <c r="AK125" s="1">
        <v>0.19</v>
      </c>
      <c r="AM125" s="4"/>
      <c r="AN125" s="4" t="s">
        <v>3</v>
      </c>
      <c r="AO125" s="1">
        <v>3.2998316455371803E-2</v>
      </c>
      <c r="AP125" s="1">
        <v>0</v>
      </c>
      <c r="AQ125" s="1">
        <v>6.5996632910744396E-2</v>
      </c>
      <c r="AR125" s="1">
        <v>4.7140452079103279E-3</v>
      </c>
      <c r="AS125" s="4"/>
      <c r="AT125" s="4" t="s">
        <v>3</v>
      </c>
      <c r="AU125">
        <v>3.3000000000000002E-2</v>
      </c>
      <c r="AV125">
        <v>0</v>
      </c>
      <c r="AW125">
        <v>0.03</v>
      </c>
      <c r="AX125">
        <v>5.0000000000000001E-3</v>
      </c>
    </row>
    <row r="126" spans="1:50">
      <c r="A126" s="3"/>
      <c r="B126" s="3"/>
      <c r="C126" s="3" t="s">
        <v>3</v>
      </c>
      <c r="D126" s="3">
        <v>4.4999999999999998E-2</v>
      </c>
      <c r="E126" s="3">
        <v>5.1999999999999998E-2</v>
      </c>
      <c r="F126" s="3">
        <f t="shared" ref="F126:F150" si="48">D126/3</f>
        <v>1.4999999999999999E-2</v>
      </c>
      <c r="G126" s="3">
        <f t="shared" ref="G126:G150" si="49">E126/3</f>
        <v>1.7333333333333333E-2</v>
      </c>
      <c r="H126" s="3">
        <f t="shared" ref="H126:H150" si="50">F126*20</f>
        <v>0.3</v>
      </c>
      <c r="I126" s="3">
        <f t="shared" ref="I126:I150" si="51">G126*20</f>
        <v>0.34666666666666668</v>
      </c>
      <c r="J126" s="3">
        <f t="shared" ref="J126:J150" si="52">AVERAGE(H126,I126)</f>
        <v>0.32333333333333336</v>
      </c>
      <c r="K126" s="3">
        <f t="shared" ref="K126:K150" si="53">STDEV(H126,I126)</f>
        <v>3.2998316455371803E-2</v>
      </c>
      <c r="L126" s="3"/>
      <c r="M126" s="3">
        <v>0.3</v>
      </c>
      <c r="N126" s="3">
        <v>0.34666666666666668</v>
      </c>
      <c r="O126" s="3">
        <v>60.099999999999994</v>
      </c>
      <c r="P126" s="3">
        <f t="shared" ref="P126:P150" si="54">M126/O126</f>
        <v>4.9916805324459234E-3</v>
      </c>
      <c r="Q126" s="3">
        <f t="shared" ref="Q126:Q150" si="55">N126/O126</f>
        <v>5.7681641708264009E-3</v>
      </c>
      <c r="R126" s="3">
        <f t="shared" ref="R126:R150" si="56">AVERAGE(P126,Q126)</f>
        <v>5.3799223516361617E-3</v>
      </c>
      <c r="S126" s="3">
        <f t="shared" ref="S126:S150" si="57">STDEV(P126,Q126)</f>
        <v>5.4905684617923857E-4</v>
      </c>
      <c r="T126" s="3"/>
      <c r="U126" s="3"/>
      <c r="V126" s="3"/>
      <c r="Z126" s="1">
        <v>3</v>
      </c>
      <c r="AA126">
        <v>5.9999999999999991E-2</v>
      </c>
      <c r="AB126">
        <v>0.02</v>
      </c>
      <c r="AC126">
        <v>3.9999999999999994E-2</v>
      </c>
      <c r="AD126">
        <v>2.8284271247461908E-2</v>
      </c>
      <c r="AF126" s="4" t="s">
        <v>71</v>
      </c>
      <c r="AG126" s="4" t="s">
        <v>2</v>
      </c>
      <c r="AH126" s="1">
        <v>3.9999999999999994E-2</v>
      </c>
      <c r="AI126" s="1">
        <v>5.6666666666666671E-2</v>
      </c>
      <c r="AJ126" s="1">
        <v>5.6666666666666671E-2</v>
      </c>
      <c r="AK126" s="1">
        <v>6.7000000000000004E-2</v>
      </c>
      <c r="AM126" s="4" t="s">
        <v>1</v>
      </c>
      <c r="AN126" s="4" t="s">
        <v>2</v>
      </c>
      <c r="AO126" s="1">
        <v>2.8284271247461908E-2</v>
      </c>
      <c r="AP126" s="1">
        <v>1.4142135623730907E-2</v>
      </c>
      <c r="AQ126">
        <v>1.4142E-2</v>
      </c>
      <c r="AR126" s="1">
        <v>1.9E-2</v>
      </c>
      <c r="AS126" s="4" t="s">
        <v>1</v>
      </c>
      <c r="AT126" s="4" t="s">
        <v>2</v>
      </c>
      <c r="AU126">
        <v>1.4999999999999999E-2</v>
      </c>
      <c r="AV126">
        <v>6.0000000000000001E-3</v>
      </c>
      <c r="AW126">
        <v>3.0000000000000001E-3</v>
      </c>
      <c r="AX126">
        <v>1.9E-2</v>
      </c>
    </row>
    <row r="127" spans="1:50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Z127" s="1">
        <v>4</v>
      </c>
      <c r="AA127">
        <v>0.10666666666666666</v>
      </c>
      <c r="AB127">
        <v>5.333333333333333E-2</v>
      </c>
      <c r="AC127">
        <v>7.9999999999999988E-2</v>
      </c>
      <c r="AD127">
        <v>3.7712361663282581E-2</v>
      </c>
      <c r="AF127" s="4"/>
      <c r="AG127" s="4" t="s">
        <v>3</v>
      </c>
      <c r="AH127" s="1">
        <v>7.9999999999999988E-2</v>
      </c>
      <c r="AI127" s="1">
        <v>0.09</v>
      </c>
      <c r="AJ127">
        <v>7.0000000000000007E-2</v>
      </c>
      <c r="AK127" s="1">
        <v>0.10666666666666666</v>
      </c>
      <c r="AM127" s="4"/>
      <c r="AN127" s="4" t="s">
        <v>3</v>
      </c>
      <c r="AO127" s="1">
        <v>3.7712361663282581E-2</v>
      </c>
      <c r="AP127" s="1">
        <v>3.2998316455372274E-2</v>
      </c>
      <c r="AQ127" s="1">
        <v>4.2426406871192868E-2</v>
      </c>
      <c r="AR127" s="1">
        <v>1.8856180831641301E-2</v>
      </c>
      <c r="AS127" s="4"/>
      <c r="AT127" s="4" t="s">
        <v>3</v>
      </c>
      <c r="AU127">
        <v>1.0999999999999999E-2</v>
      </c>
      <c r="AV127">
        <v>4.0000000000000001E-3</v>
      </c>
      <c r="AW127">
        <v>3.0000000000000001E-3</v>
      </c>
      <c r="AX127">
        <v>1.9E-2</v>
      </c>
    </row>
    <row r="128" spans="1:50">
      <c r="A128" s="3">
        <v>2</v>
      </c>
      <c r="B128" s="3" t="s">
        <v>4</v>
      </c>
      <c r="C128" s="3" t="s">
        <v>2</v>
      </c>
      <c r="D128" s="3">
        <v>8.9999999999999993E-3</v>
      </c>
      <c r="E128" s="3">
        <v>3.0000000000000001E-3</v>
      </c>
      <c r="F128" s="3">
        <f t="shared" si="48"/>
        <v>2.9999999999999996E-3</v>
      </c>
      <c r="G128" s="3">
        <f t="shared" si="49"/>
        <v>1E-3</v>
      </c>
      <c r="H128" s="3">
        <f t="shared" si="50"/>
        <v>5.9999999999999991E-2</v>
      </c>
      <c r="I128" s="3">
        <f t="shared" si="51"/>
        <v>0.02</v>
      </c>
      <c r="J128" s="3">
        <f t="shared" si="52"/>
        <v>3.9999999999999994E-2</v>
      </c>
      <c r="K128" s="3">
        <f t="shared" si="53"/>
        <v>2.8284271247461908E-2</v>
      </c>
      <c r="L128" s="3"/>
      <c r="M128" s="3">
        <v>5.9999999999999991E-2</v>
      </c>
      <c r="N128" s="3">
        <v>0.02</v>
      </c>
      <c r="O128" s="3">
        <v>67.650000000000006</v>
      </c>
      <c r="P128" s="3">
        <f t="shared" si="54"/>
        <v>8.8691796008869158E-4</v>
      </c>
      <c r="Q128" s="3">
        <f t="shared" si="55"/>
        <v>2.9563932002956393E-4</v>
      </c>
      <c r="R128" s="3">
        <f t="shared" si="56"/>
        <v>5.9127864005912776E-4</v>
      </c>
      <c r="S128" s="3">
        <f t="shared" si="57"/>
        <v>4.1809713595656895E-4</v>
      </c>
      <c r="T128" s="3"/>
      <c r="U128" s="3"/>
      <c r="V128" s="3"/>
      <c r="Z128" s="1">
        <v>5</v>
      </c>
      <c r="AA128">
        <v>0.04</v>
      </c>
      <c r="AB128">
        <v>0.11999999999999998</v>
      </c>
      <c r="AC128">
        <v>7.9999999999999988E-2</v>
      </c>
      <c r="AD128">
        <v>5.6568542494923817E-2</v>
      </c>
    </row>
    <row r="129" spans="1:37">
      <c r="A129" s="3"/>
      <c r="B129" s="3"/>
      <c r="C129" s="3" t="s">
        <v>3</v>
      </c>
      <c r="D129" s="3">
        <v>1.6E-2</v>
      </c>
      <c r="E129" s="3">
        <v>8.0000000000000002E-3</v>
      </c>
      <c r="F129" s="3">
        <f t="shared" si="48"/>
        <v>5.3333333333333332E-3</v>
      </c>
      <c r="G129" s="3">
        <f t="shared" si="49"/>
        <v>2.6666666666666666E-3</v>
      </c>
      <c r="H129" s="3">
        <f t="shared" si="50"/>
        <v>0.10666666666666666</v>
      </c>
      <c r="I129" s="3">
        <f t="shared" si="51"/>
        <v>5.333333333333333E-2</v>
      </c>
      <c r="J129" s="3">
        <f t="shared" si="52"/>
        <v>7.9999999999999988E-2</v>
      </c>
      <c r="K129" s="3">
        <f t="shared" si="53"/>
        <v>3.7712361663282581E-2</v>
      </c>
      <c r="L129" s="3"/>
      <c r="M129" s="3">
        <v>0.10666666666666666</v>
      </c>
      <c r="N129" s="3">
        <v>5.333333333333333E-2</v>
      </c>
      <c r="O129" s="3">
        <v>49.05</v>
      </c>
      <c r="P129" s="3">
        <f t="shared" si="54"/>
        <v>2.1746517159361195E-3</v>
      </c>
      <c r="Q129" s="3">
        <f t="shared" si="55"/>
        <v>1.0873258579680598E-3</v>
      </c>
      <c r="R129" s="3">
        <f t="shared" si="56"/>
        <v>1.6309887869520897E-3</v>
      </c>
      <c r="S129" s="3">
        <f t="shared" si="57"/>
        <v>7.6885548752869584E-4</v>
      </c>
      <c r="T129" s="3"/>
      <c r="U129" s="3"/>
      <c r="V129" s="3"/>
      <c r="Z129" s="1">
        <v>6</v>
      </c>
      <c r="AA129">
        <v>0.11999999999999998</v>
      </c>
      <c r="AB129">
        <v>0.11999999999999998</v>
      </c>
      <c r="AC129">
        <v>0.11999999999999998</v>
      </c>
      <c r="AD129">
        <v>0</v>
      </c>
      <c r="AH129">
        <v>1</v>
      </c>
      <c r="AI129">
        <v>3</v>
      </c>
      <c r="AJ129">
        <v>5</v>
      </c>
      <c r="AK129">
        <v>7</v>
      </c>
    </row>
    <row r="130" spans="1:37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Z130" s="1">
        <v>7</v>
      </c>
      <c r="AA130">
        <v>4.6666666666666669E-2</v>
      </c>
      <c r="AB130">
        <v>6.6666666666666666E-2</v>
      </c>
      <c r="AC130">
        <v>5.6666666666666671E-2</v>
      </c>
      <c r="AD130">
        <v>1.4142135623730907E-2</v>
      </c>
    </row>
    <row r="131" spans="1:37">
      <c r="A131" s="4" t="s">
        <v>5</v>
      </c>
      <c r="B131" s="3"/>
      <c r="C131" s="3"/>
      <c r="D131" s="4"/>
      <c r="E131" s="4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Z131" s="1">
        <v>8</v>
      </c>
      <c r="AA131">
        <v>6.6666666666666666E-2</v>
      </c>
      <c r="AB131">
        <v>0.11333333333333334</v>
      </c>
      <c r="AC131">
        <v>0.09</v>
      </c>
      <c r="AD131">
        <v>3.2998316455372274E-2</v>
      </c>
    </row>
    <row r="132" spans="1:37">
      <c r="A132" s="3">
        <v>1</v>
      </c>
      <c r="B132" s="3" t="s">
        <v>1</v>
      </c>
      <c r="C132" s="3" t="s">
        <v>2</v>
      </c>
      <c r="D132" s="3">
        <v>1.4999999999999999E-2</v>
      </c>
      <c r="E132" s="3">
        <v>1.7999999999999999E-2</v>
      </c>
      <c r="F132" s="3">
        <f t="shared" si="48"/>
        <v>5.0000000000000001E-3</v>
      </c>
      <c r="G132" s="3">
        <f t="shared" si="49"/>
        <v>5.9999999999999993E-3</v>
      </c>
      <c r="H132" s="3">
        <f t="shared" si="50"/>
        <v>0.1</v>
      </c>
      <c r="I132" s="3">
        <f t="shared" si="51"/>
        <v>0.11999999999999998</v>
      </c>
      <c r="J132" s="3">
        <f t="shared" si="52"/>
        <v>0.10999999999999999</v>
      </c>
      <c r="K132" s="3">
        <f t="shared" si="53"/>
        <v>1.414213562373103E-2</v>
      </c>
      <c r="L132" s="3"/>
      <c r="M132" s="3">
        <v>0.1</v>
      </c>
      <c r="N132" s="3">
        <v>0.11999999999999998</v>
      </c>
      <c r="O132" s="3">
        <v>55.825000000000003</v>
      </c>
      <c r="P132" s="3">
        <f t="shared" si="54"/>
        <v>1.7913121361397223E-3</v>
      </c>
      <c r="Q132" s="3">
        <f t="shared" si="55"/>
        <v>2.1495745633676663E-3</v>
      </c>
      <c r="R132" s="3">
        <f t="shared" si="56"/>
        <v>1.9704433497536944E-3</v>
      </c>
      <c r="S132" s="3">
        <f t="shared" si="57"/>
        <v>2.5332979173723122E-4</v>
      </c>
      <c r="T132" s="3"/>
      <c r="U132" s="3"/>
      <c r="V132" s="3"/>
      <c r="Z132" s="1">
        <v>9</v>
      </c>
      <c r="AA132">
        <v>0.1</v>
      </c>
      <c r="AB132">
        <v>0.18666666666666668</v>
      </c>
      <c r="AC132">
        <v>0.14333333333333334</v>
      </c>
      <c r="AD132">
        <v>6.1282587702834158E-2</v>
      </c>
    </row>
    <row r="133" spans="1:37">
      <c r="A133" s="3"/>
      <c r="B133" s="3"/>
      <c r="C133" s="3" t="s">
        <v>3</v>
      </c>
      <c r="D133" s="3">
        <v>1.7999999999999999E-2</v>
      </c>
      <c r="E133" s="3">
        <v>1.7999999999999999E-2</v>
      </c>
      <c r="F133" s="3">
        <f t="shared" si="48"/>
        <v>5.9999999999999993E-3</v>
      </c>
      <c r="G133" s="3">
        <f t="shared" si="49"/>
        <v>5.9999999999999993E-3</v>
      </c>
      <c r="H133" s="3">
        <f t="shared" si="50"/>
        <v>0.11999999999999998</v>
      </c>
      <c r="I133" s="3">
        <f t="shared" si="51"/>
        <v>0.11999999999999998</v>
      </c>
      <c r="J133" s="3">
        <f t="shared" si="52"/>
        <v>0.11999999999999998</v>
      </c>
      <c r="K133" s="3">
        <f t="shared" si="53"/>
        <v>0</v>
      </c>
      <c r="L133" s="3"/>
      <c r="M133" s="3">
        <v>0.11999999999999998</v>
      </c>
      <c r="N133" s="3">
        <v>0.11999999999999998</v>
      </c>
      <c r="O133" s="3">
        <v>45.424999999999997</v>
      </c>
      <c r="P133" s="3">
        <f t="shared" si="54"/>
        <v>2.6417171161254812E-3</v>
      </c>
      <c r="Q133" s="3">
        <f t="shared" si="55"/>
        <v>2.6417171161254812E-3</v>
      </c>
      <c r="R133" s="3">
        <f t="shared" si="56"/>
        <v>2.6417171161254812E-3</v>
      </c>
      <c r="S133" s="3">
        <f t="shared" si="57"/>
        <v>0</v>
      </c>
      <c r="T133" s="3"/>
      <c r="U133" s="3"/>
      <c r="V133" s="3"/>
      <c r="Z133" s="1">
        <v>10</v>
      </c>
      <c r="AA133">
        <v>0.11333333333333334</v>
      </c>
      <c r="AB133">
        <v>0.20666666666666667</v>
      </c>
      <c r="AC133">
        <v>0.16</v>
      </c>
      <c r="AD133">
        <v>6.5996632910744396E-2</v>
      </c>
    </row>
    <row r="134" spans="1:37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Z134" s="1">
        <v>11</v>
      </c>
      <c r="AA134">
        <v>0.04</v>
      </c>
      <c r="AB134">
        <v>0.1</v>
      </c>
      <c r="AC134">
        <v>7.0000000000000007E-2</v>
      </c>
      <c r="AD134">
        <v>4.2426406871192868E-2</v>
      </c>
    </row>
    <row r="135" spans="1:37">
      <c r="A135" s="3">
        <v>2</v>
      </c>
      <c r="B135" s="3" t="s">
        <v>4</v>
      </c>
      <c r="C135" s="3" t="s">
        <v>2</v>
      </c>
      <c r="D135" s="3">
        <v>7.0000000000000001E-3</v>
      </c>
      <c r="E135" s="3">
        <v>0.01</v>
      </c>
      <c r="F135" s="3">
        <f t="shared" si="48"/>
        <v>2.3333333333333335E-3</v>
      </c>
      <c r="G135" s="3">
        <f t="shared" si="49"/>
        <v>3.3333333333333335E-3</v>
      </c>
      <c r="H135" s="3">
        <f t="shared" si="50"/>
        <v>4.6666666666666669E-2</v>
      </c>
      <c r="I135" s="3">
        <f t="shared" si="51"/>
        <v>6.6666666666666666E-2</v>
      </c>
      <c r="J135" s="3">
        <f t="shared" si="52"/>
        <v>5.6666666666666671E-2</v>
      </c>
      <c r="K135" s="3">
        <f t="shared" si="53"/>
        <v>1.4142135623730907E-2</v>
      </c>
      <c r="L135" s="3"/>
      <c r="M135" s="3">
        <v>4.6666666666666669E-2</v>
      </c>
      <c r="N135" s="3">
        <v>6.6666666666666666E-2</v>
      </c>
      <c r="O135" s="3">
        <v>58.550000000000004</v>
      </c>
      <c r="P135" s="3">
        <f t="shared" si="54"/>
        <v>7.9703956732137774E-4</v>
      </c>
      <c r="Q135" s="3">
        <f t="shared" si="55"/>
        <v>1.1386279533162538E-3</v>
      </c>
      <c r="R135" s="3">
        <f t="shared" si="56"/>
        <v>9.6783376031881569E-4</v>
      </c>
      <c r="S135" s="3">
        <f t="shared" si="57"/>
        <v>2.4153946411154472E-4</v>
      </c>
      <c r="T135" s="3"/>
      <c r="U135" s="3"/>
      <c r="V135" s="3"/>
      <c r="Z135" s="1">
        <v>12</v>
      </c>
      <c r="AA135">
        <v>4.6666666666666669E-2</v>
      </c>
      <c r="AB135">
        <v>6.6666666666666666E-2</v>
      </c>
      <c r="AC135">
        <v>5.6666666666666671E-2</v>
      </c>
      <c r="AD135">
        <v>1.4142135623730907E-2</v>
      </c>
    </row>
    <row r="136" spans="1:37">
      <c r="A136" s="3"/>
      <c r="B136" s="3"/>
      <c r="C136" s="3" t="s">
        <v>3</v>
      </c>
      <c r="D136" s="3">
        <v>0.01</v>
      </c>
      <c r="E136" s="3">
        <v>1.7000000000000001E-2</v>
      </c>
      <c r="F136" s="3">
        <f t="shared" si="48"/>
        <v>3.3333333333333335E-3</v>
      </c>
      <c r="G136" s="3">
        <f t="shared" si="49"/>
        <v>5.6666666666666671E-3</v>
      </c>
      <c r="H136" s="3">
        <f t="shared" si="50"/>
        <v>6.6666666666666666E-2</v>
      </c>
      <c r="I136" s="3">
        <f t="shared" si="51"/>
        <v>0.11333333333333334</v>
      </c>
      <c r="J136" s="3">
        <f t="shared" si="52"/>
        <v>0.09</v>
      </c>
      <c r="K136" s="3">
        <f t="shared" si="53"/>
        <v>3.2998316455372274E-2</v>
      </c>
      <c r="L136" s="3"/>
      <c r="M136" s="3">
        <v>6.6666666666666666E-2</v>
      </c>
      <c r="N136" s="3">
        <v>0.11333333333333334</v>
      </c>
      <c r="O136" s="3">
        <v>55.075000000000003</v>
      </c>
      <c r="P136" s="3">
        <f t="shared" si="54"/>
        <v>1.2104705704342562E-3</v>
      </c>
      <c r="Q136" s="3">
        <f t="shared" si="55"/>
        <v>2.0577999697382358E-3</v>
      </c>
      <c r="R136" s="3">
        <f t="shared" si="56"/>
        <v>1.634135270086246E-3</v>
      </c>
      <c r="S136" s="3">
        <f t="shared" si="57"/>
        <v>5.9915236414656787E-4</v>
      </c>
      <c r="T136" s="3"/>
      <c r="U136" s="3"/>
      <c r="V136" s="3"/>
      <c r="Z136" s="1">
        <v>13</v>
      </c>
      <c r="AA136">
        <v>0.18</v>
      </c>
      <c r="AB136">
        <v>0.19333333333333336</v>
      </c>
      <c r="AC136">
        <v>0.18666666666666668</v>
      </c>
      <c r="AD136">
        <v>9.4280904158206558E-3</v>
      </c>
    </row>
    <row r="137" spans="1:3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Z137" s="1">
        <v>14</v>
      </c>
      <c r="AA137">
        <v>0.19333333333333336</v>
      </c>
      <c r="AB137">
        <v>0.18666666666666668</v>
      </c>
      <c r="AC137">
        <v>0.19</v>
      </c>
      <c r="AD137">
        <v>4.7140452079103279E-3</v>
      </c>
    </row>
    <row r="138" spans="1:37">
      <c r="A138" s="4" t="s">
        <v>6</v>
      </c>
      <c r="B138" s="3"/>
      <c r="C138" s="3"/>
      <c r="D138" s="4"/>
      <c r="E138" s="4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Z138" s="1">
        <v>15</v>
      </c>
      <c r="AA138">
        <v>1.3333333333333332E-2</v>
      </c>
      <c r="AB138">
        <v>0.08</v>
      </c>
      <c r="AC138">
        <v>4.6666666666666669E-2</v>
      </c>
      <c r="AD138">
        <v>4.7140452079103161E-2</v>
      </c>
    </row>
    <row r="139" spans="1:37">
      <c r="A139" s="3">
        <v>1</v>
      </c>
      <c r="B139" s="3" t="s">
        <v>1</v>
      </c>
      <c r="C139" s="3" t="s">
        <v>2</v>
      </c>
      <c r="D139" s="3">
        <v>1.4999999999999999E-2</v>
      </c>
      <c r="E139" s="3">
        <v>2.8000000000000001E-2</v>
      </c>
      <c r="F139" s="3">
        <f t="shared" si="48"/>
        <v>5.0000000000000001E-3</v>
      </c>
      <c r="G139" s="3">
        <f t="shared" si="49"/>
        <v>9.3333333333333341E-3</v>
      </c>
      <c r="H139" s="3">
        <f t="shared" si="50"/>
        <v>0.1</v>
      </c>
      <c r="I139" s="3">
        <f t="shared" si="51"/>
        <v>0.18666666666666668</v>
      </c>
      <c r="J139" s="3">
        <f t="shared" si="52"/>
        <v>0.14333333333333334</v>
      </c>
      <c r="K139" s="3">
        <f t="shared" si="53"/>
        <v>6.1282587702834158E-2</v>
      </c>
      <c r="L139" s="3"/>
      <c r="M139" s="3">
        <v>0.1</v>
      </c>
      <c r="N139" s="3">
        <v>0.18666666666666668</v>
      </c>
      <c r="O139" s="3">
        <v>67.925000000000011</v>
      </c>
      <c r="P139" s="3">
        <f t="shared" si="54"/>
        <v>1.4722119985277878E-3</v>
      </c>
      <c r="Q139" s="3">
        <f t="shared" si="55"/>
        <v>2.7481290639185373E-3</v>
      </c>
      <c r="R139" s="3">
        <f t="shared" si="56"/>
        <v>2.1101705312231624E-3</v>
      </c>
      <c r="S139" s="3">
        <f t="shared" si="57"/>
        <v>9.0220960916943859E-4</v>
      </c>
      <c r="T139" s="3"/>
      <c r="U139" s="3"/>
      <c r="V139" s="3"/>
      <c r="Z139" s="1">
        <v>16</v>
      </c>
      <c r="AA139">
        <v>9.3333333333333338E-2</v>
      </c>
      <c r="AB139">
        <v>0.11999999999999998</v>
      </c>
      <c r="AC139">
        <v>0.10666666666666666</v>
      </c>
      <c r="AD139">
        <v>1.8856180831641301E-2</v>
      </c>
    </row>
    <row r="140" spans="1:37">
      <c r="A140" s="3"/>
      <c r="B140" s="3"/>
      <c r="C140" s="3" t="s">
        <v>3</v>
      </c>
      <c r="D140" s="3">
        <v>1.7000000000000001E-2</v>
      </c>
      <c r="E140" s="3">
        <v>3.1E-2</v>
      </c>
      <c r="F140" s="3">
        <f t="shared" si="48"/>
        <v>5.6666666666666671E-3</v>
      </c>
      <c r="G140" s="3">
        <f t="shared" si="49"/>
        <v>1.0333333333333333E-2</v>
      </c>
      <c r="H140" s="3">
        <f t="shared" si="50"/>
        <v>0.11333333333333334</v>
      </c>
      <c r="I140" s="3">
        <f t="shared" si="51"/>
        <v>0.20666666666666667</v>
      </c>
      <c r="J140" s="3">
        <f t="shared" si="52"/>
        <v>0.16</v>
      </c>
      <c r="K140" s="3">
        <f t="shared" si="53"/>
        <v>6.5996632910744396E-2</v>
      </c>
      <c r="L140" s="3"/>
      <c r="M140" s="3">
        <v>0.11333333333333334</v>
      </c>
      <c r="N140" s="3">
        <v>0.20666666666666667</v>
      </c>
      <c r="O140" s="3">
        <v>89.35</v>
      </c>
      <c r="P140" s="3">
        <f t="shared" si="54"/>
        <v>1.2684200708822982E-3</v>
      </c>
      <c r="Q140" s="3">
        <f t="shared" si="55"/>
        <v>2.3130013057265438E-3</v>
      </c>
      <c r="R140" s="3">
        <f t="shared" si="56"/>
        <v>1.7907106883044209E-3</v>
      </c>
      <c r="S140" s="3">
        <f t="shared" si="57"/>
        <v>7.3863047465858359E-4</v>
      </c>
      <c r="T140" s="3"/>
      <c r="U140" s="3"/>
      <c r="V140" s="3"/>
    </row>
    <row r="141" spans="1:37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:37">
      <c r="A142" s="3">
        <v>2</v>
      </c>
      <c r="B142" s="3" t="s">
        <v>4</v>
      </c>
      <c r="C142" s="3" t="s">
        <v>2</v>
      </c>
      <c r="D142" s="3">
        <v>6.0000000000000001E-3</v>
      </c>
      <c r="E142" s="3">
        <v>1.4999999999999999E-2</v>
      </c>
      <c r="F142" s="3">
        <f t="shared" si="48"/>
        <v>2E-3</v>
      </c>
      <c r="G142" s="3">
        <f t="shared" si="49"/>
        <v>5.0000000000000001E-3</v>
      </c>
      <c r="H142" s="3">
        <f t="shared" si="50"/>
        <v>0.04</v>
      </c>
      <c r="I142" s="3">
        <f t="shared" si="51"/>
        <v>0.1</v>
      </c>
      <c r="J142" s="3">
        <f t="shared" si="52"/>
        <v>7.0000000000000007E-2</v>
      </c>
      <c r="K142" s="3">
        <f t="shared" si="53"/>
        <v>4.2426406871192868E-2</v>
      </c>
      <c r="L142" s="3"/>
      <c r="M142" s="3">
        <v>0.04</v>
      </c>
      <c r="N142" s="3">
        <v>0.1</v>
      </c>
      <c r="O142" s="3">
        <v>37.75</v>
      </c>
      <c r="P142" s="3">
        <f t="shared" si="54"/>
        <v>1.0596026490066225E-3</v>
      </c>
      <c r="Q142" s="3">
        <f t="shared" si="55"/>
        <v>2.6490066225165563E-3</v>
      </c>
      <c r="R142" s="3">
        <f t="shared" si="56"/>
        <v>1.8543046357615894E-3</v>
      </c>
      <c r="S142" s="3">
        <f t="shared" si="57"/>
        <v>1.123878327713718E-3</v>
      </c>
      <c r="T142" s="3"/>
      <c r="U142" s="3"/>
      <c r="V142" s="3"/>
    </row>
    <row r="143" spans="1:37">
      <c r="A143" s="3"/>
      <c r="B143" s="3"/>
      <c r="C143" s="3" t="s">
        <v>3</v>
      </c>
      <c r="D143" s="3">
        <v>7.0000000000000001E-3</v>
      </c>
      <c r="E143" s="3">
        <v>0.01</v>
      </c>
      <c r="F143" s="3">
        <f t="shared" si="48"/>
        <v>2.3333333333333335E-3</v>
      </c>
      <c r="G143" s="3">
        <f t="shared" si="49"/>
        <v>3.3333333333333335E-3</v>
      </c>
      <c r="H143" s="3">
        <f t="shared" si="50"/>
        <v>4.6666666666666669E-2</v>
      </c>
      <c r="I143" s="3">
        <f t="shared" si="51"/>
        <v>6.6666666666666666E-2</v>
      </c>
      <c r="J143" s="3">
        <f t="shared" si="52"/>
        <v>5.6666666666666671E-2</v>
      </c>
      <c r="K143" s="3">
        <f t="shared" si="53"/>
        <v>1.4142135623730907E-2</v>
      </c>
      <c r="L143" s="3"/>
      <c r="M143" s="3">
        <v>4.6666666666666669E-2</v>
      </c>
      <c r="N143" s="3">
        <v>6.6666666666666666E-2</v>
      </c>
      <c r="O143" s="3">
        <v>54.05</v>
      </c>
      <c r="P143" s="3">
        <f t="shared" si="54"/>
        <v>8.6339808818994767E-4</v>
      </c>
      <c r="Q143" s="3">
        <f t="shared" si="55"/>
        <v>1.2334258402713538E-3</v>
      </c>
      <c r="R143" s="3">
        <f t="shared" si="56"/>
        <v>1.0484119642306508E-3</v>
      </c>
      <c r="S143" s="3">
        <f t="shared" si="57"/>
        <v>2.6164913272397691E-4</v>
      </c>
      <c r="T143" s="3"/>
      <c r="U143" s="3"/>
      <c r="V143" s="3"/>
    </row>
    <row r="144" spans="1:37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:44">
      <c r="A145" s="4" t="s">
        <v>11</v>
      </c>
      <c r="B145" s="3"/>
      <c r="C145" s="3"/>
      <c r="D145" s="4"/>
      <c r="E145" s="4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44">
      <c r="A146" s="3">
        <v>1</v>
      </c>
      <c r="B146" s="3" t="s">
        <v>1</v>
      </c>
      <c r="C146" s="3" t="s">
        <v>2</v>
      </c>
      <c r="D146" s="3">
        <v>2.7E-2</v>
      </c>
      <c r="E146" s="3">
        <v>2.9000000000000001E-2</v>
      </c>
      <c r="F146" s="3">
        <f t="shared" si="48"/>
        <v>8.9999999999999993E-3</v>
      </c>
      <c r="G146" s="3">
        <f t="shared" si="49"/>
        <v>9.6666666666666672E-3</v>
      </c>
      <c r="H146" s="3">
        <f t="shared" si="50"/>
        <v>0.18</v>
      </c>
      <c r="I146" s="3">
        <f t="shared" si="51"/>
        <v>0.19333333333333336</v>
      </c>
      <c r="J146" s="3">
        <f t="shared" si="52"/>
        <v>0.18666666666666668</v>
      </c>
      <c r="K146" s="3">
        <f t="shared" si="53"/>
        <v>9.4280904158206558E-3</v>
      </c>
      <c r="L146" s="3"/>
      <c r="M146" s="3">
        <v>0.18</v>
      </c>
      <c r="N146" s="3">
        <v>0.19333333333333336</v>
      </c>
      <c r="O146" s="3">
        <v>79.2</v>
      </c>
      <c r="P146" s="3">
        <f t="shared" si="54"/>
        <v>2.2727272727272726E-3</v>
      </c>
      <c r="Q146" s="3">
        <f t="shared" si="55"/>
        <v>2.4410774410774413E-3</v>
      </c>
      <c r="R146" s="3">
        <f t="shared" si="56"/>
        <v>2.3569023569023568E-3</v>
      </c>
      <c r="S146" s="3">
        <f t="shared" si="57"/>
        <v>1.1904154565430118E-4</v>
      </c>
      <c r="T146" s="3"/>
      <c r="U146" s="3"/>
      <c r="V146" s="3"/>
    </row>
    <row r="147" spans="1:44">
      <c r="A147" s="3"/>
      <c r="B147" s="3"/>
      <c r="C147" s="3" t="s">
        <v>3</v>
      </c>
      <c r="D147" s="3">
        <v>2.9000000000000001E-2</v>
      </c>
      <c r="E147" s="3">
        <v>2.8000000000000001E-2</v>
      </c>
      <c r="F147" s="3">
        <f t="shared" si="48"/>
        <v>9.6666666666666672E-3</v>
      </c>
      <c r="G147" s="3">
        <f t="shared" si="49"/>
        <v>9.3333333333333341E-3</v>
      </c>
      <c r="H147" s="3">
        <f t="shared" si="50"/>
        <v>0.19333333333333336</v>
      </c>
      <c r="I147" s="3">
        <f t="shared" si="51"/>
        <v>0.18666666666666668</v>
      </c>
      <c r="J147" s="3">
        <f t="shared" si="52"/>
        <v>0.19</v>
      </c>
      <c r="K147" s="3">
        <f t="shared" si="53"/>
        <v>4.7140452079103279E-3</v>
      </c>
      <c r="L147" s="3"/>
      <c r="M147" s="3">
        <v>0.19333333333333336</v>
      </c>
      <c r="N147" s="3">
        <v>0.18666666666666668</v>
      </c>
      <c r="O147" s="3">
        <v>84.325000000000003</v>
      </c>
      <c r="P147" s="3">
        <f t="shared" si="54"/>
        <v>2.2927166716078667E-3</v>
      </c>
      <c r="Q147" s="3">
        <f t="shared" si="55"/>
        <v>2.2136574760351813E-3</v>
      </c>
      <c r="R147" s="3">
        <f t="shared" si="56"/>
        <v>2.2531870738215238E-3</v>
      </c>
      <c r="S147" s="3">
        <f t="shared" si="57"/>
        <v>5.5903293304599368E-5</v>
      </c>
      <c r="T147" s="3"/>
      <c r="U147" s="3"/>
      <c r="V147" s="3"/>
    </row>
    <row r="148" spans="1:44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:44">
      <c r="A149" s="3">
        <v>2</v>
      </c>
      <c r="B149" s="3" t="s">
        <v>4</v>
      </c>
      <c r="C149" s="3" t="s">
        <v>2</v>
      </c>
      <c r="D149" s="3">
        <v>8.0000000000000002E-3</v>
      </c>
      <c r="E149" s="3">
        <v>1.2E-2</v>
      </c>
      <c r="F149" s="3">
        <f t="shared" si="48"/>
        <v>2.6666666666666666E-3</v>
      </c>
      <c r="G149" s="3">
        <f t="shared" si="49"/>
        <v>4.0000000000000001E-3</v>
      </c>
      <c r="H149" s="3">
        <f t="shared" si="50"/>
        <v>5.333333333333333E-2</v>
      </c>
      <c r="I149" s="3">
        <f t="shared" si="51"/>
        <v>0.08</v>
      </c>
      <c r="J149" s="3">
        <f t="shared" si="52"/>
        <v>6.6666666666666666E-2</v>
      </c>
      <c r="K149" s="3">
        <f t="shared" si="53"/>
        <v>1.8856180831641256E-2</v>
      </c>
      <c r="L149" s="3"/>
      <c r="M149" s="3">
        <v>5.3332999999999998E-2</v>
      </c>
      <c r="N149" s="3">
        <v>0.08</v>
      </c>
      <c r="O149" s="3">
        <v>52.724999999999994</v>
      </c>
      <c r="P149" s="3">
        <f t="shared" si="54"/>
        <v>1.0115315315315317E-3</v>
      </c>
      <c r="Q149" s="3">
        <f t="shared" si="55"/>
        <v>1.5173067804646755E-3</v>
      </c>
      <c r="R149" s="3">
        <f t="shared" si="56"/>
        <v>1.2644191559981035E-3</v>
      </c>
      <c r="S149" s="3">
        <f t="shared" si="57"/>
        <v>3.576371082769401E-4</v>
      </c>
      <c r="T149" s="3"/>
      <c r="U149" s="3"/>
      <c r="V149" s="3"/>
    </row>
    <row r="150" spans="1:44">
      <c r="A150" s="3"/>
      <c r="B150" s="3"/>
      <c r="C150" s="3" t="s">
        <v>3</v>
      </c>
      <c r="D150" s="3">
        <v>1.4E-2</v>
      </c>
      <c r="E150" s="3">
        <v>1.7999999999999999E-2</v>
      </c>
      <c r="F150" s="3">
        <f t="shared" si="48"/>
        <v>4.6666666666666671E-3</v>
      </c>
      <c r="G150" s="3">
        <f t="shared" si="49"/>
        <v>5.9999999999999993E-3</v>
      </c>
      <c r="H150" s="3">
        <f t="shared" si="50"/>
        <v>9.3333333333333338E-2</v>
      </c>
      <c r="I150" s="3">
        <f t="shared" si="51"/>
        <v>0.11999999999999998</v>
      </c>
      <c r="J150" s="3">
        <f t="shared" si="52"/>
        <v>0.10666666666666666</v>
      </c>
      <c r="K150" s="3">
        <f t="shared" si="53"/>
        <v>1.8856180831641301E-2</v>
      </c>
      <c r="L150" s="3"/>
      <c r="M150" s="3">
        <v>9.3333333333333338E-2</v>
      </c>
      <c r="N150" s="3">
        <v>0.11999999999999998</v>
      </c>
      <c r="O150" s="3">
        <v>53.1</v>
      </c>
      <c r="P150" s="3">
        <f t="shared" si="54"/>
        <v>1.7576898932831137E-3</v>
      </c>
      <c r="Q150" s="3">
        <f t="shared" si="55"/>
        <v>2.2598870056497172E-3</v>
      </c>
      <c r="R150" s="3">
        <f t="shared" si="56"/>
        <v>2.0087884494664155E-3</v>
      </c>
      <c r="S150" s="3">
        <f t="shared" si="57"/>
        <v>3.5510698364672787E-4</v>
      </c>
      <c r="T150" s="3"/>
      <c r="U150" s="3"/>
      <c r="V150" s="3"/>
    </row>
    <row r="151" spans="1:44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:44">
      <c r="A152" s="3"/>
      <c r="B152" s="3"/>
      <c r="C152" s="4" t="s">
        <v>14</v>
      </c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Y152" s="1" t="s">
        <v>54</v>
      </c>
    </row>
    <row r="153" spans="1:44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X153">
        <v>2</v>
      </c>
      <c r="Z153" s="1" t="s">
        <v>49</v>
      </c>
      <c r="AH153" s="2">
        <v>1</v>
      </c>
      <c r="AI153" s="2">
        <v>3</v>
      </c>
      <c r="AJ153" s="2">
        <v>5</v>
      </c>
      <c r="AK153" s="2">
        <v>7</v>
      </c>
      <c r="AO153" s="2" t="s">
        <v>63</v>
      </c>
      <c r="AP153" s="2" t="s">
        <v>64</v>
      </c>
      <c r="AQ153" s="2" t="s">
        <v>65</v>
      </c>
      <c r="AR153" s="2" t="s">
        <v>67</v>
      </c>
    </row>
    <row r="154" spans="1:44">
      <c r="A154" s="4" t="s">
        <v>9</v>
      </c>
      <c r="B154" s="3"/>
      <c r="C154" s="3"/>
      <c r="D154" s="4" t="s">
        <v>17</v>
      </c>
      <c r="E154" s="4" t="s">
        <v>18</v>
      </c>
      <c r="F154" s="4" t="s">
        <v>24</v>
      </c>
      <c r="G154" s="4" t="s">
        <v>25</v>
      </c>
      <c r="H154" s="4" t="s">
        <v>19</v>
      </c>
      <c r="I154" s="4" t="s">
        <v>20</v>
      </c>
      <c r="J154" s="4" t="s">
        <v>48</v>
      </c>
      <c r="K154" s="4" t="s">
        <v>31</v>
      </c>
      <c r="L154" s="3"/>
      <c r="M154" s="4" t="s">
        <v>19</v>
      </c>
      <c r="N154" s="4" t="s">
        <v>20</v>
      </c>
      <c r="O154" s="4" t="s">
        <v>34</v>
      </c>
      <c r="P154" s="4" t="s">
        <v>29</v>
      </c>
      <c r="Q154" s="4" t="s">
        <v>30</v>
      </c>
      <c r="R154" s="4" t="s">
        <v>26</v>
      </c>
      <c r="S154" s="4" t="s">
        <v>31</v>
      </c>
      <c r="T154" s="4"/>
      <c r="U154" s="4"/>
      <c r="V154" s="3"/>
      <c r="Z154" s="1">
        <v>1</v>
      </c>
      <c r="AA154">
        <v>25.239183333333337</v>
      </c>
      <c r="AB154">
        <v>25.269729999999999</v>
      </c>
      <c r="AC154">
        <v>25.25445666666667</v>
      </c>
      <c r="AD154">
        <f>STDEV(AA154,AB154)</f>
        <v>2.1599755142642129E-2</v>
      </c>
      <c r="AF154" s="4" t="s">
        <v>4</v>
      </c>
      <c r="AG154" s="4" t="s">
        <v>72</v>
      </c>
      <c r="AH154" s="1">
        <v>25.25</v>
      </c>
      <c r="AI154" s="1">
        <v>26.090671666666665</v>
      </c>
      <c r="AJ154" s="1">
        <v>25.601925000000001</v>
      </c>
      <c r="AK154" s="1">
        <v>25.139906666666668</v>
      </c>
      <c r="AM154" s="4" t="s">
        <v>4</v>
      </c>
      <c r="AN154" s="4" t="s">
        <v>2</v>
      </c>
      <c r="AO154" s="1">
        <v>0</v>
      </c>
      <c r="AP154" s="1">
        <v>1.619981635698348E-2</v>
      </c>
      <c r="AQ154" s="1">
        <v>1.6199816356985992E-2</v>
      </c>
      <c r="AR154" s="1">
        <v>1.0799877571324832E-2</v>
      </c>
    </row>
    <row r="155" spans="1:44">
      <c r="A155" s="3">
        <v>1</v>
      </c>
      <c r="B155" s="3" t="s">
        <v>1</v>
      </c>
      <c r="C155" s="3" t="s">
        <v>2</v>
      </c>
      <c r="D155" s="3">
        <v>3.3050000000000002</v>
      </c>
      <c r="E155" s="3">
        <v>3.3090000000000002</v>
      </c>
      <c r="F155" s="3">
        <f>D155/3</f>
        <v>1.1016666666666668</v>
      </c>
      <c r="G155" s="3">
        <f>E155/3</f>
        <v>1.103</v>
      </c>
      <c r="H155" s="3">
        <f>F155*22.91</f>
        <v>25.239183333333337</v>
      </c>
      <c r="I155" s="3">
        <f>G155*22.91</f>
        <v>25.269729999999999</v>
      </c>
      <c r="J155" s="3">
        <f>AVERAGE(H155,I155)</f>
        <v>25.25445666666667</v>
      </c>
      <c r="K155" s="3">
        <f>STDEV(H155,I155)</f>
        <v>2.1599755142642129E-2</v>
      </c>
      <c r="L155" s="3"/>
      <c r="M155" s="3">
        <v>25.239183333333337</v>
      </c>
      <c r="N155" s="3">
        <v>25.269729999999999</v>
      </c>
      <c r="O155" s="3">
        <v>49.25</v>
      </c>
      <c r="P155" s="3">
        <f>M155/O155</f>
        <v>0.51247072758037227</v>
      </c>
      <c r="Q155" s="3">
        <f>N155/O155</f>
        <v>0.51309096446700508</v>
      </c>
      <c r="R155" s="3">
        <f>AVERAGE(P155,Q155)</f>
        <v>0.51278084602368867</v>
      </c>
      <c r="S155" s="3">
        <f>STDEV(P155,Q155)</f>
        <v>4.385737084800982E-4</v>
      </c>
      <c r="T155" s="3"/>
      <c r="U155" s="3"/>
      <c r="V155" s="3"/>
      <c r="Z155" s="1">
        <v>2</v>
      </c>
      <c r="AA155">
        <v>25.116996666666669</v>
      </c>
      <c r="AB155">
        <v>25.094086666666666</v>
      </c>
      <c r="AC155">
        <v>25.105541666666667</v>
      </c>
      <c r="AD155" s="1">
        <f t="shared" ref="AD155:AD169" si="58">STDEV(AA155,AB155)</f>
        <v>1.6199816356985992E-2</v>
      </c>
      <c r="AF155" s="4" t="s">
        <v>4</v>
      </c>
      <c r="AG155" s="4" t="s">
        <v>73</v>
      </c>
      <c r="AH155" s="1">
        <v>25.25</v>
      </c>
      <c r="AI155" s="1">
        <v>26.170856666666669</v>
      </c>
      <c r="AJ155" s="1">
        <v>25.685928333333337</v>
      </c>
      <c r="AK155" s="1">
        <v>25.365188333333332</v>
      </c>
      <c r="AM155" s="4"/>
      <c r="AN155" s="4" t="s">
        <v>3</v>
      </c>
      <c r="AO155" s="1">
        <v>0</v>
      </c>
      <c r="AP155" s="1">
        <v>1.079987757132232E-2</v>
      </c>
      <c r="AQ155" s="1">
        <v>1.6199816356985992E-2</v>
      </c>
      <c r="AR155" s="1">
        <v>1.6199816356980968E-2</v>
      </c>
    </row>
    <row r="156" spans="1:44">
      <c r="A156" s="3"/>
      <c r="B156" s="3"/>
      <c r="C156" s="3" t="s">
        <v>3</v>
      </c>
      <c r="D156" s="3">
        <v>3.2890000000000001</v>
      </c>
      <c r="E156" s="3">
        <v>3.286</v>
      </c>
      <c r="F156" s="3">
        <f t="shared" ref="F156:F180" si="59">D156/3</f>
        <v>1.0963333333333334</v>
      </c>
      <c r="G156" s="3">
        <f t="shared" ref="G156:G180" si="60">E156/3</f>
        <v>1.0953333333333333</v>
      </c>
      <c r="H156" s="3">
        <f t="shared" ref="H156:H180" si="61">F156*22.91</f>
        <v>25.116996666666669</v>
      </c>
      <c r="I156" s="3">
        <f t="shared" ref="I156:I180" si="62">G156*22.91</f>
        <v>25.094086666666666</v>
      </c>
      <c r="J156" s="3">
        <f t="shared" ref="J156:J180" si="63">AVERAGE(H156,I156)</f>
        <v>25.105541666666667</v>
      </c>
      <c r="K156" s="3">
        <f t="shared" ref="K156:K180" si="64">STDEV(H156,I156)</f>
        <v>1.6199816356985992E-2</v>
      </c>
      <c r="L156" s="3"/>
      <c r="M156" s="3">
        <v>25.116996666666669</v>
      </c>
      <c r="N156" s="3">
        <v>25.094086666666666</v>
      </c>
      <c r="O156" s="3">
        <v>60.099999999999994</v>
      </c>
      <c r="P156" s="3">
        <f t="shared" ref="P156:P180" si="65">M156/O156</f>
        <v>0.41792007764836392</v>
      </c>
      <c r="Q156" s="3">
        <f t="shared" ref="Q156:Q180" si="66">N156/O156</f>
        <v>0.41753887964503605</v>
      </c>
      <c r="R156" s="3">
        <f t="shared" ref="R156:R180" si="67">AVERAGE(P156,Q156)</f>
        <v>0.41772947864669996</v>
      </c>
      <c r="S156" s="3">
        <f t="shared" ref="S156:S180" si="68">STDEV(P156,Q156)</f>
        <v>2.6954769312790547E-4</v>
      </c>
      <c r="T156" s="3"/>
      <c r="U156" s="3"/>
      <c r="V156" s="3"/>
      <c r="Z156" s="1">
        <v>3</v>
      </c>
      <c r="AA156">
        <v>25.25</v>
      </c>
      <c r="AB156">
        <v>25.25</v>
      </c>
      <c r="AC156">
        <v>25.25</v>
      </c>
      <c r="AD156" s="1">
        <f t="shared" si="58"/>
        <v>0</v>
      </c>
      <c r="AF156" s="6" t="s">
        <v>71</v>
      </c>
      <c r="AG156" s="4" t="s">
        <v>72</v>
      </c>
      <c r="AH156" s="1">
        <v>25.25445666666667</v>
      </c>
      <c r="AI156" s="1">
        <v>25.327005</v>
      </c>
      <c r="AJ156" s="1">
        <v>25.846298333333333</v>
      </c>
      <c r="AK156" s="1">
        <v>26.09449</v>
      </c>
      <c r="AM156" s="6" t="s">
        <v>1</v>
      </c>
      <c r="AN156" s="4" t="s">
        <v>2</v>
      </c>
      <c r="AO156" s="1">
        <v>2.1599755142642129E-2</v>
      </c>
      <c r="AP156" s="1">
        <v>1.6199816356985992E-2</v>
      </c>
      <c r="AQ156" s="1">
        <v>1.6199816356985992E-2</v>
      </c>
      <c r="AR156" s="1">
        <v>1.079987757132232E-2</v>
      </c>
    </row>
    <row r="157" spans="1:44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Z157" s="1">
        <v>4</v>
      </c>
      <c r="AA157">
        <v>3.0852133333333338</v>
      </c>
      <c r="AB157">
        <v>3.0393933333333338</v>
      </c>
      <c r="AC157">
        <v>3.0623033333333338</v>
      </c>
      <c r="AD157" s="1">
        <f t="shared" si="58"/>
        <v>3.2399632713967584E-2</v>
      </c>
      <c r="AF157" s="6" t="s">
        <v>71</v>
      </c>
      <c r="AG157" s="4" t="s">
        <v>73</v>
      </c>
      <c r="AH157" s="1">
        <v>25.105541666666667</v>
      </c>
      <c r="AI157" s="1">
        <v>25.38428</v>
      </c>
      <c r="AJ157" s="1">
        <v>26.037215</v>
      </c>
      <c r="AK157" s="1">
        <v>26.598510000000001</v>
      </c>
      <c r="AM157" s="4"/>
      <c r="AN157" s="4" t="s">
        <v>3</v>
      </c>
      <c r="AO157" s="1">
        <v>1.6199816356985992E-2</v>
      </c>
      <c r="AP157" s="1">
        <v>2.1599755142644641E-2</v>
      </c>
      <c r="AQ157" s="1">
        <v>2.699969392830831E-2</v>
      </c>
      <c r="AR157" s="1">
        <v>1.079987757132232E-2</v>
      </c>
    </row>
    <row r="158" spans="1:44">
      <c r="A158" s="3">
        <v>2</v>
      </c>
      <c r="B158" s="3" t="s">
        <v>4</v>
      </c>
      <c r="C158" s="3" t="s">
        <v>2</v>
      </c>
      <c r="D158" s="3">
        <v>0.38200000000000001</v>
      </c>
      <c r="E158" s="3">
        <v>0.38400000000000001</v>
      </c>
      <c r="F158" s="3">
        <f t="shared" si="59"/>
        <v>0.12733333333333333</v>
      </c>
      <c r="G158" s="3">
        <f t="shared" si="60"/>
        <v>0.128</v>
      </c>
      <c r="H158" s="3">
        <f t="shared" si="61"/>
        <v>2.9172066666666665</v>
      </c>
      <c r="I158" s="3">
        <f t="shared" si="62"/>
        <v>2.93248</v>
      </c>
      <c r="J158" s="3">
        <f t="shared" si="63"/>
        <v>2.9248433333333335</v>
      </c>
      <c r="K158" s="3">
        <f t="shared" si="64"/>
        <v>1.0799877571322634E-2</v>
      </c>
      <c r="L158" s="3"/>
      <c r="M158" s="3">
        <v>2.9172066666666665</v>
      </c>
      <c r="N158" s="3">
        <v>2.93248</v>
      </c>
      <c r="O158" s="3">
        <v>67.650000000000006</v>
      </c>
      <c r="P158" s="3">
        <f t="shared" si="65"/>
        <v>4.31220497659522E-2</v>
      </c>
      <c r="Q158" s="3">
        <f t="shared" si="66"/>
        <v>4.3347819660014775E-2</v>
      </c>
      <c r="R158" s="3">
        <f t="shared" si="67"/>
        <v>4.3234934712983487E-2</v>
      </c>
      <c r="S158" s="3">
        <f t="shared" si="68"/>
        <v>1.5964342307941498E-4</v>
      </c>
      <c r="T158" s="3"/>
      <c r="U158" s="3"/>
      <c r="V158" s="3"/>
      <c r="Z158" s="1">
        <v>5</v>
      </c>
      <c r="AA158">
        <v>25.338460000000001</v>
      </c>
      <c r="AB158">
        <v>25.315549999999998</v>
      </c>
      <c r="AC158">
        <v>25.327005</v>
      </c>
      <c r="AD158" s="1">
        <f t="shared" si="58"/>
        <v>1.6199816356985992E-2</v>
      </c>
    </row>
    <row r="159" spans="1:44">
      <c r="A159" s="3"/>
      <c r="B159" s="3"/>
      <c r="C159" s="3" t="s">
        <v>3</v>
      </c>
      <c r="D159" s="3">
        <v>0.40400000000000003</v>
      </c>
      <c r="E159" s="3">
        <v>0.39800000000000002</v>
      </c>
      <c r="F159" s="3">
        <f t="shared" si="59"/>
        <v>0.13466666666666668</v>
      </c>
      <c r="G159" s="3">
        <f t="shared" si="60"/>
        <v>0.13266666666666668</v>
      </c>
      <c r="H159" s="3">
        <f t="shared" si="61"/>
        <v>3.0852133333333338</v>
      </c>
      <c r="I159" s="3">
        <f t="shared" si="62"/>
        <v>3.0393933333333338</v>
      </c>
      <c r="J159" s="3">
        <f t="shared" si="63"/>
        <v>3.0623033333333338</v>
      </c>
      <c r="K159" s="3">
        <f t="shared" si="64"/>
        <v>3.2399632713967584E-2</v>
      </c>
      <c r="L159" s="3"/>
      <c r="M159" s="3">
        <v>3.0852133333333338</v>
      </c>
      <c r="N159" s="3">
        <v>3.0393933333333338</v>
      </c>
      <c r="O159" s="3">
        <v>49.05</v>
      </c>
      <c r="P159" s="3">
        <f t="shared" si="65"/>
        <v>6.2899354400271848E-2</v>
      </c>
      <c r="Q159" s="3">
        <f t="shared" si="66"/>
        <v>6.1965205572545035E-2</v>
      </c>
      <c r="R159" s="3">
        <f t="shared" si="67"/>
        <v>6.2432279986408441E-2</v>
      </c>
      <c r="S159" s="3">
        <f t="shared" si="68"/>
        <v>6.6054297072309367E-4</v>
      </c>
      <c r="T159" s="3"/>
      <c r="U159" s="3"/>
      <c r="V159" s="3"/>
      <c r="Z159" s="1">
        <v>6</v>
      </c>
      <c r="AA159">
        <v>25.399553333333333</v>
      </c>
      <c r="AB159">
        <v>25.369006666666667</v>
      </c>
      <c r="AC159">
        <v>25.38428</v>
      </c>
      <c r="AD159" s="1">
        <f t="shared" si="58"/>
        <v>2.1599755142644641E-2</v>
      </c>
    </row>
    <row r="160" spans="1:44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Z160" s="1">
        <v>7</v>
      </c>
      <c r="AA160">
        <v>26.102126666666667</v>
      </c>
      <c r="AB160">
        <v>26.079216666666667</v>
      </c>
      <c r="AC160">
        <v>26.090671666666665</v>
      </c>
      <c r="AD160" s="1">
        <f t="shared" si="58"/>
        <v>1.619981635698348E-2</v>
      </c>
    </row>
    <row r="161" spans="1:30">
      <c r="A161" s="4" t="s">
        <v>5</v>
      </c>
      <c r="B161" s="3"/>
      <c r="C161" s="3"/>
      <c r="D161" s="4"/>
      <c r="E161" s="4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Z161" s="1">
        <v>8</v>
      </c>
      <c r="AA161">
        <v>26.178493333333336</v>
      </c>
      <c r="AB161">
        <v>26.163220000000003</v>
      </c>
      <c r="AC161">
        <v>26.170856666666669</v>
      </c>
      <c r="AD161" s="1">
        <f t="shared" si="58"/>
        <v>1.079987757132232E-2</v>
      </c>
    </row>
    <row r="162" spans="1:30">
      <c r="A162" s="3">
        <v>1</v>
      </c>
      <c r="B162" s="3" t="s">
        <v>1</v>
      </c>
      <c r="C162" s="3" t="s">
        <v>2</v>
      </c>
      <c r="D162" s="3">
        <v>3.3180000000000001</v>
      </c>
      <c r="E162" s="3">
        <v>3.3149999999999999</v>
      </c>
      <c r="F162" s="3">
        <f t="shared" si="59"/>
        <v>1.1060000000000001</v>
      </c>
      <c r="G162" s="3">
        <f t="shared" si="60"/>
        <v>1.105</v>
      </c>
      <c r="H162" s="3">
        <f t="shared" si="61"/>
        <v>25.338460000000001</v>
      </c>
      <c r="I162" s="3">
        <f t="shared" si="62"/>
        <v>25.315549999999998</v>
      </c>
      <c r="J162" s="3">
        <f t="shared" si="63"/>
        <v>25.327005</v>
      </c>
      <c r="K162" s="3">
        <f t="shared" si="64"/>
        <v>1.6199816356985992E-2</v>
      </c>
      <c r="L162" s="3"/>
      <c r="M162" s="3">
        <v>25.338460000000001</v>
      </c>
      <c r="N162" s="3">
        <v>25.315549999999998</v>
      </c>
      <c r="O162" s="3">
        <v>55.825000000000003</v>
      </c>
      <c r="P162" s="3">
        <f t="shared" si="65"/>
        <v>0.45389090909090907</v>
      </c>
      <c r="Q162" s="3">
        <f t="shared" si="66"/>
        <v>0.45348051948051943</v>
      </c>
      <c r="R162" s="3">
        <f t="shared" si="67"/>
        <v>0.45368571428571425</v>
      </c>
      <c r="S162" s="3">
        <f t="shared" si="68"/>
        <v>2.9018927643501875E-4</v>
      </c>
      <c r="T162" s="3"/>
      <c r="U162" s="3"/>
      <c r="V162" s="3"/>
      <c r="Z162" s="1">
        <v>9</v>
      </c>
      <c r="AA162">
        <v>25.857753333333335</v>
      </c>
      <c r="AB162">
        <v>25.834843333333332</v>
      </c>
      <c r="AC162">
        <v>25.846298333333333</v>
      </c>
      <c r="AD162" s="1">
        <f t="shared" si="58"/>
        <v>1.6199816356985992E-2</v>
      </c>
    </row>
    <row r="163" spans="1:30">
      <c r="A163" s="3"/>
      <c r="B163" s="3"/>
      <c r="C163" s="3" t="s">
        <v>3</v>
      </c>
      <c r="D163" s="3">
        <v>3.3260000000000001</v>
      </c>
      <c r="E163" s="3">
        <v>3.3220000000000001</v>
      </c>
      <c r="F163" s="3">
        <f t="shared" si="59"/>
        <v>1.1086666666666667</v>
      </c>
      <c r="G163" s="3">
        <f t="shared" si="60"/>
        <v>1.1073333333333333</v>
      </c>
      <c r="H163" s="3">
        <f t="shared" si="61"/>
        <v>25.399553333333333</v>
      </c>
      <c r="I163" s="3">
        <f t="shared" si="62"/>
        <v>25.369006666666667</v>
      </c>
      <c r="J163" s="3">
        <f t="shared" si="63"/>
        <v>25.38428</v>
      </c>
      <c r="K163" s="3">
        <f t="shared" si="64"/>
        <v>2.1599755142644641E-2</v>
      </c>
      <c r="L163" s="3"/>
      <c r="M163" s="3">
        <v>25.399553333333333</v>
      </c>
      <c r="N163" s="3">
        <v>25.369006666666667</v>
      </c>
      <c r="O163" s="3">
        <v>45.424999999999997</v>
      </c>
      <c r="P163" s="3">
        <f t="shared" si="65"/>
        <v>0.55915362318840578</v>
      </c>
      <c r="Q163" s="3">
        <f t="shared" si="66"/>
        <v>0.55848115942028986</v>
      </c>
      <c r="R163" s="3">
        <f t="shared" si="67"/>
        <v>0.55881739130434782</v>
      </c>
      <c r="S163" s="3">
        <f t="shared" si="68"/>
        <v>4.7550369053702242E-4</v>
      </c>
      <c r="T163" s="3"/>
      <c r="U163" s="3"/>
      <c r="V163" s="3"/>
      <c r="Z163" s="1">
        <v>10</v>
      </c>
      <c r="AA163">
        <v>26.018123333333332</v>
      </c>
      <c r="AB163">
        <v>26.056306666666668</v>
      </c>
      <c r="AC163">
        <v>26.037215</v>
      </c>
      <c r="AD163" s="1">
        <f t="shared" si="58"/>
        <v>2.699969392830831E-2</v>
      </c>
    </row>
    <row r="164" spans="1:30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Z164" s="1">
        <v>11</v>
      </c>
      <c r="AA164">
        <v>25.59047</v>
      </c>
      <c r="AB164">
        <v>25.613380000000003</v>
      </c>
      <c r="AC164">
        <v>25.601925000000001</v>
      </c>
      <c r="AD164" s="1">
        <f t="shared" si="58"/>
        <v>1.6199816356985992E-2</v>
      </c>
    </row>
    <row r="165" spans="1:30">
      <c r="A165" s="3">
        <v>2</v>
      </c>
      <c r="B165" s="3" t="s">
        <v>4</v>
      </c>
      <c r="C165" s="3" t="s">
        <v>2</v>
      </c>
      <c r="D165" s="3">
        <v>3.4180000000000001</v>
      </c>
      <c r="E165" s="3">
        <v>3.415</v>
      </c>
      <c r="F165" s="3">
        <f t="shared" si="59"/>
        <v>1.1393333333333333</v>
      </c>
      <c r="G165" s="3">
        <f t="shared" si="60"/>
        <v>1.1383333333333334</v>
      </c>
      <c r="H165" s="3">
        <f t="shared" si="61"/>
        <v>26.102126666666667</v>
      </c>
      <c r="I165" s="3">
        <f t="shared" si="62"/>
        <v>26.079216666666667</v>
      </c>
      <c r="J165" s="3">
        <f t="shared" si="63"/>
        <v>26.090671666666665</v>
      </c>
      <c r="K165" s="3">
        <f t="shared" si="64"/>
        <v>1.619981635698348E-2</v>
      </c>
      <c r="L165" s="3"/>
      <c r="M165" s="3">
        <v>26.102126666666667</v>
      </c>
      <c r="N165" s="3">
        <v>26.079216666666667</v>
      </c>
      <c r="O165" s="3">
        <v>58.550000000000004</v>
      </c>
      <c r="P165" s="3">
        <f t="shared" si="65"/>
        <v>0.44580916595502418</v>
      </c>
      <c r="Q165" s="3">
        <f t="shared" si="66"/>
        <v>0.44541787645886705</v>
      </c>
      <c r="R165" s="3">
        <f t="shared" si="67"/>
        <v>0.44561352120694564</v>
      </c>
      <c r="S165" s="3">
        <f t="shared" si="68"/>
        <v>2.7668345613977575E-4</v>
      </c>
      <c r="T165" s="3"/>
      <c r="U165" s="3"/>
      <c r="V165" s="3"/>
      <c r="Z165" s="1">
        <v>12</v>
      </c>
      <c r="AA165">
        <v>25.697383333333338</v>
      </c>
      <c r="AB165">
        <v>25.674473333333335</v>
      </c>
      <c r="AC165">
        <v>25.685928333333337</v>
      </c>
      <c r="AD165" s="1">
        <f t="shared" si="58"/>
        <v>1.6199816356985992E-2</v>
      </c>
    </row>
    <row r="166" spans="1:30">
      <c r="A166" s="3"/>
      <c r="B166" s="3"/>
      <c r="C166" s="3" t="s">
        <v>3</v>
      </c>
      <c r="D166" s="3">
        <v>3.4279999999999999</v>
      </c>
      <c r="E166" s="3">
        <v>3.4260000000000002</v>
      </c>
      <c r="F166" s="3">
        <f t="shared" si="59"/>
        <v>1.1426666666666667</v>
      </c>
      <c r="G166" s="3">
        <f t="shared" si="60"/>
        <v>1.1420000000000001</v>
      </c>
      <c r="H166" s="3">
        <f t="shared" si="61"/>
        <v>26.178493333333336</v>
      </c>
      <c r="I166" s="3">
        <f t="shared" si="62"/>
        <v>26.163220000000003</v>
      </c>
      <c r="J166" s="3">
        <f t="shared" si="63"/>
        <v>26.170856666666669</v>
      </c>
      <c r="K166" s="3">
        <f t="shared" si="64"/>
        <v>1.079987757132232E-2</v>
      </c>
      <c r="L166" s="3"/>
      <c r="M166" s="3">
        <v>26.178493333333336</v>
      </c>
      <c r="N166" s="3">
        <v>26.163220000000003</v>
      </c>
      <c r="O166" s="3">
        <v>55.075000000000003</v>
      </c>
      <c r="P166" s="3">
        <f t="shared" si="65"/>
        <v>0.47532443637464067</v>
      </c>
      <c r="Q166" s="3">
        <f t="shared" si="66"/>
        <v>0.47504711756695417</v>
      </c>
      <c r="R166" s="3">
        <f t="shared" si="67"/>
        <v>0.47518577697079745</v>
      </c>
      <c r="S166" s="3">
        <f t="shared" si="68"/>
        <v>1.9609400946569194E-4</v>
      </c>
      <c r="T166" s="3"/>
      <c r="U166" s="3"/>
      <c r="V166" s="3"/>
      <c r="Z166" s="1">
        <v>13</v>
      </c>
      <c r="AA166">
        <v>26.102126666666667</v>
      </c>
      <c r="AB166">
        <v>26.086853333333334</v>
      </c>
      <c r="AC166">
        <v>26.09449</v>
      </c>
      <c r="AD166" s="1">
        <f t="shared" si="58"/>
        <v>1.079987757132232E-2</v>
      </c>
    </row>
    <row r="167" spans="1:30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Z167" s="1">
        <v>14</v>
      </c>
      <c r="AA167">
        <v>26.590873333333334</v>
      </c>
      <c r="AB167">
        <v>26.606146666666667</v>
      </c>
      <c r="AC167">
        <v>26.598510000000001</v>
      </c>
      <c r="AD167" s="1">
        <f t="shared" si="58"/>
        <v>1.079987757132232E-2</v>
      </c>
    </row>
    <row r="168" spans="1:30">
      <c r="A168" s="4" t="s">
        <v>6</v>
      </c>
      <c r="B168" s="3"/>
      <c r="C168" s="3"/>
      <c r="D168" s="4"/>
      <c r="E168" s="4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Z168" s="1">
        <v>15</v>
      </c>
      <c r="AA168">
        <v>25.147543333333335</v>
      </c>
      <c r="AB168">
        <v>25.132269999999998</v>
      </c>
      <c r="AC168">
        <v>25.139906666666668</v>
      </c>
      <c r="AD168" s="1">
        <f t="shared" si="58"/>
        <v>1.0799877571324832E-2</v>
      </c>
    </row>
    <row r="169" spans="1:30">
      <c r="A169" s="3">
        <v>1</v>
      </c>
      <c r="B169" s="3" t="s">
        <v>1</v>
      </c>
      <c r="C169" s="3" t="s">
        <v>2</v>
      </c>
      <c r="D169" s="3">
        <v>3.3860000000000001</v>
      </c>
      <c r="E169" s="3">
        <v>3.383</v>
      </c>
      <c r="F169" s="3">
        <f t="shared" si="59"/>
        <v>1.1286666666666667</v>
      </c>
      <c r="G169" s="3">
        <f t="shared" si="60"/>
        <v>1.1276666666666666</v>
      </c>
      <c r="H169" s="3">
        <f t="shared" si="61"/>
        <v>25.857753333333335</v>
      </c>
      <c r="I169" s="3">
        <f t="shared" si="62"/>
        <v>25.834843333333332</v>
      </c>
      <c r="J169" s="3">
        <f t="shared" si="63"/>
        <v>25.846298333333333</v>
      </c>
      <c r="K169" s="3">
        <f t="shared" si="64"/>
        <v>1.6199816356985992E-2</v>
      </c>
      <c r="L169" s="3"/>
      <c r="M169" s="3">
        <v>25.857753333333335</v>
      </c>
      <c r="N169" s="3">
        <v>25.834843333333332</v>
      </c>
      <c r="O169" s="3">
        <v>67.925000000000011</v>
      </c>
      <c r="P169" s="3">
        <f t="shared" si="65"/>
        <v>0.38068094712305234</v>
      </c>
      <c r="Q169" s="3">
        <f t="shared" si="66"/>
        <v>0.38034366335418957</v>
      </c>
      <c r="R169" s="3">
        <f t="shared" si="67"/>
        <v>0.38051230523862095</v>
      </c>
      <c r="S169" s="3">
        <f t="shared" si="68"/>
        <v>2.3849564014702274E-4</v>
      </c>
      <c r="T169" s="3"/>
      <c r="U169" s="3"/>
      <c r="V169" s="3"/>
      <c r="Z169" s="1">
        <v>16</v>
      </c>
      <c r="AA169">
        <v>25.353733333333334</v>
      </c>
      <c r="AB169">
        <v>25.37664333333333</v>
      </c>
      <c r="AC169">
        <v>25.365188333333332</v>
      </c>
      <c r="AD169" s="1">
        <f t="shared" si="58"/>
        <v>1.6199816356980968E-2</v>
      </c>
    </row>
    <row r="170" spans="1:30">
      <c r="A170" s="3"/>
      <c r="B170" s="3"/>
      <c r="C170" s="3" t="s">
        <v>3</v>
      </c>
      <c r="D170" s="3">
        <v>3.407</v>
      </c>
      <c r="E170" s="3">
        <v>3.4119999999999999</v>
      </c>
      <c r="F170" s="3">
        <f t="shared" si="59"/>
        <v>1.1356666666666666</v>
      </c>
      <c r="G170" s="3">
        <f t="shared" si="60"/>
        <v>1.1373333333333333</v>
      </c>
      <c r="H170" s="3">
        <f t="shared" si="61"/>
        <v>26.018123333333332</v>
      </c>
      <c r="I170" s="3">
        <f t="shared" si="62"/>
        <v>26.056306666666668</v>
      </c>
      <c r="J170" s="3">
        <f t="shared" si="63"/>
        <v>26.037215</v>
      </c>
      <c r="K170" s="3">
        <f t="shared" si="64"/>
        <v>2.699969392830831E-2</v>
      </c>
      <c r="L170" s="3"/>
      <c r="M170" s="3">
        <v>26.018123333333332</v>
      </c>
      <c r="N170" s="3">
        <v>26.056306666666668</v>
      </c>
      <c r="O170" s="3">
        <v>89.35</v>
      </c>
      <c r="P170" s="3">
        <f t="shared" si="65"/>
        <v>0.29119332214139154</v>
      </c>
      <c r="Q170" s="3">
        <f t="shared" si="66"/>
        <v>0.29162066778586088</v>
      </c>
      <c r="R170" s="3">
        <f t="shared" si="67"/>
        <v>0.29140699496362621</v>
      </c>
      <c r="S170" s="3">
        <f t="shared" si="68"/>
        <v>3.0217900311480195E-4</v>
      </c>
      <c r="T170" s="3"/>
      <c r="U170" s="3"/>
      <c r="V170" s="3"/>
    </row>
    <row r="171" spans="1:30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:30">
      <c r="A172" s="3">
        <v>2</v>
      </c>
      <c r="B172" s="3" t="s">
        <v>4</v>
      </c>
      <c r="C172" s="3" t="s">
        <v>2</v>
      </c>
      <c r="D172" s="3">
        <v>3.351</v>
      </c>
      <c r="E172" s="3">
        <v>3.3540000000000001</v>
      </c>
      <c r="F172" s="3">
        <f t="shared" si="59"/>
        <v>1.117</v>
      </c>
      <c r="G172" s="3">
        <f t="shared" si="60"/>
        <v>1.1180000000000001</v>
      </c>
      <c r="H172" s="3">
        <f t="shared" si="61"/>
        <v>25.59047</v>
      </c>
      <c r="I172" s="3">
        <f t="shared" si="62"/>
        <v>25.613380000000003</v>
      </c>
      <c r="J172" s="3">
        <f t="shared" si="63"/>
        <v>25.601925000000001</v>
      </c>
      <c r="K172" s="3">
        <f t="shared" si="64"/>
        <v>1.6199816356985992E-2</v>
      </c>
      <c r="L172" s="3"/>
      <c r="M172" s="3">
        <v>25.59047</v>
      </c>
      <c r="N172" s="3">
        <v>25.613380000000003</v>
      </c>
      <c r="O172" s="3">
        <v>37.75</v>
      </c>
      <c r="P172" s="3">
        <f t="shared" si="65"/>
        <v>0.67789324503311255</v>
      </c>
      <c r="Q172" s="3">
        <f t="shared" si="66"/>
        <v>0.67850013245033125</v>
      </c>
      <c r="R172" s="3">
        <f t="shared" si="67"/>
        <v>0.6781966887417219</v>
      </c>
      <c r="S172" s="3">
        <f t="shared" si="68"/>
        <v>4.291342081321354E-4</v>
      </c>
      <c r="T172" s="3"/>
      <c r="U172" s="3"/>
      <c r="V172" s="3"/>
    </row>
    <row r="173" spans="1:30">
      <c r="A173" s="3"/>
      <c r="B173" s="3"/>
      <c r="C173" s="3" t="s">
        <v>3</v>
      </c>
      <c r="D173" s="3">
        <v>3.3650000000000002</v>
      </c>
      <c r="E173" s="3">
        <v>3.3620000000000001</v>
      </c>
      <c r="F173" s="3">
        <f t="shared" si="59"/>
        <v>1.1216666666666668</v>
      </c>
      <c r="G173" s="3">
        <f t="shared" si="60"/>
        <v>1.1206666666666667</v>
      </c>
      <c r="H173" s="3">
        <f t="shared" si="61"/>
        <v>25.697383333333338</v>
      </c>
      <c r="I173" s="3">
        <f t="shared" si="62"/>
        <v>25.674473333333335</v>
      </c>
      <c r="J173" s="3">
        <f t="shared" si="63"/>
        <v>25.685928333333337</v>
      </c>
      <c r="K173" s="3">
        <f t="shared" si="64"/>
        <v>1.6199816356985992E-2</v>
      </c>
      <c r="L173" s="3"/>
      <c r="M173" s="3">
        <v>25.697383333333338</v>
      </c>
      <c r="N173" s="3">
        <v>25.674473333333335</v>
      </c>
      <c r="O173" s="3">
        <v>54.05</v>
      </c>
      <c r="P173" s="3">
        <f t="shared" si="65"/>
        <v>0.4754372494603763</v>
      </c>
      <c r="Q173" s="3">
        <f t="shared" si="66"/>
        <v>0.47501338267036702</v>
      </c>
      <c r="R173" s="3">
        <f t="shared" si="67"/>
        <v>0.47522531606537166</v>
      </c>
      <c r="S173" s="3">
        <f t="shared" si="68"/>
        <v>2.9971908153533284E-4</v>
      </c>
      <c r="T173" s="3"/>
      <c r="U173" s="3"/>
      <c r="V173" s="3"/>
    </row>
    <row r="174" spans="1:30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:30">
      <c r="A175" s="4" t="s">
        <v>11</v>
      </c>
      <c r="B175" s="3"/>
      <c r="C175" s="3"/>
      <c r="D175" s="4"/>
      <c r="E175" s="4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:30">
      <c r="A176" s="3">
        <v>1</v>
      </c>
      <c r="B176" s="3" t="s">
        <v>1</v>
      </c>
      <c r="C176" s="3" t="s">
        <v>2</v>
      </c>
      <c r="D176" s="3">
        <v>3.4180000000000001</v>
      </c>
      <c r="E176" s="3">
        <v>3.4159999999999999</v>
      </c>
      <c r="F176" s="3">
        <f t="shared" si="59"/>
        <v>1.1393333333333333</v>
      </c>
      <c r="G176" s="3">
        <f t="shared" si="60"/>
        <v>1.1386666666666667</v>
      </c>
      <c r="H176" s="3">
        <f t="shared" si="61"/>
        <v>26.102126666666667</v>
      </c>
      <c r="I176" s="3">
        <f t="shared" si="62"/>
        <v>26.086853333333334</v>
      </c>
      <c r="J176" s="3">
        <f t="shared" si="63"/>
        <v>26.09449</v>
      </c>
      <c r="K176" s="3">
        <f t="shared" si="64"/>
        <v>1.079987757132232E-2</v>
      </c>
      <c r="L176" s="3"/>
      <c r="M176" s="3">
        <v>26.102126666666667</v>
      </c>
      <c r="N176" s="3">
        <v>26.086853333333334</v>
      </c>
      <c r="O176" s="3">
        <v>79.2</v>
      </c>
      <c r="P176" s="3">
        <f t="shared" si="65"/>
        <v>0.32957230639730639</v>
      </c>
      <c r="Q176" s="3">
        <f t="shared" si="66"/>
        <v>0.32937946127946127</v>
      </c>
      <c r="R176" s="3">
        <f t="shared" si="67"/>
        <v>0.32947588383838383</v>
      </c>
      <c r="S176" s="3">
        <f t="shared" si="68"/>
        <v>1.3636209054700295E-4</v>
      </c>
      <c r="T176" s="3"/>
      <c r="U176" s="3"/>
      <c r="V176" s="3"/>
    </row>
    <row r="177" spans="1:22">
      <c r="A177" s="3"/>
      <c r="B177" s="3"/>
      <c r="C177" s="3" t="s">
        <v>3</v>
      </c>
      <c r="D177" s="3">
        <v>3.4820000000000002</v>
      </c>
      <c r="E177" s="3">
        <v>3.484</v>
      </c>
      <c r="F177" s="3">
        <f t="shared" si="59"/>
        <v>1.1606666666666667</v>
      </c>
      <c r="G177" s="3">
        <f t="shared" si="60"/>
        <v>1.1613333333333333</v>
      </c>
      <c r="H177" s="3">
        <f t="shared" si="61"/>
        <v>26.590873333333334</v>
      </c>
      <c r="I177" s="3">
        <f t="shared" si="62"/>
        <v>26.606146666666667</v>
      </c>
      <c r="J177" s="3">
        <f t="shared" si="63"/>
        <v>26.598510000000001</v>
      </c>
      <c r="K177" s="3">
        <f t="shared" si="64"/>
        <v>1.079987757132232E-2</v>
      </c>
      <c r="L177" s="3"/>
      <c r="M177" s="3">
        <v>26.590873333333334</v>
      </c>
      <c r="N177" s="3">
        <v>26.606146666666667</v>
      </c>
      <c r="O177" s="3">
        <v>84.325000000000003</v>
      </c>
      <c r="P177" s="3">
        <f t="shared" si="65"/>
        <v>0.31533795829627431</v>
      </c>
      <c r="Q177" s="3">
        <f t="shared" si="66"/>
        <v>0.31551908291333136</v>
      </c>
      <c r="R177" s="3">
        <f t="shared" si="67"/>
        <v>0.31542852060480286</v>
      </c>
      <c r="S177" s="3">
        <f t="shared" si="68"/>
        <v>1.2807444496085602E-4</v>
      </c>
      <c r="T177" s="3"/>
      <c r="U177" s="3"/>
      <c r="V177" s="3"/>
    </row>
    <row r="178" spans="1:2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:22">
      <c r="A179" s="3">
        <v>2</v>
      </c>
      <c r="B179" s="3" t="s">
        <v>4</v>
      </c>
      <c r="C179" s="3" t="s">
        <v>2</v>
      </c>
      <c r="D179" s="3">
        <v>3.2930000000000001</v>
      </c>
      <c r="E179" s="3">
        <v>3.2909999999999999</v>
      </c>
      <c r="F179" s="3">
        <f t="shared" si="59"/>
        <v>1.0976666666666668</v>
      </c>
      <c r="G179" s="3">
        <f t="shared" si="60"/>
        <v>1.097</v>
      </c>
      <c r="H179" s="3">
        <f t="shared" si="61"/>
        <v>25.147543333333335</v>
      </c>
      <c r="I179" s="3">
        <f t="shared" si="62"/>
        <v>25.132269999999998</v>
      </c>
      <c r="J179" s="3">
        <f t="shared" si="63"/>
        <v>25.139906666666668</v>
      </c>
      <c r="K179" s="3">
        <f t="shared" si="64"/>
        <v>1.0799877571324832E-2</v>
      </c>
      <c r="L179" s="3"/>
      <c r="M179" s="3">
        <v>25.147543333333335</v>
      </c>
      <c r="N179" s="3">
        <v>25.132269999999998</v>
      </c>
      <c r="O179" s="3">
        <v>52.724999999999994</v>
      </c>
      <c r="P179" s="3">
        <f t="shared" si="65"/>
        <v>0.47695672514619891</v>
      </c>
      <c r="Q179" s="3">
        <f t="shared" si="66"/>
        <v>0.47666704599336179</v>
      </c>
      <c r="R179" s="3">
        <f t="shared" si="67"/>
        <v>0.47681188556978038</v>
      </c>
      <c r="S179" s="3">
        <f t="shared" si="68"/>
        <v>2.0483409333950115E-4</v>
      </c>
      <c r="T179" s="3"/>
      <c r="U179" s="3"/>
      <c r="V179" s="3"/>
    </row>
    <row r="180" spans="1:22">
      <c r="A180" s="3"/>
      <c r="B180" s="3"/>
      <c r="C180" s="3" t="s">
        <v>3</v>
      </c>
      <c r="D180" s="3">
        <v>3.32</v>
      </c>
      <c r="E180" s="3">
        <v>3.323</v>
      </c>
      <c r="F180" s="3">
        <f t="shared" si="59"/>
        <v>1.1066666666666667</v>
      </c>
      <c r="G180" s="3">
        <f t="shared" si="60"/>
        <v>1.1076666666666666</v>
      </c>
      <c r="H180" s="3">
        <f t="shared" si="61"/>
        <v>25.353733333333334</v>
      </c>
      <c r="I180" s="3">
        <f t="shared" si="62"/>
        <v>25.37664333333333</v>
      </c>
      <c r="J180" s="3">
        <f t="shared" si="63"/>
        <v>25.365188333333332</v>
      </c>
      <c r="K180" s="3">
        <f t="shared" si="64"/>
        <v>1.6199816356980968E-2</v>
      </c>
      <c r="L180" s="3"/>
      <c r="M180" s="3">
        <v>25.353733333333334</v>
      </c>
      <c r="N180" s="3">
        <v>25.37664333333333</v>
      </c>
      <c r="O180" s="3">
        <v>53.1</v>
      </c>
      <c r="P180" s="3">
        <f t="shared" si="65"/>
        <v>0.47747143753923416</v>
      </c>
      <c r="Q180" s="3">
        <f t="shared" si="66"/>
        <v>0.47790288763339606</v>
      </c>
      <c r="R180" s="3">
        <f t="shared" si="67"/>
        <v>0.47768716258631511</v>
      </c>
      <c r="S180" s="3">
        <f t="shared" si="68"/>
        <v>3.0508128732545424E-4</v>
      </c>
      <c r="T180" s="3"/>
      <c r="U180" s="3"/>
      <c r="V180" s="3"/>
    </row>
    <row r="181" spans="1:22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:22"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W100"/>
  <sheetViews>
    <sheetView topLeftCell="AQ25" workbookViewId="0">
      <selection activeCell="AR87" sqref="AR87"/>
    </sheetView>
  </sheetViews>
  <sheetFormatPr defaultRowHeight="15"/>
  <cols>
    <col min="9" max="10" width="12" bestFit="1" customWidth="1"/>
    <col min="17" max="17" width="12" bestFit="1" customWidth="1"/>
  </cols>
  <sheetData>
    <row r="1" spans="1:49">
      <c r="D1" s="2" t="s">
        <v>15</v>
      </c>
      <c r="E1" s="2"/>
      <c r="F1" s="2"/>
      <c r="G1" s="2"/>
      <c r="H1" s="1" t="s">
        <v>28</v>
      </c>
    </row>
    <row r="2" spans="1:49">
      <c r="A2" s="1" t="s">
        <v>9</v>
      </c>
      <c r="E2" s="1" t="s">
        <v>35</v>
      </c>
      <c r="N2" s="1" t="s">
        <v>36</v>
      </c>
      <c r="V2" s="1" t="s">
        <v>55</v>
      </c>
      <c r="AD2" s="1" t="s">
        <v>57</v>
      </c>
      <c r="AM2" s="2" t="s">
        <v>63</v>
      </c>
      <c r="AN2" s="2" t="s">
        <v>64</v>
      </c>
      <c r="AO2" s="2" t="s">
        <v>65</v>
      </c>
      <c r="AP2" s="2" t="s">
        <v>67</v>
      </c>
      <c r="AT2" s="2" t="s">
        <v>63</v>
      </c>
      <c r="AU2" s="2" t="s">
        <v>64</v>
      </c>
      <c r="AV2" s="2" t="s">
        <v>65</v>
      </c>
      <c r="AW2" s="2" t="s">
        <v>67</v>
      </c>
    </row>
    <row r="3" spans="1:49">
      <c r="B3" s="1"/>
      <c r="C3" s="1"/>
      <c r="D3" s="2" t="s">
        <v>17</v>
      </c>
      <c r="E3" s="2" t="s">
        <v>18</v>
      </c>
      <c r="F3" s="2" t="s">
        <v>19</v>
      </c>
      <c r="G3" s="2" t="s">
        <v>20</v>
      </c>
      <c r="H3" s="2" t="s">
        <v>26</v>
      </c>
      <c r="I3" s="2" t="s">
        <v>27</v>
      </c>
      <c r="N3" s="2" t="s">
        <v>17</v>
      </c>
      <c r="O3" s="2" t="s">
        <v>18</v>
      </c>
      <c r="P3" s="2" t="s">
        <v>19</v>
      </c>
      <c r="Q3" s="2" t="s">
        <v>20</v>
      </c>
      <c r="R3" s="2" t="s">
        <v>26</v>
      </c>
      <c r="S3" s="2" t="s">
        <v>27</v>
      </c>
      <c r="U3">
        <v>2</v>
      </c>
      <c r="W3" s="1" t="s">
        <v>56</v>
      </c>
      <c r="AC3">
        <v>2</v>
      </c>
      <c r="AE3" s="1" t="s">
        <v>49</v>
      </c>
      <c r="AK3" s="2" t="s">
        <v>16</v>
      </c>
      <c r="AL3" s="2" t="s">
        <v>2</v>
      </c>
      <c r="AM3" s="1">
        <v>17.100000000000001</v>
      </c>
      <c r="AN3" s="1">
        <v>24.1</v>
      </c>
      <c r="AO3" s="1">
        <v>39.625</v>
      </c>
      <c r="AP3" s="1">
        <v>41</v>
      </c>
      <c r="AR3" s="2" t="s">
        <v>16</v>
      </c>
      <c r="AS3" s="2" t="s">
        <v>2</v>
      </c>
      <c r="AT3" s="1">
        <v>0.14142135623684324</v>
      </c>
      <c r="AU3" s="1">
        <v>7.0710678118653253E-2</v>
      </c>
      <c r="AV3" s="1">
        <v>0.17677669529663689</v>
      </c>
      <c r="AW3" s="1">
        <v>7.0710678118655765E-2</v>
      </c>
    </row>
    <row r="4" spans="1:49">
      <c r="A4" s="1">
        <v>1</v>
      </c>
      <c r="B4" s="1" t="s">
        <v>16</v>
      </c>
      <c r="C4" s="1" t="s">
        <v>2</v>
      </c>
      <c r="D4">
        <v>0.98099999999999998</v>
      </c>
      <c r="E4">
        <v>0.97899999999999998</v>
      </c>
      <c r="F4" s="1">
        <f>D4*50</f>
        <v>49.05</v>
      </c>
      <c r="G4" s="1">
        <f>E4*50</f>
        <v>48.949999999999996</v>
      </c>
      <c r="H4">
        <f>AVERAGE(F4,G4)</f>
        <v>49</v>
      </c>
      <c r="I4">
        <f>STDEV(F4,G4)</f>
        <v>7.0710678118655765E-2</v>
      </c>
      <c r="N4">
        <v>0.34399999999999997</v>
      </c>
      <c r="O4">
        <v>0.34</v>
      </c>
      <c r="P4">
        <f>N4*50</f>
        <v>17.2</v>
      </c>
      <c r="Q4">
        <f>O4*50</f>
        <v>17</v>
      </c>
      <c r="R4">
        <f>AVERAGE(P4,Q4)</f>
        <v>17.100000000000001</v>
      </c>
      <c r="S4">
        <f>STDEV(P4,Q4)</f>
        <v>0.14142135623684324</v>
      </c>
      <c r="W4">
        <v>1</v>
      </c>
      <c r="X4">
        <v>17.2</v>
      </c>
      <c r="Y4">
        <v>17</v>
      </c>
      <c r="Z4">
        <v>17.100000000000001</v>
      </c>
      <c r="AA4">
        <v>0.14142135623684324</v>
      </c>
      <c r="AE4" s="1">
        <v>1</v>
      </c>
      <c r="AF4">
        <v>49.05</v>
      </c>
      <c r="AG4">
        <v>48.949999999999996</v>
      </c>
      <c r="AH4">
        <v>49</v>
      </c>
      <c r="AI4">
        <v>7.0710678118655765E-2</v>
      </c>
      <c r="AK4" s="2"/>
      <c r="AL4" s="2" t="s">
        <v>3</v>
      </c>
      <c r="AM4" s="1">
        <v>18.600000000000001</v>
      </c>
      <c r="AN4" s="1">
        <v>31.75</v>
      </c>
      <c r="AO4" s="1">
        <v>26.150000000000002</v>
      </c>
      <c r="AP4" s="1">
        <v>27.55</v>
      </c>
      <c r="AR4" s="2"/>
      <c r="AS4" s="2" t="s">
        <v>3</v>
      </c>
      <c r="AT4" s="1">
        <v>7.0710678118653253E-2</v>
      </c>
      <c r="AU4" s="1">
        <v>7.0710678118655765E-2</v>
      </c>
      <c r="AV4" s="1">
        <v>0</v>
      </c>
      <c r="AW4" s="1">
        <v>0</v>
      </c>
    </row>
    <row r="5" spans="1:49">
      <c r="A5" s="1"/>
      <c r="B5" s="1"/>
      <c r="C5" s="1" t="s">
        <v>3</v>
      </c>
      <c r="D5">
        <v>0.96499999999999997</v>
      </c>
      <c r="E5">
        <v>0.96699999999999997</v>
      </c>
      <c r="F5" s="1">
        <f t="shared" ref="F5:F32" si="0">D5*50</f>
        <v>48.25</v>
      </c>
      <c r="G5" s="1">
        <f t="shared" ref="G5:G32" si="1">E5*50</f>
        <v>48.35</v>
      </c>
      <c r="H5" s="1">
        <f t="shared" ref="H5:H32" si="2">AVERAGE(F5,G5)</f>
        <v>48.3</v>
      </c>
      <c r="I5" s="1">
        <f t="shared" ref="I5:I32" si="3">STDEV(F5,G5)</f>
        <v>7.0710678118655765E-2</v>
      </c>
      <c r="J5" s="1"/>
      <c r="K5" s="1"/>
      <c r="N5">
        <v>0.373</v>
      </c>
      <c r="O5">
        <v>0.371</v>
      </c>
      <c r="P5" s="1">
        <f t="shared" ref="P5:P32" si="4">N5*50</f>
        <v>18.649999999999999</v>
      </c>
      <c r="Q5" s="1">
        <f t="shared" ref="Q5:Q32" si="5">O5*50</f>
        <v>18.55</v>
      </c>
      <c r="R5" s="1">
        <f t="shared" ref="R5:R32" si="6">AVERAGE(P5,Q5)</f>
        <v>18.600000000000001</v>
      </c>
      <c r="S5" s="1">
        <f t="shared" ref="S5:S32" si="7">STDEV(P5,Q5)</f>
        <v>7.0710678118653253E-2</v>
      </c>
      <c r="W5">
        <v>2</v>
      </c>
      <c r="X5">
        <v>18.649999999999999</v>
      </c>
      <c r="Y5">
        <v>18.55</v>
      </c>
      <c r="Z5">
        <v>18.600000000000001</v>
      </c>
      <c r="AA5">
        <v>7.0710678118653253E-2</v>
      </c>
      <c r="AE5" s="1">
        <v>2</v>
      </c>
      <c r="AF5">
        <v>48.25</v>
      </c>
      <c r="AG5">
        <v>48.35</v>
      </c>
      <c r="AH5">
        <v>48.3</v>
      </c>
      <c r="AI5">
        <v>7.0710678118655765E-2</v>
      </c>
      <c r="AK5" s="2" t="s">
        <v>1</v>
      </c>
      <c r="AL5" s="2" t="s">
        <v>2</v>
      </c>
      <c r="AM5" s="1">
        <v>43</v>
      </c>
      <c r="AN5" s="1">
        <v>25.975000000000001</v>
      </c>
      <c r="AO5" s="1">
        <v>42.55</v>
      </c>
      <c r="AP5" s="1">
        <v>51.424999999999997</v>
      </c>
      <c r="AR5" s="2" t="s">
        <v>1</v>
      </c>
      <c r="AS5" s="2" t="s">
        <v>2</v>
      </c>
      <c r="AT5" s="1">
        <v>7.0710678118650741E-2</v>
      </c>
      <c r="AU5" s="1">
        <v>3.5355339059327882E-2</v>
      </c>
      <c r="AV5" s="1">
        <v>7.0710678118655765E-2</v>
      </c>
      <c r="AW5" s="1">
        <v>3.5355339059325371E-2</v>
      </c>
    </row>
    <row r="6" spans="1:49">
      <c r="A6" s="1"/>
      <c r="B6" s="1"/>
      <c r="C6" s="1"/>
      <c r="F6" s="1">
        <f t="shared" si="0"/>
        <v>0</v>
      </c>
      <c r="G6" s="1">
        <f t="shared" si="1"/>
        <v>0</v>
      </c>
      <c r="H6" s="1">
        <f t="shared" si="2"/>
        <v>0</v>
      </c>
      <c r="I6" s="1">
        <f t="shared" si="3"/>
        <v>0</v>
      </c>
      <c r="J6" s="1"/>
      <c r="K6" s="1"/>
      <c r="P6" s="1">
        <f t="shared" si="4"/>
        <v>0</v>
      </c>
      <c r="Q6" s="1">
        <f t="shared" si="5"/>
        <v>0</v>
      </c>
      <c r="R6" s="1"/>
      <c r="S6" s="1"/>
      <c r="W6">
        <v>3</v>
      </c>
      <c r="X6">
        <v>43.05</v>
      </c>
      <c r="Y6">
        <v>42.95</v>
      </c>
      <c r="Z6">
        <v>43</v>
      </c>
      <c r="AA6">
        <v>7.0710678118650741E-2</v>
      </c>
      <c r="AE6" s="1">
        <v>3</v>
      </c>
      <c r="AF6">
        <v>53.900000000000006</v>
      </c>
      <c r="AG6">
        <v>54.1</v>
      </c>
      <c r="AH6">
        <v>54</v>
      </c>
      <c r="AI6">
        <v>0.14142135623730651</v>
      </c>
      <c r="AK6" s="2"/>
      <c r="AL6" s="2" t="s">
        <v>3</v>
      </c>
      <c r="AM6" s="1">
        <v>26.75</v>
      </c>
      <c r="AN6" s="1">
        <v>25.074999999999999</v>
      </c>
      <c r="AO6" s="1">
        <v>30.950000000000003</v>
      </c>
      <c r="AP6" s="1">
        <v>65.175000000000011</v>
      </c>
      <c r="AR6" s="2"/>
      <c r="AS6" s="2" t="s">
        <v>3</v>
      </c>
      <c r="AT6" s="1">
        <v>7.0710678118653253E-2</v>
      </c>
      <c r="AU6" s="1">
        <v>0.10606601717798111</v>
      </c>
      <c r="AV6" s="1">
        <v>0.21213203435559982</v>
      </c>
      <c r="AW6" s="1">
        <v>0.1060660171779761</v>
      </c>
    </row>
    <row r="7" spans="1:49">
      <c r="A7">
        <v>2</v>
      </c>
      <c r="B7" s="1" t="s">
        <v>1</v>
      </c>
      <c r="C7" s="1" t="s">
        <v>2</v>
      </c>
      <c r="D7">
        <v>1.0780000000000001</v>
      </c>
      <c r="E7">
        <v>1.0820000000000001</v>
      </c>
      <c r="F7" s="1">
        <f t="shared" si="0"/>
        <v>53.900000000000006</v>
      </c>
      <c r="G7" s="1">
        <f t="shared" si="1"/>
        <v>54.1</v>
      </c>
      <c r="H7" s="1">
        <f t="shared" si="2"/>
        <v>54</v>
      </c>
      <c r="I7" s="1">
        <f t="shared" si="3"/>
        <v>0.14142135623730651</v>
      </c>
      <c r="J7" s="1"/>
      <c r="K7" s="1"/>
      <c r="N7">
        <v>0.86099999999999999</v>
      </c>
      <c r="O7">
        <v>0.85899999999999999</v>
      </c>
      <c r="P7" s="1">
        <f t="shared" si="4"/>
        <v>43.05</v>
      </c>
      <c r="Q7" s="1">
        <f t="shared" si="5"/>
        <v>42.95</v>
      </c>
      <c r="R7" s="1">
        <f t="shared" si="6"/>
        <v>43</v>
      </c>
      <c r="S7" s="1">
        <f t="shared" si="7"/>
        <v>7.0710678118650741E-2</v>
      </c>
      <c r="W7">
        <v>4</v>
      </c>
      <c r="X7">
        <v>26.8</v>
      </c>
      <c r="Y7">
        <v>26.700000000000003</v>
      </c>
      <c r="Z7">
        <v>26.75</v>
      </c>
      <c r="AA7">
        <v>7.0710678118653253E-2</v>
      </c>
      <c r="AE7" s="1">
        <v>4</v>
      </c>
      <c r="AF7">
        <v>45.7</v>
      </c>
      <c r="AG7">
        <v>45.6</v>
      </c>
      <c r="AH7">
        <v>45.650000000000006</v>
      </c>
      <c r="AI7">
        <v>7.0710678118655765E-2</v>
      </c>
    </row>
    <row r="8" spans="1:49">
      <c r="C8" s="1" t="s">
        <v>3</v>
      </c>
      <c r="D8">
        <v>0.91400000000000003</v>
      </c>
      <c r="E8">
        <v>0.91200000000000003</v>
      </c>
      <c r="F8" s="1">
        <f t="shared" si="0"/>
        <v>45.7</v>
      </c>
      <c r="G8" s="1">
        <f t="shared" si="1"/>
        <v>45.6</v>
      </c>
      <c r="H8" s="1">
        <f t="shared" si="2"/>
        <v>45.650000000000006</v>
      </c>
      <c r="I8" s="1">
        <f t="shared" si="3"/>
        <v>7.0710678118655765E-2</v>
      </c>
      <c r="J8" s="1"/>
      <c r="K8" s="1"/>
      <c r="N8">
        <v>0.53600000000000003</v>
      </c>
      <c r="O8">
        <v>0.53400000000000003</v>
      </c>
      <c r="P8" s="1">
        <f t="shared" si="4"/>
        <v>26.8</v>
      </c>
      <c r="Q8" s="1">
        <f t="shared" si="5"/>
        <v>26.700000000000003</v>
      </c>
      <c r="R8" s="1">
        <f t="shared" si="6"/>
        <v>26.75</v>
      </c>
      <c r="S8" s="1">
        <f t="shared" si="7"/>
        <v>7.0710678118653253E-2</v>
      </c>
      <c r="W8">
        <v>5</v>
      </c>
      <c r="X8">
        <v>24.15</v>
      </c>
      <c r="Y8">
        <v>24.05</v>
      </c>
      <c r="Z8">
        <v>24.1</v>
      </c>
      <c r="AA8">
        <v>7.0710678118653253E-2</v>
      </c>
      <c r="AE8" s="1">
        <v>5</v>
      </c>
      <c r="AF8">
        <v>26.650000000000002</v>
      </c>
      <c r="AG8">
        <v>26.8</v>
      </c>
      <c r="AH8">
        <v>26.725000000000001</v>
      </c>
      <c r="AI8">
        <v>0.10606601717798111</v>
      </c>
      <c r="AM8" s="2" t="s">
        <v>63</v>
      </c>
      <c r="AN8" s="2" t="s">
        <v>64</v>
      </c>
      <c r="AO8" s="2" t="s">
        <v>65</v>
      </c>
      <c r="AP8" s="2" t="s">
        <v>67</v>
      </c>
      <c r="AT8" s="2" t="s">
        <v>63</v>
      </c>
      <c r="AU8" s="2" t="s">
        <v>64</v>
      </c>
      <c r="AV8" s="2" t="s">
        <v>65</v>
      </c>
      <c r="AW8" s="2" t="s">
        <v>67</v>
      </c>
    </row>
    <row r="9" spans="1:49">
      <c r="F9" s="1">
        <f t="shared" si="0"/>
        <v>0</v>
      </c>
      <c r="G9" s="1">
        <f t="shared" si="1"/>
        <v>0</v>
      </c>
      <c r="H9" s="1">
        <f t="shared" si="2"/>
        <v>0</v>
      </c>
      <c r="I9" s="1">
        <f t="shared" si="3"/>
        <v>0</v>
      </c>
      <c r="J9" s="1"/>
      <c r="K9" s="1"/>
      <c r="P9" s="1">
        <f t="shared" si="4"/>
        <v>0</v>
      </c>
      <c r="Q9" s="1">
        <f t="shared" si="5"/>
        <v>0</v>
      </c>
      <c r="R9" s="1"/>
      <c r="S9" s="1"/>
      <c r="W9">
        <v>6</v>
      </c>
      <c r="X9">
        <v>31.8</v>
      </c>
      <c r="Y9">
        <v>31.7</v>
      </c>
      <c r="Z9">
        <v>31.75</v>
      </c>
      <c r="AA9">
        <v>7.0710678118655765E-2</v>
      </c>
      <c r="AE9" s="1">
        <v>6</v>
      </c>
      <c r="AF9">
        <v>44.45</v>
      </c>
      <c r="AG9">
        <v>44.3</v>
      </c>
      <c r="AH9">
        <v>44.375</v>
      </c>
      <c r="AI9">
        <v>0.10606601717798615</v>
      </c>
      <c r="AK9" s="2" t="s">
        <v>16</v>
      </c>
      <c r="AL9" s="2" t="s">
        <v>2</v>
      </c>
      <c r="AM9" s="1">
        <v>49</v>
      </c>
      <c r="AN9" s="1">
        <v>26.725000000000001</v>
      </c>
      <c r="AO9" s="1">
        <v>40.65</v>
      </c>
      <c r="AP9" s="1">
        <v>38.325000000000003</v>
      </c>
      <c r="AR9" s="2" t="s">
        <v>16</v>
      </c>
      <c r="AS9" s="2" t="s">
        <v>2</v>
      </c>
      <c r="AT9" s="1">
        <v>7.0710678118655765E-2</v>
      </c>
      <c r="AU9" s="1">
        <v>0.10606601717798111</v>
      </c>
      <c r="AV9" s="1">
        <v>7.0710678118650741E-2</v>
      </c>
      <c r="AW9" s="1">
        <v>0.17677669529663689</v>
      </c>
    </row>
    <row r="10" spans="1:49">
      <c r="A10" s="1" t="s">
        <v>5</v>
      </c>
      <c r="B10" s="1"/>
      <c r="C10" s="1"/>
      <c r="D10" s="1"/>
      <c r="E10" s="1"/>
      <c r="F10" s="1">
        <f t="shared" si="0"/>
        <v>0</v>
      </c>
      <c r="G10" s="1">
        <f t="shared" si="1"/>
        <v>0</v>
      </c>
      <c r="H10" s="1">
        <f t="shared" si="2"/>
        <v>0</v>
      </c>
      <c r="I10" s="1">
        <f t="shared" si="3"/>
        <v>0</v>
      </c>
      <c r="J10" s="1"/>
      <c r="K10" s="1"/>
      <c r="P10" s="1">
        <f t="shared" si="4"/>
        <v>0</v>
      </c>
      <c r="Q10" s="1">
        <f t="shared" si="5"/>
        <v>0</v>
      </c>
      <c r="R10" s="1"/>
      <c r="S10" s="1"/>
      <c r="W10">
        <v>7</v>
      </c>
      <c r="X10">
        <v>26</v>
      </c>
      <c r="Y10">
        <v>25.95</v>
      </c>
      <c r="Z10">
        <v>25.975000000000001</v>
      </c>
      <c r="AA10">
        <v>3.5355339059327882E-2</v>
      </c>
      <c r="AE10" s="1">
        <v>7</v>
      </c>
      <c r="AF10">
        <v>60.3</v>
      </c>
      <c r="AG10">
        <v>60.45</v>
      </c>
      <c r="AH10">
        <v>60.375</v>
      </c>
      <c r="AI10">
        <v>0.10606601717798615</v>
      </c>
      <c r="AK10" s="2"/>
      <c r="AL10" s="2" t="s">
        <v>3</v>
      </c>
      <c r="AM10" s="1">
        <v>48.3</v>
      </c>
      <c r="AN10" s="1">
        <v>44.375</v>
      </c>
      <c r="AO10" s="1">
        <v>44.225000000000001</v>
      </c>
      <c r="AP10" s="1">
        <v>39.900000000000006</v>
      </c>
      <c r="AR10" s="2"/>
      <c r="AS10" s="2" t="s">
        <v>3</v>
      </c>
      <c r="AT10" s="1">
        <v>7.0710678118655765E-2</v>
      </c>
      <c r="AU10" s="1">
        <v>0.10606601717798615</v>
      </c>
      <c r="AV10" s="1">
        <v>0.17677669529663689</v>
      </c>
      <c r="AW10" s="1">
        <v>7.0710678118655765E-2</v>
      </c>
    </row>
    <row r="11" spans="1:49">
      <c r="A11" s="1"/>
      <c r="B11" s="1"/>
      <c r="C11" s="1"/>
      <c r="D11" s="2"/>
      <c r="E11" s="2"/>
      <c r="F11" s="1">
        <f t="shared" si="0"/>
        <v>0</v>
      </c>
      <c r="G11" s="1">
        <f t="shared" si="1"/>
        <v>0</v>
      </c>
      <c r="H11" s="1">
        <f t="shared" si="2"/>
        <v>0</v>
      </c>
      <c r="I11" s="1">
        <f t="shared" si="3"/>
        <v>0</v>
      </c>
      <c r="J11" s="1"/>
      <c r="K11" s="1"/>
      <c r="P11" s="1">
        <f t="shared" si="4"/>
        <v>0</v>
      </c>
      <c r="Q11" s="1">
        <f t="shared" si="5"/>
        <v>0</v>
      </c>
      <c r="R11" s="1"/>
      <c r="S11" s="1"/>
      <c r="W11">
        <v>8</v>
      </c>
      <c r="X11">
        <v>25.15</v>
      </c>
      <c r="Y11">
        <v>25</v>
      </c>
      <c r="Z11">
        <v>25.074999999999999</v>
      </c>
      <c r="AA11">
        <v>0.10606601717798111</v>
      </c>
      <c r="AE11" s="1">
        <v>8</v>
      </c>
      <c r="AF11">
        <v>59.199999999999996</v>
      </c>
      <c r="AG11">
        <v>59.099999999999994</v>
      </c>
      <c r="AH11">
        <v>59.149999999999991</v>
      </c>
      <c r="AI11">
        <v>7.0710678118655765E-2</v>
      </c>
      <c r="AK11" s="2" t="s">
        <v>1</v>
      </c>
      <c r="AL11" s="2" t="s">
        <v>2</v>
      </c>
      <c r="AM11" s="1">
        <v>54</v>
      </c>
      <c r="AN11" s="1">
        <v>60.375</v>
      </c>
      <c r="AO11" s="1">
        <v>59.3</v>
      </c>
      <c r="AP11" s="1">
        <v>50.974999999999994</v>
      </c>
      <c r="AR11" s="2" t="s">
        <v>1</v>
      </c>
      <c r="AS11" s="2" t="s">
        <v>2</v>
      </c>
      <c r="AT11" s="1">
        <v>0.14142135623730651</v>
      </c>
      <c r="AU11" s="1">
        <v>0.10606601717798615</v>
      </c>
      <c r="AV11" s="1">
        <v>0.21213203435596223</v>
      </c>
      <c r="AW11" s="1">
        <v>0.10606601717798113</v>
      </c>
    </row>
    <row r="12" spans="1:49">
      <c r="A12" s="1">
        <v>1</v>
      </c>
      <c r="B12" s="1" t="s">
        <v>16</v>
      </c>
      <c r="C12" s="1" t="s">
        <v>2</v>
      </c>
      <c r="D12" s="1">
        <v>0.53300000000000003</v>
      </c>
      <c r="E12" s="1">
        <v>0.53600000000000003</v>
      </c>
      <c r="F12" s="1">
        <f t="shared" si="0"/>
        <v>26.650000000000002</v>
      </c>
      <c r="G12" s="1">
        <f t="shared" si="1"/>
        <v>26.8</v>
      </c>
      <c r="H12" s="1">
        <f t="shared" si="2"/>
        <v>26.725000000000001</v>
      </c>
      <c r="I12" s="1">
        <f t="shared" si="3"/>
        <v>0.10606601717798111</v>
      </c>
      <c r="J12" s="1"/>
      <c r="K12" s="1"/>
      <c r="N12">
        <v>0.48299999999999998</v>
      </c>
      <c r="O12">
        <v>0.48099999999999998</v>
      </c>
      <c r="P12" s="1">
        <f t="shared" si="4"/>
        <v>24.15</v>
      </c>
      <c r="Q12" s="1">
        <f t="shared" si="5"/>
        <v>24.05</v>
      </c>
      <c r="R12" s="1">
        <f t="shared" si="6"/>
        <v>24.1</v>
      </c>
      <c r="S12" s="1">
        <f t="shared" si="7"/>
        <v>7.0710678118653253E-2</v>
      </c>
      <c r="W12">
        <v>9</v>
      </c>
      <c r="X12">
        <v>39.75</v>
      </c>
      <c r="Y12">
        <v>39.5</v>
      </c>
      <c r="Z12">
        <v>39.625</v>
      </c>
      <c r="AA12">
        <v>0.17677669529663689</v>
      </c>
      <c r="AE12" s="1">
        <v>9</v>
      </c>
      <c r="AF12">
        <v>40.6</v>
      </c>
      <c r="AG12">
        <v>40.699999999999996</v>
      </c>
      <c r="AH12">
        <v>40.65</v>
      </c>
      <c r="AI12">
        <v>7.0710678118650741E-2</v>
      </c>
      <c r="AK12" s="2"/>
      <c r="AL12" s="2" t="s">
        <v>3</v>
      </c>
      <c r="AM12" s="1">
        <v>45.650000000000006</v>
      </c>
      <c r="AN12" s="1">
        <v>59.149999999999991</v>
      </c>
      <c r="AO12" s="1">
        <v>62.625</v>
      </c>
      <c r="AP12" s="1">
        <v>63.474999999999994</v>
      </c>
      <c r="AR12" s="2"/>
      <c r="AS12" s="2" t="s">
        <v>3</v>
      </c>
      <c r="AT12" s="1">
        <v>7.0710678118655765E-2</v>
      </c>
      <c r="AU12" s="1">
        <v>7.0710678118655765E-2</v>
      </c>
      <c r="AV12" s="1">
        <v>0.10606601717798615</v>
      </c>
      <c r="AW12" s="1">
        <v>0.10606601717798113</v>
      </c>
    </row>
    <row r="13" spans="1:49">
      <c r="A13" s="1"/>
      <c r="B13" s="1"/>
      <c r="C13" s="1" t="s">
        <v>3</v>
      </c>
      <c r="D13" s="1">
        <v>0.88900000000000001</v>
      </c>
      <c r="E13" s="1">
        <v>0.88600000000000001</v>
      </c>
      <c r="F13" s="1">
        <f t="shared" si="0"/>
        <v>44.45</v>
      </c>
      <c r="G13" s="1">
        <f t="shared" si="1"/>
        <v>44.3</v>
      </c>
      <c r="H13" s="1">
        <f t="shared" si="2"/>
        <v>44.375</v>
      </c>
      <c r="I13" s="1">
        <f t="shared" si="3"/>
        <v>0.10606601717798615</v>
      </c>
      <c r="J13" s="1"/>
      <c r="K13" s="1"/>
      <c r="N13">
        <v>0.63600000000000001</v>
      </c>
      <c r="O13">
        <v>0.63400000000000001</v>
      </c>
      <c r="P13" s="1">
        <f t="shared" si="4"/>
        <v>31.8</v>
      </c>
      <c r="Q13" s="1">
        <f t="shared" si="5"/>
        <v>31.7</v>
      </c>
      <c r="R13" s="1">
        <f t="shared" si="6"/>
        <v>31.75</v>
      </c>
      <c r="S13" s="1">
        <f t="shared" si="7"/>
        <v>7.0710678118655765E-2</v>
      </c>
      <c r="W13">
        <v>10</v>
      </c>
      <c r="X13">
        <v>26.150000000000002</v>
      </c>
      <c r="Y13">
        <v>26.150000000000002</v>
      </c>
      <c r="Z13">
        <v>26.150000000000002</v>
      </c>
      <c r="AA13">
        <v>0</v>
      </c>
      <c r="AE13" s="1">
        <v>10</v>
      </c>
      <c r="AF13">
        <v>44.35</v>
      </c>
      <c r="AG13">
        <v>44.1</v>
      </c>
      <c r="AH13">
        <v>44.225000000000001</v>
      </c>
      <c r="AI13">
        <v>0.17677669529663689</v>
      </c>
    </row>
    <row r="14" spans="1:49">
      <c r="A14" s="1"/>
      <c r="B14" s="1"/>
      <c r="C14" s="1"/>
      <c r="D14" s="1"/>
      <c r="E14" s="1"/>
      <c r="F14" s="1">
        <f t="shared" si="0"/>
        <v>0</v>
      </c>
      <c r="G14" s="1">
        <f t="shared" si="1"/>
        <v>0</v>
      </c>
      <c r="H14" s="1">
        <f t="shared" si="2"/>
        <v>0</v>
      </c>
      <c r="I14" s="1">
        <f t="shared" si="3"/>
        <v>0</v>
      </c>
      <c r="J14" s="1"/>
      <c r="K14" s="1"/>
      <c r="P14" s="1">
        <f t="shared" si="4"/>
        <v>0</v>
      </c>
      <c r="Q14" s="1">
        <f t="shared" si="5"/>
        <v>0</v>
      </c>
      <c r="R14" s="1"/>
      <c r="S14" s="1"/>
      <c r="W14">
        <v>11</v>
      </c>
      <c r="X14">
        <v>42.6</v>
      </c>
      <c r="Y14">
        <v>42.5</v>
      </c>
      <c r="Z14">
        <v>42.55</v>
      </c>
      <c r="AA14">
        <v>7.0710678118655765E-2</v>
      </c>
      <c r="AE14" s="1">
        <v>11</v>
      </c>
      <c r="AF14">
        <v>59.45</v>
      </c>
      <c r="AG14">
        <v>59.150000000000006</v>
      </c>
      <c r="AH14">
        <v>59.3</v>
      </c>
      <c r="AI14">
        <v>0.21213203435596223</v>
      </c>
    </row>
    <row r="15" spans="1:49">
      <c r="A15" s="1">
        <v>2</v>
      </c>
      <c r="B15" s="1" t="s">
        <v>1</v>
      </c>
      <c r="C15" s="1" t="s">
        <v>2</v>
      </c>
      <c r="D15" s="1">
        <v>1.206</v>
      </c>
      <c r="E15" s="1">
        <v>1.2090000000000001</v>
      </c>
      <c r="F15" s="1">
        <f t="shared" si="0"/>
        <v>60.3</v>
      </c>
      <c r="G15" s="1">
        <f t="shared" si="1"/>
        <v>60.45</v>
      </c>
      <c r="H15" s="1">
        <f t="shared" si="2"/>
        <v>60.375</v>
      </c>
      <c r="I15" s="1">
        <f t="shared" si="3"/>
        <v>0.10606601717798615</v>
      </c>
      <c r="J15" s="1"/>
      <c r="K15" s="1"/>
      <c r="N15">
        <v>0.52</v>
      </c>
      <c r="O15">
        <v>0.51900000000000002</v>
      </c>
      <c r="P15" s="1">
        <f t="shared" si="4"/>
        <v>26</v>
      </c>
      <c r="Q15" s="1">
        <f t="shared" si="5"/>
        <v>25.95</v>
      </c>
      <c r="R15" s="1">
        <f t="shared" si="6"/>
        <v>25.975000000000001</v>
      </c>
      <c r="S15" s="1">
        <f t="shared" si="7"/>
        <v>3.5355339059327882E-2</v>
      </c>
      <c r="W15">
        <v>12</v>
      </c>
      <c r="X15">
        <v>31.1</v>
      </c>
      <c r="Y15">
        <v>30.8</v>
      </c>
      <c r="Z15">
        <v>30.950000000000003</v>
      </c>
      <c r="AA15">
        <v>0.21213203435559982</v>
      </c>
      <c r="AE15" s="1">
        <v>12</v>
      </c>
      <c r="AF15">
        <v>62.55</v>
      </c>
      <c r="AG15">
        <v>62.7</v>
      </c>
      <c r="AH15">
        <v>62.625</v>
      </c>
      <c r="AI15">
        <v>0.10606601717798615</v>
      </c>
    </row>
    <row r="16" spans="1:49">
      <c r="A16" s="1"/>
      <c r="B16" s="1"/>
      <c r="C16" s="1" t="s">
        <v>3</v>
      </c>
      <c r="D16" s="1">
        <v>1.1839999999999999</v>
      </c>
      <c r="E16" s="1">
        <v>1.1819999999999999</v>
      </c>
      <c r="F16" s="1">
        <f t="shared" si="0"/>
        <v>59.199999999999996</v>
      </c>
      <c r="G16" s="1">
        <f t="shared" si="1"/>
        <v>59.099999999999994</v>
      </c>
      <c r="H16" s="1">
        <f t="shared" si="2"/>
        <v>59.149999999999991</v>
      </c>
      <c r="I16" s="1">
        <f t="shared" si="3"/>
        <v>7.0710678118655765E-2</v>
      </c>
      <c r="J16" s="1"/>
      <c r="K16" s="1"/>
      <c r="N16">
        <v>0.503</v>
      </c>
      <c r="O16">
        <v>0.5</v>
      </c>
      <c r="P16" s="1">
        <f t="shared" si="4"/>
        <v>25.15</v>
      </c>
      <c r="Q16" s="1">
        <f t="shared" si="5"/>
        <v>25</v>
      </c>
      <c r="R16" s="1">
        <f t="shared" si="6"/>
        <v>25.074999999999999</v>
      </c>
      <c r="S16" s="1">
        <f t="shared" si="7"/>
        <v>0.10606601717798111</v>
      </c>
      <c r="W16">
        <v>13</v>
      </c>
      <c r="X16">
        <v>41.05</v>
      </c>
      <c r="Y16">
        <v>40.949999999999996</v>
      </c>
      <c r="Z16">
        <v>41</v>
      </c>
      <c r="AA16">
        <v>7.0710678118655765E-2</v>
      </c>
      <c r="AE16" s="1">
        <v>13</v>
      </c>
      <c r="AF16">
        <v>38.450000000000003</v>
      </c>
      <c r="AG16">
        <v>38.200000000000003</v>
      </c>
      <c r="AH16">
        <v>38.325000000000003</v>
      </c>
      <c r="AI16">
        <v>0.17677669529663689</v>
      </c>
    </row>
    <row r="17" spans="1:35">
      <c r="F17" s="1">
        <f t="shared" si="0"/>
        <v>0</v>
      </c>
      <c r="G17" s="1">
        <f t="shared" si="1"/>
        <v>0</v>
      </c>
      <c r="H17" s="1">
        <f t="shared" si="2"/>
        <v>0</v>
      </c>
      <c r="I17" s="1">
        <f t="shared" si="3"/>
        <v>0</v>
      </c>
      <c r="J17" s="1"/>
      <c r="K17" s="1"/>
      <c r="P17" s="1">
        <f t="shared" si="4"/>
        <v>0</v>
      </c>
      <c r="Q17" s="1">
        <f t="shared" si="5"/>
        <v>0</v>
      </c>
      <c r="R17" s="1"/>
      <c r="S17" s="1"/>
      <c r="W17">
        <v>14</v>
      </c>
      <c r="X17">
        <v>27.55</v>
      </c>
      <c r="Y17">
        <v>27.55</v>
      </c>
      <c r="Z17">
        <v>27.55</v>
      </c>
      <c r="AA17">
        <v>0</v>
      </c>
      <c r="AE17" s="1">
        <v>14</v>
      </c>
      <c r="AF17">
        <v>39.85</v>
      </c>
      <c r="AG17">
        <v>39.950000000000003</v>
      </c>
      <c r="AH17">
        <v>39.900000000000006</v>
      </c>
      <c r="AI17">
        <v>7.0710678118655765E-2</v>
      </c>
    </row>
    <row r="18" spans="1:35">
      <c r="A18" s="1" t="s">
        <v>6</v>
      </c>
      <c r="B18" s="1"/>
      <c r="C18" s="1"/>
      <c r="D18" s="1"/>
      <c r="E18" s="1"/>
      <c r="F18" s="1">
        <f t="shared" si="0"/>
        <v>0</v>
      </c>
      <c r="G18" s="1">
        <f t="shared" si="1"/>
        <v>0</v>
      </c>
      <c r="H18" s="1">
        <f t="shared" si="2"/>
        <v>0</v>
      </c>
      <c r="I18" s="1">
        <f t="shared" si="3"/>
        <v>0</v>
      </c>
      <c r="J18" s="1"/>
      <c r="K18" s="1"/>
      <c r="P18" s="1">
        <f t="shared" si="4"/>
        <v>0</v>
      </c>
      <c r="Q18" s="1">
        <f t="shared" si="5"/>
        <v>0</v>
      </c>
      <c r="R18" s="1"/>
      <c r="S18" s="1"/>
      <c r="W18">
        <v>15</v>
      </c>
      <c r="X18">
        <v>51.449999999999996</v>
      </c>
      <c r="Y18">
        <v>51.4</v>
      </c>
      <c r="Z18">
        <v>51.424999999999997</v>
      </c>
      <c r="AA18">
        <v>3.5355339059325371E-2</v>
      </c>
      <c r="AE18" s="1">
        <v>15</v>
      </c>
      <c r="AF18">
        <v>50.9</v>
      </c>
      <c r="AG18">
        <v>51.05</v>
      </c>
      <c r="AH18">
        <v>50.974999999999994</v>
      </c>
      <c r="AI18">
        <v>0.10606601717798113</v>
      </c>
    </row>
    <row r="19" spans="1:35">
      <c r="A19" s="1"/>
      <c r="B19" s="1"/>
      <c r="C19" s="1"/>
      <c r="D19" s="2"/>
      <c r="E19" s="2"/>
      <c r="F19" s="1">
        <f t="shared" si="0"/>
        <v>0</v>
      </c>
      <c r="G19" s="1">
        <f t="shared" si="1"/>
        <v>0</v>
      </c>
      <c r="H19" s="1">
        <f t="shared" si="2"/>
        <v>0</v>
      </c>
      <c r="I19" s="1">
        <f t="shared" si="3"/>
        <v>0</v>
      </c>
      <c r="J19" s="1"/>
      <c r="K19" s="1"/>
      <c r="P19" s="1">
        <f t="shared" si="4"/>
        <v>0</v>
      </c>
      <c r="Q19" s="1">
        <f t="shared" si="5"/>
        <v>0</v>
      </c>
      <c r="R19" s="1"/>
      <c r="S19" s="1"/>
      <c r="W19">
        <v>16</v>
      </c>
      <c r="X19">
        <v>65.25</v>
      </c>
      <c r="Y19">
        <v>65.100000000000009</v>
      </c>
      <c r="Z19">
        <v>65.175000000000011</v>
      </c>
      <c r="AA19">
        <v>0.1060660171779761</v>
      </c>
      <c r="AE19" s="1">
        <v>16</v>
      </c>
      <c r="AF19">
        <v>63.4</v>
      </c>
      <c r="AG19">
        <v>63.55</v>
      </c>
      <c r="AH19">
        <v>63.474999999999994</v>
      </c>
      <c r="AI19">
        <v>0.10606601717798113</v>
      </c>
    </row>
    <row r="20" spans="1:35">
      <c r="A20" s="1">
        <v>1</v>
      </c>
      <c r="B20" s="1" t="s">
        <v>16</v>
      </c>
      <c r="C20" s="1" t="s">
        <v>2</v>
      </c>
      <c r="D20" s="1">
        <v>0.81200000000000006</v>
      </c>
      <c r="E20" s="1">
        <v>0.81399999999999995</v>
      </c>
      <c r="F20" s="1">
        <f t="shared" si="0"/>
        <v>40.6</v>
      </c>
      <c r="G20" s="1">
        <f t="shared" si="1"/>
        <v>40.699999999999996</v>
      </c>
      <c r="H20" s="1">
        <f t="shared" si="2"/>
        <v>40.65</v>
      </c>
      <c r="I20" s="1">
        <f t="shared" si="3"/>
        <v>7.0710678118650741E-2</v>
      </c>
      <c r="J20" s="1"/>
      <c r="K20" s="1"/>
      <c r="N20">
        <v>0.79500000000000004</v>
      </c>
      <c r="O20">
        <v>0.79</v>
      </c>
      <c r="P20" s="1">
        <f t="shared" si="4"/>
        <v>39.75</v>
      </c>
      <c r="Q20" s="1">
        <f t="shared" si="5"/>
        <v>39.5</v>
      </c>
      <c r="R20" s="1">
        <f t="shared" si="6"/>
        <v>39.625</v>
      </c>
      <c r="S20" s="1">
        <f t="shared" si="7"/>
        <v>0.17677669529663689</v>
      </c>
    </row>
    <row r="21" spans="1:35">
      <c r="A21" s="1"/>
      <c r="B21" s="1"/>
      <c r="C21" s="1" t="s">
        <v>3</v>
      </c>
      <c r="D21" s="1">
        <v>0.88700000000000001</v>
      </c>
      <c r="E21" s="1">
        <v>0.88200000000000001</v>
      </c>
      <c r="F21" s="1">
        <f t="shared" si="0"/>
        <v>44.35</v>
      </c>
      <c r="G21" s="1">
        <f t="shared" si="1"/>
        <v>44.1</v>
      </c>
      <c r="H21" s="1">
        <f t="shared" si="2"/>
        <v>44.225000000000001</v>
      </c>
      <c r="I21" s="1">
        <f t="shared" si="3"/>
        <v>0.17677669529663689</v>
      </c>
      <c r="J21" s="1"/>
      <c r="K21" s="1"/>
      <c r="N21">
        <v>0.52300000000000002</v>
      </c>
      <c r="O21">
        <v>0.52300000000000002</v>
      </c>
      <c r="P21" s="1">
        <f t="shared" si="4"/>
        <v>26.150000000000002</v>
      </c>
      <c r="Q21" s="1">
        <f t="shared" si="5"/>
        <v>26.150000000000002</v>
      </c>
      <c r="R21" s="1">
        <f t="shared" si="6"/>
        <v>26.150000000000002</v>
      </c>
      <c r="S21" s="1">
        <f t="shared" si="7"/>
        <v>0</v>
      </c>
    </row>
    <row r="22" spans="1:35">
      <c r="A22" s="1"/>
      <c r="B22" s="1"/>
      <c r="C22" s="1"/>
      <c r="D22" s="1"/>
      <c r="E22" s="1"/>
      <c r="F22" s="1">
        <f t="shared" si="0"/>
        <v>0</v>
      </c>
      <c r="G22" s="1">
        <f t="shared" si="1"/>
        <v>0</v>
      </c>
      <c r="H22" s="1">
        <f t="shared" si="2"/>
        <v>0</v>
      </c>
      <c r="I22" s="1">
        <f t="shared" si="3"/>
        <v>0</v>
      </c>
      <c r="J22" s="1"/>
      <c r="K22" s="1"/>
      <c r="P22" s="1">
        <f t="shared" si="4"/>
        <v>0</v>
      </c>
      <c r="Q22" s="1">
        <f t="shared" si="5"/>
        <v>0</v>
      </c>
      <c r="R22" s="1"/>
      <c r="S22" s="1"/>
    </row>
    <row r="23" spans="1:35">
      <c r="A23" s="1">
        <v>2</v>
      </c>
      <c r="B23" s="1" t="s">
        <v>1</v>
      </c>
      <c r="C23" s="1" t="s">
        <v>2</v>
      </c>
      <c r="D23" s="1">
        <v>1.1890000000000001</v>
      </c>
      <c r="E23" s="1">
        <v>1.1830000000000001</v>
      </c>
      <c r="F23" s="1">
        <f t="shared" si="0"/>
        <v>59.45</v>
      </c>
      <c r="G23" s="1">
        <f t="shared" si="1"/>
        <v>59.150000000000006</v>
      </c>
      <c r="H23" s="1">
        <f t="shared" si="2"/>
        <v>59.300000000000004</v>
      </c>
      <c r="I23" s="1">
        <f t="shared" si="3"/>
        <v>0.21213203435596223</v>
      </c>
      <c r="J23" s="1"/>
      <c r="K23" s="1"/>
      <c r="N23">
        <v>0.85199999999999998</v>
      </c>
      <c r="O23">
        <v>0.85</v>
      </c>
      <c r="P23" s="1">
        <f t="shared" si="4"/>
        <v>42.6</v>
      </c>
      <c r="Q23" s="1">
        <f t="shared" si="5"/>
        <v>42.5</v>
      </c>
      <c r="R23" s="1">
        <f t="shared" si="6"/>
        <v>42.55</v>
      </c>
      <c r="S23" s="1">
        <f t="shared" si="7"/>
        <v>7.0710678118655765E-2</v>
      </c>
    </row>
    <row r="24" spans="1:35">
      <c r="A24" s="1"/>
      <c r="B24" s="1"/>
      <c r="C24" s="1" t="s">
        <v>3</v>
      </c>
      <c r="D24" s="1">
        <v>1.2509999999999999</v>
      </c>
      <c r="E24" s="1">
        <v>1.254</v>
      </c>
      <c r="F24" s="1">
        <f t="shared" si="0"/>
        <v>62.55</v>
      </c>
      <c r="G24" s="1">
        <f t="shared" si="1"/>
        <v>62.7</v>
      </c>
      <c r="H24" s="1">
        <f t="shared" si="2"/>
        <v>62.625</v>
      </c>
      <c r="I24" s="1">
        <f t="shared" si="3"/>
        <v>0.10606601717798615</v>
      </c>
      <c r="J24" s="1"/>
      <c r="K24" s="1"/>
      <c r="N24">
        <v>0.622</v>
      </c>
      <c r="O24">
        <v>0.61599999999999999</v>
      </c>
      <c r="P24" s="1">
        <f t="shared" si="4"/>
        <v>31.1</v>
      </c>
      <c r="Q24" s="1">
        <f t="shared" si="5"/>
        <v>30.8</v>
      </c>
      <c r="R24" s="1">
        <f t="shared" si="6"/>
        <v>30.950000000000003</v>
      </c>
      <c r="S24" s="1">
        <f t="shared" si="7"/>
        <v>0.21213203435559982</v>
      </c>
    </row>
    <row r="25" spans="1:35">
      <c r="F25" s="1">
        <f t="shared" si="0"/>
        <v>0</v>
      </c>
      <c r="G25" s="1">
        <f t="shared" si="1"/>
        <v>0</v>
      </c>
      <c r="H25" s="1">
        <f t="shared" si="2"/>
        <v>0</v>
      </c>
      <c r="I25" s="1">
        <f t="shared" si="3"/>
        <v>0</v>
      </c>
      <c r="J25" s="1"/>
      <c r="K25" s="1"/>
      <c r="P25" s="1">
        <f t="shared" si="4"/>
        <v>0</v>
      </c>
      <c r="Q25" s="1">
        <f t="shared" si="5"/>
        <v>0</v>
      </c>
      <c r="R25" s="1">
        <f t="shared" si="6"/>
        <v>0</v>
      </c>
      <c r="S25" s="1">
        <f t="shared" si="7"/>
        <v>0</v>
      </c>
    </row>
    <row r="26" spans="1:35">
      <c r="A26" s="1" t="s">
        <v>7</v>
      </c>
      <c r="B26" s="1"/>
      <c r="C26" s="1"/>
      <c r="D26" s="1"/>
      <c r="E26" s="1"/>
      <c r="F26" s="1">
        <f t="shared" si="0"/>
        <v>0</v>
      </c>
      <c r="G26" s="1">
        <f t="shared" si="1"/>
        <v>0</v>
      </c>
      <c r="H26" s="1">
        <f t="shared" si="2"/>
        <v>0</v>
      </c>
      <c r="I26" s="1">
        <f t="shared" si="3"/>
        <v>0</v>
      </c>
      <c r="N26" s="1"/>
      <c r="O26" s="1"/>
      <c r="P26" s="1">
        <f t="shared" si="4"/>
        <v>0</v>
      </c>
      <c r="Q26" s="1">
        <f t="shared" si="5"/>
        <v>0</v>
      </c>
      <c r="R26" s="1">
        <f t="shared" si="6"/>
        <v>0</v>
      </c>
      <c r="S26" s="1">
        <f t="shared" si="7"/>
        <v>0</v>
      </c>
    </row>
    <row r="27" spans="1:35">
      <c r="A27" s="1"/>
      <c r="B27" s="1"/>
      <c r="C27" s="1"/>
      <c r="D27" s="2"/>
      <c r="E27" s="2"/>
      <c r="F27" s="1">
        <f t="shared" si="0"/>
        <v>0</v>
      </c>
      <c r="G27" s="1">
        <f t="shared" si="1"/>
        <v>0</v>
      </c>
      <c r="H27" s="1">
        <f t="shared" si="2"/>
        <v>0</v>
      </c>
      <c r="I27" s="1">
        <f t="shared" si="3"/>
        <v>0</v>
      </c>
      <c r="N27" s="1"/>
      <c r="O27" s="1"/>
      <c r="P27" s="1">
        <f t="shared" si="4"/>
        <v>0</v>
      </c>
      <c r="Q27" s="1">
        <f t="shared" si="5"/>
        <v>0</v>
      </c>
      <c r="R27" s="1">
        <f t="shared" si="6"/>
        <v>0</v>
      </c>
      <c r="S27" s="1">
        <f t="shared" si="7"/>
        <v>0</v>
      </c>
    </row>
    <row r="28" spans="1:35">
      <c r="A28" s="1">
        <v>1</v>
      </c>
      <c r="B28" s="1" t="s">
        <v>16</v>
      </c>
      <c r="C28" s="1" t="s">
        <v>2</v>
      </c>
      <c r="D28" s="1">
        <v>0.76900000000000002</v>
      </c>
      <c r="E28" s="1">
        <v>0.76400000000000001</v>
      </c>
      <c r="F28" s="1">
        <f t="shared" si="0"/>
        <v>38.450000000000003</v>
      </c>
      <c r="G28" s="1">
        <f t="shared" si="1"/>
        <v>38.200000000000003</v>
      </c>
      <c r="H28" s="1">
        <f t="shared" si="2"/>
        <v>38.325000000000003</v>
      </c>
      <c r="I28" s="1">
        <f t="shared" si="3"/>
        <v>0.17677669529663689</v>
      </c>
      <c r="N28">
        <v>0.82099999999999995</v>
      </c>
      <c r="O28">
        <v>0.81899999999999995</v>
      </c>
      <c r="P28" s="1">
        <f t="shared" si="4"/>
        <v>41.05</v>
      </c>
      <c r="Q28" s="1">
        <f t="shared" si="5"/>
        <v>40.949999999999996</v>
      </c>
      <c r="R28" s="1">
        <f t="shared" si="6"/>
        <v>41</v>
      </c>
      <c r="S28" s="1">
        <f t="shared" si="7"/>
        <v>7.0710678118655765E-2</v>
      </c>
    </row>
    <row r="29" spans="1:35">
      <c r="A29" s="1"/>
      <c r="B29" s="1"/>
      <c r="C29" s="1" t="s">
        <v>3</v>
      </c>
      <c r="D29" s="1">
        <v>0.79700000000000004</v>
      </c>
      <c r="E29" s="1">
        <v>0.79900000000000004</v>
      </c>
      <c r="F29" s="1">
        <f t="shared" si="0"/>
        <v>39.85</v>
      </c>
      <c r="G29" s="1">
        <f t="shared" si="1"/>
        <v>39.950000000000003</v>
      </c>
      <c r="H29" s="1">
        <f t="shared" si="2"/>
        <v>39.900000000000006</v>
      </c>
      <c r="I29" s="1">
        <f t="shared" si="3"/>
        <v>7.0710678118655765E-2</v>
      </c>
      <c r="N29">
        <v>0.55100000000000005</v>
      </c>
      <c r="O29">
        <v>0.55100000000000005</v>
      </c>
      <c r="P29" s="1">
        <f t="shared" si="4"/>
        <v>27.55</v>
      </c>
      <c r="Q29" s="1">
        <f t="shared" si="5"/>
        <v>27.55</v>
      </c>
      <c r="R29" s="1">
        <f t="shared" si="6"/>
        <v>27.55</v>
      </c>
      <c r="S29" s="1">
        <f t="shared" si="7"/>
        <v>0</v>
      </c>
    </row>
    <row r="30" spans="1:35">
      <c r="A30" s="1"/>
      <c r="B30" s="1"/>
      <c r="C30" s="1"/>
      <c r="D30" s="1"/>
      <c r="E30" s="1"/>
      <c r="F30" s="1">
        <f t="shared" si="0"/>
        <v>0</v>
      </c>
      <c r="G30" s="1">
        <f t="shared" si="1"/>
        <v>0</v>
      </c>
      <c r="H30" s="1">
        <f t="shared" si="2"/>
        <v>0</v>
      </c>
      <c r="I30" s="1">
        <f t="shared" si="3"/>
        <v>0</v>
      </c>
      <c r="P30" s="1">
        <f t="shared" si="4"/>
        <v>0</v>
      </c>
      <c r="Q30" s="1">
        <f t="shared" si="5"/>
        <v>0</v>
      </c>
      <c r="R30" s="1">
        <f t="shared" si="6"/>
        <v>0</v>
      </c>
      <c r="S30" s="1">
        <f t="shared" si="7"/>
        <v>0</v>
      </c>
    </row>
    <row r="31" spans="1:35">
      <c r="A31" s="1">
        <v>2</v>
      </c>
      <c r="B31" s="1" t="s">
        <v>1</v>
      </c>
      <c r="C31" s="1" t="s">
        <v>2</v>
      </c>
      <c r="D31" s="1">
        <v>1.018</v>
      </c>
      <c r="E31" s="1">
        <v>1.0209999999999999</v>
      </c>
      <c r="F31" s="1">
        <f t="shared" si="0"/>
        <v>50.9</v>
      </c>
      <c r="G31" s="1">
        <f t="shared" si="1"/>
        <v>51.05</v>
      </c>
      <c r="H31" s="1">
        <f t="shared" si="2"/>
        <v>50.974999999999994</v>
      </c>
      <c r="I31" s="1">
        <f t="shared" si="3"/>
        <v>0.10606601717798113</v>
      </c>
      <c r="N31">
        <v>1.0289999999999999</v>
      </c>
      <c r="O31">
        <v>1.028</v>
      </c>
      <c r="P31" s="1">
        <f t="shared" si="4"/>
        <v>51.449999999999996</v>
      </c>
      <c r="Q31" s="1">
        <f t="shared" si="5"/>
        <v>51.4</v>
      </c>
      <c r="R31" s="1">
        <f t="shared" si="6"/>
        <v>51.424999999999997</v>
      </c>
      <c r="S31" s="1">
        <f t="shared" si="7"/>
        <v>3.5355339059325371E-2</v>
      </c>
    </row>
    <row r="32" spans="1:35">
      <c r="A32" s="1"/>
      <c r="B32" s="1"/>
      <c r="C32" s="1" t="s">
        <v>3</v>
      </c>
      <c r="D32" s="1">
        <v>1.268</v>
      </c>
      <c r="E32" s="1">
        <v>1.2709999999999999</v>
      </c>
      <c r="F32" s="1">
        <f t="shared" si="0"/>
        <v>63.4</v>
      </c>
      <c r="G32" s="1">
        <f t="shared" si="1"/>
        <v>63.55</v>
      </c>
      <c r="H32" s="1">
        <f t="shared" si="2"/>
        <v>63.474999999999994</v>
      </c>
      <c r="I32" s="1">
        <f t="shared" si="3"/>
        <v>0.10606601717798113</v>
      </c>
      <c r="N32">
        <v>1.3049999999999999</v>
      </c>
      <c r="O32">
        <v>1.302</v>
      </c>
      <c r="P32" s="1">
        <f t="shared" si="4"/>
        <v>65.25</v>
      </c>
      <c r="Q32" s="1">
        <f t="shared" si="5"/>
        <v>65.100000000000009</v>
      </c>
      <c r="R32" s="1">
        <f t="shared" si="6"/>
        <v>65.175000000000011</v>
      </c>
      <c r="S32" s="1">
        <f t="shared" si="7"/>
        <v>0.1060660171779761</v>
      </c>
    </row>
    <row r="33" spans="1:49">
      <c r="F33" s="1"/>
      <c r="G33" s="1"/>
      <c r="H33" s="1"/>
      <c r="I33" s="1"/>
      <c r="N33" s="1"/>
      <c r="O33" s="1"/>
      <c r="P33" s="1"/>
      <c r="Q33" s="1"/>
    </row>
    <row r="34" spans="1:49">
      <c r="D34" s="2" t="s">
        <v>21</v>
      </c>
      <c r="F34" s="1"/>
      <c r="G34" s="1"/>
      <c r="H34" s="1"/>
      <c r="I34" s="1"/>
      <c r="N34" s="1"/>
      <c r="O34" s="1"/>
      <c r="P34" s="1"/>
      <c r="Q34" s="1"/>
    </row>
    <row r="35" spans="1:49">
      <c r="F35" s="1"/>
      <c r="G35" s="1"/>
      <c r="H35" s="1"/>
      <c r="I35" s="1"/>
      <c r="N35" s="1"/>
      <c r="O35" s="1"/>
      <c r="P35" s="1"/>
      <c r="Q35" s="1"/>
      <c r="V35" s="1" t="s">
        <v>58</v>
      </c>
      <c r="AD35" s="1" t="s">
        <v>59</v>
      </c>
      <c r="AM35" s="2" t="s">
        <v>63</v>
      </c>
      <c r="AN35" s="2" t="s">
        <v>64</v>
      </c>
      <c r="AO35" s="2" t="s">
        <v>65</v>
      </c>
      <c r="AP35" s="2" t="s">
        <v>67</v>
      </c>
      <c r="AT35" s="2" t="s">
        <v>63</v>
      </c>
      <c r="AU35" s="2" t="s">
        <v>64</v>
      </c>
      <c r="AV35" s="2" t="s">
        <v>65</v>
      </c>
      <c r="AW35" s="2" t="s">
        <v>67</v>
      </c>
    </row>
    <row r="36" spans="1:49">
      <c r="A36" s="1" t="s">
        <v>9</v>
      </c>
      <c r="B36" s="1"/>
      <c r="C36" s="1"/>
      <c r="D36" s="1"/>
      <c r="E36" s="1"/>
      <c r="F36" s="1"/>
      <c r="G36" s="1"/>
      <c r="H36" s="1"/>
      <c r="I36" s="1"/>
      <c r="N36" s="1"/>
      <c r="O36" s="1"/>
      <c r="P36" s="1"/>
      <c r="Q36" s="1"/>
      <c r="U36">
        <v>2</v>
      </c>
      <c r="W36" s="1" t="s">
        <v>49</v>
      </c>
      <c r="AC36">
        <v>2</v>
      </c>
      <c r="AE36" s="1" t="s">
        <v>49</v>
      </c>
      <c r="AK36" s="2" t="s">
        <v>16</v>
      </c>
      <c r="AL36" s="2" t="s">
        <v>2</v>
      </c>
      <c r="AM36">
        <v>10.8</v>
      </c>
      <c r="AN36">
        <v>21.15</v>
      </c>
      <c r="AO36" s="1">
        <v>33.375</v>
      </c>
      <c r="AP36" s="1">
        <v>19.225000000000001</v>
      </c>
      <c r="AR36" s="2" t="s">
        <v>16</v>
      </c>
      <c r="AS36" s="2" t="s">
        <v>2</v>
      </c>
      <c r="AT36" s="1">
        <v>0</v>
      </c>
      <c r="AU36">
        <v>7.0710999999999996E-2</v>
      </c>
      <c r="AV36" s="1">
        <v>3.5355339059325371E-2</v>
      </c>
      <c r="AW36" s="1">
        <v>0.10606601717798363</v>
      </c>
    </row>
    <row r="37" spans="1:49">
      <c r="A37" s="1"/>
      <c r="B37" s="1"/>
      <c r="C37" s="1"/>
      <c r="D37" s="2"/>
      <c r="E37" s="2"/>
      <c r="F37" s="1"/>
      <c r="G37" s="1"/>
      <c r="H37" s="1"/>
      <c r="I37" s="1"/>
      <c r="N37" s="1"/>
      <c r="O37" s="1"/>
      <c r="P37" s="1"/>
      <c r="Q37" s="1"/>
      <c r="W37" s="1">
        <v>1</v>
      </c>
      <c r="X37">
        <v>20.25</v>
      </c>
      <c r="Y37">
        <v>20.25</v>
      </c>
      <c r="Z37">
        <v>20.25</v>
      </c>
      <c r="AA37">
        <v>0</v>
      </c>
      <c r="AE37" s="1">
        <v>1</v>
      </c>
      <c r="AF37">
        <v>59.050000000000004</v>
      </c>
      <c r="AG37">
        <v>59.150000000000006</v>
      </c>
      <c r="AH37">
        <v>59.100000000000009</v>
      </c>
      <c r="AI37">
        <v>7.0710678118655765E-2</v>
      </c>
      <c r="AK37" s="2"/>
      <c r="AL37" s="2" t="s">
        <v>3</v>
      </c>
      <c r="AM37" s="1">
        <v>20.25</v>
      </c>
      <c r="AN37" s="1">
        <v>23.35</v>
      </c>
      <c r="AO37" s="1">
        <v>44.725000000000001</v>
      </c>
      <c r="AP37" s="1">
        <v>48.674999999999997</v>
      </c>
      <c r="AR37" s="2"/>
      <c r="AS37" s="2" t="s">
        <v>3</v>
      </c>
      <c r="AT37" s="1">
        <v>7.0710678118654502E-2</v>
      </c>
      <c r="AU37" s="1">
        <v>0.141421356237309</v>
      </c>
      <c r="AV37" s="1">
        <v>3.5355339059325371E-2</v>
      </c>
      <c r="AW37" s="1">
        <v>0.10606601717798113</v>
      </c>
    </row>
    <row r="38" spans="1:49">
      <c r="A38" s="1">
        <v>1</v>
      </c>
      <c r="B38" s="1" t="s">
        <v>16</v>
      </c>
      <c r="C38" s="1" t="s">
        <v>2</v>
      </c>
      <c r="D38" s="1">
        <v>1.181</v>
      </c>
      <c r="E38" s="1">
        <v>1.1830000000000001</v>
      </c>
      <c r="F38" s="1">
        <f>D38*50</f>
        <v>59.050000000000004</v>
      </c>
      <c r="G38" s="1">
        <f>E38*50</f>
        <v>59.150000000000006</v>
      </c>
      <c r="H38" s="1">
        <f>AVERAGE(F38,G38)</f>
        <v>59.100000000000009</v>
      </c>
      <c r="I38" s="1">
        <f t="shared" ref="I38:I66" si="8">STDEV(F38,G38)</f>
        <v>7.0710678118655765E-2</v>
      </c>
      <c r="L38">
        <v>0.40500000000000003</v>
      </c>
      <c r="M38">
        <v>0.40500000000000003</v>
      </c>
      <c r="N38" s="1">
        <f>L38*50</f>
        <v>20.25</v>
      </c>
      <c r="O38" s="1">
        <f>M38*50</f>
        <v>20.25</v>
      </c>
      <c r="P38" s="1">
        <f>AVERAGE(N38,O38)</f>
        <v>20.25</v>
      </c>
      <c r="Q38" s="1">
        <f>STDEV(N38,O38)</f>
        <v>0</v>
      </c>
      <c r="W38" s="1">
        <v>2</v>
      </c>
      <c r="X38">
        <v>10.75</v>
      </c>
      <c r="Y38">
        <v>10.85</v>
      </c>
      <c r="Z38">
        <v>10.8</v>
      </c>
      <c r="AA38">
        <v>7.0710678118654502E-2</v>
      </c>
      <c r="AE38" s="1">
        <v>2</v>
      </c>
      <c r="AF38">
        <v>52.300000000000004</v>
      </c>
      <c r="AG38">
        <v>52.1</v>
      </c>
      <c r="AH38">
        <v>52.2</v>
      </c>
      <c r="AI38">
        <v>0.14142135623731153</v>
      </c>
      <c r="AK38" s="2" t="s">
        <v>1</v>
      </c>
      <c r="AL38" s="2" t="s">
        <v>2</v>
      </c>
      <c r="AM38">
        <v>21.75</v>
      </c>
      <c r="AN38">
        <v>28.76</v>
      </c>
      <c r="AO38" s="1">
        <v>21.15</v>
      </c>
      <c r="AP38">
        <v>21.63</v>
      </c>
      <c r="AR38" s="2" t="s">
        <v>1</v>
      </c>
      <c r="AS38" s="2" t="s">
        <v>2</v>
      </c>
      <c r="AT38" s="1">
        <v>7.0710678118653253E-2</v>
      </c>
      <c r="AU38" s="1">
        <v>7.0710678118655765E-2</v>
      </c>
      <c r="AV38" s="1">
        <v>7.0710678118655765E-2</v>
      </c>
      <c r="AW38" s="1">
        <v>0.28284271247449039</v>
      </c>
    </row>
    <row r="39" spans="1:49">
      <c r="A39" s="1"/>
      <c r="B39" s="1"/>
      <c r="C39" s="1" t="s">
        <v>3</v>
      </c>
      <c r="D39" s="1">
        <v>1.046</v>
      </c>
      <c r="E39" s="1">
        <v>1.042</v>
      </c>
      <c r="F39" s="1">
        <f t="shared" ref="F39:F66" si="9">D39*50</f>
        <v>52.300000000000004</v>
      </c>
      <c r="G39" s="1">
        <f t="shared" ref="G39:G66" si="10">E39*50</f>
        <v>52.1</v>
      </c>
      <c r="H39" s="1">
        <f t="shared" ref="H39:H66" si="11">AVERAGE(F39,G39)</f>
        <v>52.2</v>
      </c>
      <c r="I39" s="1">
        <f t="shared" si="8"/>
        <v>0.14142135623731153</v>
      </c>
      <c r="L39">
        <v>0.215</v>
      </c>
      <c r="M39">
        <v>0.217</v>
      </c>
      <c r="N39" s="1">
        <f t="shared" ref="N39:N66" si="12">L39*50</f>
        <v>10.75</v>
      </c>
      <c r="O39" s="1">
        <f t="shared" ref="O39:O66" si="13">M39*50</f>
        <v>10.85</v>
      </c>
      <c r="P39" s="1">
        <f t="shared" ref="P39:P66" si="14">AVERAGE(N39,O39)</f>
        <v>10.8</v>
      </c>
      <c r="Q39" s="1">
        <f t="shared" ref="Q39:Q66" si="15">STDEV(N39,O39)</f>
        <v>7.0710678118654502E-2</v>
      </c>
      <c r="W39" s="1">
        <v>3</v>
      </c>
      <c r="X39">
        <v>23.5</v>
      </c>
      <c r="Y39">
        <v>23.599999999999998</v>
      </c>
      <c r="Z39">
        <v>23.549999999999997</v>
      </c>
      <c r="AA39">
        <v>7.0710678118653253E-2</v>
      </c>
      <c r="AE39" s="1">
        <v>3</v>
      </c>
      <c r="AF39">
        <v>61.050000000000004</v>
      </c>
      <c r="AG39">
        <v>61.199999999999996</v>
      </c>
      <c r="AH39">
        <v>61.125</v>
      </c>
      <c r="AI39">
        <v>0.1060660171779761</v>
      </c>
      <c r="AK39" s="2"/>
      <c r="AL39" s="2" t="s">
        <v>3</v>
      </c>
      <c r="AM39" s="1">
        <v>23.549999999999997</v>
      </c>
      <c r="AN39" s="1">
        <v>32.150000000000006</v>
      </c>
      <c r="AO39" s="1">
        <v>23.05</v>
      </c>
      <c r="AP39" s="1">
        <v>38.25</v>
      </c>
      <c r="AR39" s="2"/>
      <c r="AS39" s="2" t="s">
        <v>3</v>
      </c>
      <c r="AT39" s="1">
        <v>7.0710678118655765E-2</v>
      </c>
      <c r="AU39" s="1">
        <v>0.10606601717798111</v>
      </c>
      <c r="AV39" s="1">
        <v>7.0710678118655765E-2</v>
      </c>
      <c r="AW39" s="1">
        <v>3.5355339059325371E-2</v>
      </c>
    </row>
    <row r="40" spans="1:49">
      <c r="A40" s="1"/>
      <c r="B40" s="1"/>
      <c r="C40" s="1"/>
      <c r="D40" s="1"/>
      <c r="E40" s="1"/>
      <c r="F40" s="1">
        <f t="shared" si="9"/>
        <v>0</v>
      </c>
      <c r="G40" s="1">
        <f t="shared" si="10"/>
        <v>0</v>
      </c>
      <c r="H40" s="1"/>
      <c r="I40" s="1"/>
      <c r="N40" s="1">
        <f t="shared" si="12"/>
        <v>0</v>
      </c>
      <c r="O40" s="1">
        <f t="shared" si="13"/>
        <v>0</v>
      </c>
      <c r="P40" s="1">
        <f t="shared" si="14"/>
        <v>0</v>
      </c>
      <c r="Q40" s="1">
        <f t="shared" si="15"/>
        <v>0</v>
      </c>
      <c r="W40" s="1">
        <v>4</v>
      </c>
      <c r="X40">
        <v>21.8</v>
      </c>
      <c r="Y40">
        <v>21.7</v>
      </c>
      <c r="Z40">
        <v>21.75</v>
      </c>
      <c r="AA40">
        <v>7.0710678118655765E-2</v>
      </c>
      <c r="AE40" s="1">
        <v>4</v>
      </c>
      <c r="AF40">
        <v>58.199999999999996</v>
      </c>
      <c r="AG40">
        <v>58.099999999999994</v>
      </c>
      <c r="AH40">
        <v>58.149999999999991</v>
      </c>
      <c r="AI40">
        <v>7.0710678118655765E-2</v>
      </c>
    </row>
    <row r="41" spans="1:49">
      <c r="A41" s="1">
        <v>2</v>
      </c>
      <c r="B41" s="1" t="s">
        <v>1</v>
      </c>
      <c r="C41" s="1" t="s">
        <v>2</v>
      </c>
      <c r="D41" s="1">
        <v>1.2210000000000001</v>
      </c>
      <c r="E41" s="1">
        <v>1.224</v>
      </c>
      <c r="F41" s="1">
        <f t="shared" si="9"/>
        <v>61.050000000000004</v>
      </c>
      <c r="G41" s="1">
        <f t="shared" si="10"/>
        <v>61.199999999999996</v>
      </c>
      <c r="H41" s="1">
        <f t="shared" si="11"/>
        <v>61.125</v>
      </c>
      <c r="I41" s="1">
        <f t="shared" si="8"/>
        <v>0.1060660171779761</v>
      </c>
      <c r="L41">
        <v>0.47</v>
      </c>
      <c r="M41">
        <v>0.47199999999999998</v>
      </c>
      <c r="N41" s="1">
        <f t="shared" si="12"/>
        <v>23.5</v>
      </c>
      <c r="O41" s="1">
        <f t="shared" si="13"/>
        <v>23.599999999999998</v>
      </c>
      <c r="P41" s="1">
        <f t="shared" si="14"/>
        <v>23.549999999999997</v>
      </c>
      <c r="Q41" s="1">
        <f t="shared" si="15"/>
        <v>7.0710678118653253E-2</v>
      </c>
      <c r="W41" s="1">
        <v>5</v>
      </c>
      <c r="X41">
        <v>23.45</v>
      </c>
      <c r="Y41">
        <v>23.25</v>
      </c>
      <c r="Z41">
        <v>23.35</v>
      </c>
      <c r="AA41">
        <v>0.141421356237309</v>
      </c>
      <c r="AE41" s="1">
        <v>5</v>
      </c>
      <c r="AF41">
        <v>43.6</v>
      </c>
      <c r="AG41">
        <v>43.8</v>
      </c>
      <c r="AH41">
        <v>43.7</v>
      </c>
      <c r="AI41">
        <v>0.14142135623730651</v>
      </c>
      <c r="AM41" s="2" t="s">
        <v>63</v>
      </c>
      <c r="AN41" s="2" t="s">
        <v>64</v>
      </c>
      <c r="AO41" s="2" t="s">
        <v>65</v>
      </c>
      <c r="AP41" s="2" t="s">
        <v>67</v>
      </c>
      <c r="AT41" s="2" t="s">
        <v>63</v>
      </c>
      <c r="AU41" s="2" t="s">
        <v>64</v>
      </c>
      <c r="AV41" s="2" t="s">
        <v>65</v>
      </c>
      <c r="AW41" s="2" t="s">
        <v>67</v>
      </c>
    </row>
    <row r="42" spans="1:49">
      <c r="A42" s="1"/>
      <c r="B42" s="1"/>
      <c r="C42" s="1" t="s">
        <v>3</v>
      </c>
      <c r="D42" s="1">
        <v>1.1639999999999999</v>
      </c>
      <c r="E42" s="1">
        <v>1.1619999999999999</v>
      </c>
      <c r="F42" s="1">
        <f t="shared" si="9"/>
        <v>58.199999999999996</v>
      </c>
      <c r="G42" s="1">
        <f t="shared" si="10"/>
        <v>58.099999999999994</v>
      </c>
      <c r="H42" s="1">
        <f t="shared" si="11"/>
        <v>58.149999999999991</v>
      </c>
      <c r="I42" s="1">
        <f t="shared" si="8"/>
        <v>7.0710678118655765E-2</v>
      </c>
      <c r="L42">
        <v>0.436</v>
      </c>
      <c r="M42">
        <v>0.434</v>
      </c>
      <c r="N42" s="1">
        <f t="shared" si="12"/>
        <v>21.8</v>
      </c>
      <c r="O42" s="1">
        <f t="shared" si="13"/>
        <v>21.7</v>
      </c>
      <c r="P42" s="1">
        <f t="shared" si="14"/>
        <v>21.75</v>
      </c>
      <c r="Q42" s="1">
        <f t="shared" si="15"/>
        <v>7.0710678118655765E-2</v>
      </c>
      <c r="W42" s="1">
        <v>6</v>
      </c>
      <c r="X42">
        <v>21.2</v>
      </c>
      <c r="Y42">
        <v>21.099999999999998</v>
      </c>
      <c r="Z42">
        <v>21.15</v>
      </c>
      <c r="AA42">
        <v>7.0710678118655765E-2</v>
      </c>
      <c r="AE42" s="1">
        <v>6</v>
      </c>
      <c r="AF42">
        <v>42.35</v>
      </c>
      <c r="AG42">
        <v>42.05</v>
      </c>
      <c r="AH42">
        <v>42.2</v>
      </c>
      <c r="AI42">
        <v>0.21213203435506389</v>
      </c>
      <c r="AK42" s="2" t="s">
        <v>16</v>
      </c>
      <c r="AL42" s="2" t="s">
        <v>2</v>
      </c>
      <c r="AM42">
        <v>52.2</v>
      </c>
      <c r="AN42">
        <v>42.2</v>
      </c>
      <c r="AO42" s="1">
        <v>44.024999999999999</v>
      </c>
      <c r="AP42" s="1">
        <v>35.15</v>
      </c>
      <c r="AR42" s="2" t="s">
        <v>16</v>
      </c>
      <c r="AS42" s="2" t="s">
        <v>2</v>
      </c>
      <c r="AT42" s="1">
        <v>7.0710678118655765E-2</v>
      </c>
      <c r="AU42" s="1">
        <v>0.14142135623730651</v>
      </c>
      <c r="AV42" s="1">
        <v>3.5355339059325371E-2</v>
      </c>
      <c r="AW42">
        <v>7.0710999999999996E-2</v>
      </c>
    </row>
    <row r="43" spans="1:49">
      <c r="F43" s="1">
        <f t="shared" si="9"/>
        <v>0</v>
      </c>
      <c r="G43" s="1">
        <f t="shared" si="10"/>
        <v>0</v>
      </c>
      <c r="H43" s="1"/>
      <c r="I43" s="1"/>
      <c r="N43" s="1">
        <f t="shared" si="12"/>
        <v>0</v>
      </c>
      <c r="O43" s="1">
        <f t="shared" si="13"/>
        <v>0</v>
      </c>
      <c r="P43" s="1">
        <f t="shared" si="14"/>
        <v>0</v>
      </c>
      <c r="Q43" s="1">
        <f t="shared" si="15"/>
        <v>0</v>
      </c>
      <c r="W43" s="1">
        <v>7</v>
      </c>
      <c r="X43">
        <v>32.1</v>
      </c>
      <c r="Y43">
        <v>32.200000000000003</v>
      </c>
      <c r="Z43">
        <v>32.150000000000006</v>
      </c>
      <c r="AA43">
        <v>7.0710678118655765E-2</v>
      </c>
      <c r="AE43" s="1">
        <v>7</v>
      </c>
      <c r="AF43">
        <v>60.8</v>
      </c>
      <c r="AG43">
        <v>60.9</v>
      </c>
      <c r="AH43">
        <v>60.849999999999994</v>
      </c>
      <c r="AI43">
        <v>7.0710678118655765E-2</v>
      </c>
      <c r="AK43" s="2"/>
      <c r="AL43" s="2" t="s">
        <v>3</v>
      </c>
      <c r="AM43" s="1">
        <v>59.100000000000009</v>
      </c>
      <c r="AN43" s="1">
        <v>43.7</v>
      </c>
      <c r="AO43" s="1">
        <v>46.625</v>
      </c>
      <c r="AP43" s="1">
        <v>82.149999999999991</v>
      </c>
      <c r="AR43" s="2"/>
      <c r="AS43" s="2" t="s">
        <v>3</v>
      </c>
      <c r="AT43" s="1">
        <v>0.14142135623731153</v>
      </c>
      <c r="AU43" s="1">
        <v>0.21213203435506389</v>
      </c>
      <c r="AV43" s="1">
        <v>0.10606601717798113</v>
      </c>
      <c r="AW43" s="1">
        <v>0.14142135623731153</v>
      </c>
    </row>
    <row r="44" spans="1:49">
      <c r="A44" s="1" t="s">
        <v>5</v>
      </c>
      <c r="B44" s="1"/>
      <c r="C44" s="1"/>
      <c r="D44" s="1"/>
      <c r="E44" s="1"/>
      <c r="F44" s="1">
        <f t="shared" si="9"/>
        <v>0</v>
      </c>
      <c r="G44" s="1">
        <f t="shared" si="10"/>
        <v>0</v>
      </c>
      <c r="H44" s="1"/>
      <c r="I44" s="1"/>
      <c r="N44" s="1">
        <f t="shared" si="12"/>
        <v>0</v>
      </c>
      <c r="O44" s="1">
        <f t="shared" si="13"/>
        <v>0</v>
      </c>
      <c r="P44" s="1">
        <f t="shared" si="14"/>
        <v>0</v>
      </c>
      <c r="Q44" s="1">
        <f t="shared" si="15"/>
        <v>0</v>
      </c>
      <c r="W44" s="1">
        <v>8</v>
      </c>
      <c r="X44">
        <v>28.849999999999998</v>
      </c>
      <c r="Y44">
        <v>28.7</v>
      </c>
      <c r="Z44">
        <v>28.774999999999999</v>
      </c>
      <c r="AA44">
        <v>0.10606601717798111</v>
      </c>
      <c r="AE44" s="1">
        <v>8</v>
      </c>
      <c r="AF44">
        <v>58.5</v>
      </c>
      <c r="AG44">
        <v>58.650000000000006</v>
      </c>
      <c r="AH44">
        <v>58.575000000000003</v>
      </c>
      <c r="AI44">
        <v>0.10606601717798615</v>
      </c>
      <c r="AK44" s="2" t="s">
        <v>1</v>
      </c>
      <c r="AL44" s="2" t="s">
        <v>2</v>
      </c>
      <c r="AM44">
        <v>58.15</v>
      </c>
      <c r="AN44">
        <v>58.58</v>
      </c>
      <c r="AO44" s="1">
        <v>74.400000000000006</v>
      </c>
      <c r="AP44">
        <v>48.5</v>
      </c>
      <c r="AR44" s="2" t="s">
        <v>1</v>
      </c>
      <c r="AS44" s="2" t="s">
        <v>2</v>
      </c>
      <c r="AT44">
        <v>7.0710999999999996E-2</v>
      </c>
      <c r="AU44" s="1">
        <v>7.0710678118655765E-2</v>
      </c>
      <c r="AV44" s="1">
        <v>7.0710678118650741E-2</v>
      </c>
      <c r="AW44" s="1">
        <v>7.0710678118655765E-2</v>
      </c>
    </row>
    <row r="45" spans="1:49">
      <c r="A45" s="1"/>
      <c r="B45" s="1"/>
      <c r="C45" s="1"/>
      <c r="D45" s="2"/>
      <c r="E45" s="2"/>
      <c r="F45" s="1">
        <f t="shared" si="9"/>
        <v>0</v>
      </c>
      <c r="G45" s="1">
        <f t="shared" si="10"/>
        <v>0</v>
      </c>
      <c r="H45" s="1"/>
      <c r="I45" s="1"/>
      <c r="N45" s="1">
        <f t="shared" si="12"/>
        <v>0</v>
      </c>
      <c r="O45" s="1">
        <f t="shared" si="13"/>
        <v>0</v>
      </c>
      <c r="P45" s="1">
        <f t="shared" si="14"/>
        <v>0</v>
      </c>
      <c r="Q45" s="1">
        <f t="shared" si="15"/>
        <v>0</v>
      </c>
      <c r="W45" s="1">
        <v>9</v>
      </c>
      <c r="X45">
        <v>33.4</v>
      </c>
      <c r="Y45">
        <v>33.35</v>
      </c>
      <c r="Z45">
        <v>33.375</v>
      </c>
      <c r="AA45">
        <v>3.5355339059325371E-2</v>
      </c>
      <c r="AE45" s="1">
        <v>9</v>
      </c>
      <c r="AF45">
        <v>44.05</v>
      </c>
      <c r="AG45">
        <v>44</v>
      </c>
      <c r="AH45">
        <v>44.024999999999999</v>
      </c>
      <c r="AI45">
        <v>3.5355339059325371E-2</v>
      </c>
      <c r="AK45" s="2"/>
      <c r="AL45" s="2" t="s">
        <v>3</v>
      </c>
      <c r="AM45" s="1">
        <v>61.125</v>
      </c>
      <c r="AN45" s="1">
        <v>60.849999999999994</v>
      </c>
      <c r="AO45" s="1">
        <v>84.05</v>
      </c>
      <c r="AP45" s="1">
        <v>49.400000000000006</v>
      </c>
      <c r="AR45" s="2"/>
      <c r="AS45" s="2" t="s">
        <v>3</v>
      </c>
      <c r="AT45" s="1">
        <v>0.1060660171779761</v>
      </c>
      <c r="AU45" s="1">
        <v>0.10606601717798615</v>
      </c>
      <c r="AV45" s="1">
        <v>7.0710678118650741E-2</v>
      </c>
      <c r="AW45" s="1">
        <v>7.0710678118655765E-2</v>
      </c>
    </row>
    <row r="46" spans="1:49">
      <c r="A46" s="1">
        <v>1</v>
      </c>
      <c r="B46" s="1" t="s">
        <v>16</v>
      </c>
      <c r="C46" s="1" t="s">
        <v>2</v>
      </c>
      <c r="D46" s="1">
        <v>0.872</v>
      </c>
      <c r="E46" s="1">
        <v>0.876</v>
      </c>
      <c r="F46" s="1">
        <f t="shared" si="9"/>
        <v>43.6</v>
      </c>
      <c r="G46" s="1">
        <f t="shared" si="10"/>
        <v>43.8</v>
      </c>
      <c r="H46" s="1">
        <f t="shared" si="11"/>
        <v>43.7</v>
      </c>
      <c r="I46" s="1">
        <f t="shared" si="8"/>
        <v>0.14142135623730651</v>
      </c>
      <c r="L46">
        <v>0.46899999999999997</v>
      </c>
      <c r="M46">
        <v>0.46500000000000002</v>
      </c>
      <c r="N46" s="1">
        <f t="shared" si="12"/>
        <v>23.45</v>
      </c>
      <c r="O46" s="1">
        <f t="shared" si="13"/>
        <v>23.25</v>
      </c>
      <c r="P46" s="1">
        <f t="shared" si="14"/>
        <v>23.35</v>
      </c>
      <c r="Q46" s="1">
        <f t="shared" si="15"/>
        <v>0.141421356237309</v>
      </c>
      <c r="W46" s="1">
        <v>10</v>
      </c>
      <c r="X46">
        <v>44.75</v>
      </c>
      <c r="Y46">
        <v>44.7</v>
      </c>
      <c r="Z46">
        <v>44.725000000000001</v>
      </c>
      <c r="AA46">
        <v>3.5355339059325371E-2</v>
      </c>
      <c r="AE46" s="1">
        <v>10</v>
      </c>
      <c r="AF46">
        <v>46.7</v>
      </c>
      <c r="AG46">
        <v>46.550000000000004</v>
      </c>
      <c r="AH46">
        <v>46.625</v>
      </c>
      <c r="AI46">
        <v>0.10606601717798113</v>
      </c>
    </row>
    <row r="47" spans="1:49">
      <c r="A47" s="1"/>
      <c r="B47" s="1"/>
      <c r="C47" s="1" t="s">
        <v>3</v>
      </c>
      <c r="D47" s="1">
        <v>0.84699999999999998</v>
      </c>
      <c r="E47" s="1">
        <v>0.84099999999999997</v>
      </c>
      <c r="F47" s="1">
        <f t="shared" si="9"/>
        <v>42.35</v>
      </c>
      <c r="G47" s="1">
        <f t="shared" si="10"/>
        <v>42.05</v>
      </c>
      <c r="H47" s="1">
        <f t="shared" si="11"/>
        <v>42.2</v>
      </c>
      <c r="I47" s="1">
        <f t="shared" si="8"/>
        <v>0.21213203435506389</v>
      </c>
      <c r="L47">
        <v>0.42399999999999999</v>
      </c>
      <c r="M47">
        <v>0.42199999999999999</v>
      </c>
      <c r="N47" s="1">
        <f t="shared" si="12"/>
        <v>21.2</v>
      </c>
      <c r="O47" s="1">
        <f t="shared" si="13"/>
        <v>21.099999999999998</v>
      </c>
      <c r="P47" s="1">
        <f t="shared" si="14"/>
        <v>21.15</v>
      </c>
      <c r="Q47" s="1">
        <f t="shared" si="15"/>
        <v>7.0710678118655765E-2</v>
      </c>
      <c r="W47" s="1">
        <v>11</v>
      </c>
      <c r="X47">
        <v>21.2</v>
      </c>
      <c r="Y47">
        <v>21.099999999999998</v>
      </c>
      <c r="Z47">
        <v>21.15</v>
      </c>
      <c r="AA47">
        <v>7.0710678118655765E-2</v>
      </c>
      <c r="AE47" s="1">
        <v>11</v>
      </c>
      <c r="AF47">
        <v>74.45</v>
      </c>
      <c r="AG47">
        <v>74.350000000000009</v>
      </c>
      <c r="AH47">
        <v>74.400000000000006</v>
      </c>
      <c r="AI47">
        <v>7.0710678118650741E-2</v>
      </c>
    </row>
    <row r="48" spans="1:49">
      <c r="A48" s="1"/>
      <c r="B48" s="1"/>
      <c r="C48" s="1"/>
      <c r="D48" s="1"/>
      <c r="E48" s="1"/>
      <c r="F48" s="1">
        <f t="shared" si="9"/>
        <v>0</v>
      </c>
      <c r="G48" s="1">
        <f t="shared" si="10"/>
        <v>0</v>
      </c>
      <c r="H48" s="1"/>
      <c r="I48" s="1"/>
      <c r="N48" s="1">
        <f t="shared" si="12"/>
        <v>0</v>
      </c>
      <c r="O48" s="1">
        <f t="shared" si="13"/>
        <v>0</v>
      </c>
      <c r="P48" s="1">
        <f t="shared" si="14"/>
        <v>0</v>
      </c>
      <c r="Q48" s="1">
        <f t="shared" si="15"/>
        <v>0</v>
      </c>
      <c r="W48" s="1">
        <v>12</v>
      </c>
      <c r="X48">
        <v>23.1</v>
      </c>
      <c r="Y48">
        <v>23</v>
      </c>
      <c r="Z48">
        <v>23.05</v>
      </c>
      <c r="AA48">
        <v>7.0710678118655765E-2</v>
      </c>
      <c r="AE48" s="1">
        <v>12</v>
      </c>
      <c r="AF48">
        <v>84</v>
      </c>
      <c r="AG48">
        <v>84.1</v>
      </c>
      <c r="AH48">
        <v>84.05</v>
      </c>
      <c r="AI48">
        <v>7.0710678118650741E-2</v>
      </c>
    </row>
    <row r="49" spans="1:35">
      <c r="A49" s="1">
        <v>2</v>
      </c>
      <c r="B49" s="1" t="s">
        <v>1</v>
      </c>
      <c r="C49" s="1" t="s">
        <v>2</v>
      </c>
      <c r="D49" s="1">
        <v>1.216</v>
      </c>
      <c r="E49" s="1">
        <v>1.218</v>
      </c>
      <c r="F49" s="1">
        <f t="shared" si="9"/>
        <v>60.8</v>
      </c>
      <c r="G49" s="1">
        <f t="shared" si="10"/>
        <v>60.9</v>
      </c>
      <c r="H49" s="1">
        <f t="shared" si="11"/>
        <v>60.849999999999994</v>
      </c>
      <c r="I49" s="1">
        <f t="shared" si="8"/>
        <v>7.0710678118655765E-2</v>
      </c>
      <c r="L49">
        <v>0.64200000000000002</v>
      </c>
      <c r="M49">
        <v>0.64400000000000002</v>
      </c>
      <c r="N49" s="1">
        <f t="shared" si="12"/>
        <v>32.1</v>
      </c>
      <c r="O49" s="1">
        <f t="shared" si="13"/>
        <v>32.200000000000003</v>
      </c>
      <c r="P49" s="1">
        <f t="shared" si="14"/>
        <v>32.150000000000006</v>
      </c>
      <c r="Q49" s="1">
        <f t="shared" si="15"/>
        <v>7.0710678118655765E-2</v>
      </c>
      <c r="W49" s="1">
        <v>13</v>
      </c>
      <c r="X49">
        <v>19.3</v>
      </c>
      <c r="Y49">
        <v>19.149999999999999</v>
      </c>
      <c r="Z49">
        <v>19.225000000000001</v>
      </c>
      <c r="AA49">
        <v>0.10606601717798363</v>
      </c>
      <c r="AE49" s="1">
        <v>13</v>
      </c>
      <c r="AF49">
        <v>35.25</v>
      </c>
      <c r="AG49">
        <v>35.049999999999997</v>
      </c>
      <c r="AH49">
        <v>35.15</v>
      </c>
      <c r="AI49">
        <v>0.14142135623731153</v>
      </c>
    </row>
    <row r="50" spans="1:35">
      <c r="A50" s="1"/>
      <c r="B50" s="1"/>
      <c r="C50" s="1" t="s">
        <v>3</v>
      </c>
      <c r="D50" s="1">
        <v>1.17</v>
      </c>
      <c r="E50" s="1">
        <v>1.173</v>
      </c>
      <c r="F50" s="1">
        <f t="shared" si="9"/>
        <v>58.5</v>
      </c>
      <c r="G50" s="1">
        <f t="shared" si="10"/>
        <v>58.650000000000006</v>
      </c>
      <c r="H50" s="1">
        <f t="shared" si="11"/>
        <v>58.575000000000003</v>
      </c>
      <c r="I50" s="1">
        <f t="shared" si="8"/>
        <v>0.10606601717798615</v>
      </c>
      <c r="L50">
        <v>0.57699999999999996</v>
      </c>
      <c r="M50">
        <v>0.57399999999999995</v>
      </c>
      <c r="N50" s="1">
        <f t="shared" si="12"/>
        <v>28.849999999999998</v>
      </c>
      <c r="O50" s="1">
        <f t="shared" si="13"/>
        <v>28.7</v>
      </c>
      <c r="P50" s="1">
        <f t="shared" si="14"/>
        <v>28.774999999999999</v>
      </c>
      <c r="Q50" s="1">
        <f t="shared" si="15"/>
        <v>0.10606601717798111</v>
      </c>
      <c r="W50" s="1">
        <v>14</v>
      </c>
      <c r="X50">
        <v>48.75</v>
      </c>
      <c r="Y50">
        <v>48.6</v>
      </c>
      <c r="Z50">
        <v>48.674999999999997</v>
      </c>
      <c r="AA50">
        <v>0.10606601717798113</v>
      </c>
      <c r="AE50" s="1">
        <v>14</v>
      </c>
      <c r="AF50">
        <v>82.199999999999989</v>
      </c>
      <c r="AG50">
        <v>82.1</v>
      </c>
      <c r="AH50">
        <v>82.149999999999991</v>
      </c>
      <c r="AI50">
        <v>7.0710678118650741E-2</v>
      </c>
    </row>
    <row r="51" spans="1:35">
      <c r="F51" s="1">
        <f t="shared" si="9"/>
        <v>0</v>
      </c>
      <c r="G51" s="1">
        <f t="shared" si="10"/>
        <v>0</v>
      </c>
      <c r="H51" s="1"/>
      <c r="I51" s="1"/>
      <c r="N51" s="1">
        <f t="shared" si="12"/>
        <v>0</v>
      </c>
      <c r="O51" s="1">
        <f t="shared" si="13"/>
        <v>0</v>
      </c>
      <c r="P51" s="1">
        <f t="shared" si="14"/>
        <v>0</v>
      </c>
      <c r="Q51" s="1">
        <f t="shared" si="15"/>
        <v>0</v>
      </c>
      <c r="W51" s="1">
        <v>15</v>
      </c>
      <c r="X51">
        <v>38.450000000000003</v>
      </c>
      <c r="Y51">
        <v>38.049999999999997</v>
      </c>
      <c r="Z51">
        <v>38.25</v>
      </c>
      <c r="AA51">
        <v>0.28284271247449039</v>
      </c>
      <c r="AE51" s="1">
        <v>15</v>
      </c>
      <c r="AF51">
        <v>49.45</v>
      </c>
      <c r="AG51">
        <v>49.35</v>
      </c>
      <c r="AH51">
        <v>49.400000000000006</v>
      </c>
      <c r="AI51">
        <v>7.0710678118655765E-2</v>
      </c>
    </row>
    <row r="52" spans="1:35">
      <c r="A52" s="1" t="s">
        <v>6</v>
      </c>
      <c r="B52" s="1"/>
      <c r="C52" s="1"/>
      <c r="D52" s="1"/>
      <c r="E52" s="1"/>
      <c r="F52" s="1">
        <f t="shared" si="9"/>
        <v>0</v>
      </c>
      <c r="G52" s="1">
        <f t="shared" si="10"/>
        <v>0</v>
      </c>
      <c r="H52" s="1"/>
      <c r="I52" s="1"/>
      <c r="N52" s="1">
        <f t="shared" si="12"/>
        <v>0</v>
      </c>
      <c r="O52" s="1">
        <f t="shared" si="13"/>
        <v>0</v>
      </c>
      <c r="P52" s="1">
        <f t="shared" si="14"/>
        <v>0</v>
      </c>
      <c r="Q52" s="1">
        <f t="shared" si="15"/>
        <v>0</v>
      </c>
      <c r="W52" s="1">
        <v>16</v>
      </c>
      <c r="X52">
        <v>21.65</v>
      </c>
      <c r="Y52">
        <v>21.6</v>
      </c>
      <c r="Z52">
        <v>21.625</v>
      </c>
      <c r="AA52">
        <v>3.5355339059325371E-2</v>
      </c>
      <c r="AE52" s="1">
        <v>16</v>
      </c>
      <c r="AF52">
        <v>48.449999999999996</v>
      </c>
      <c r="AG52">
        <v>48.55</v>
      </c>
      <c r="AH52">
        <v>48.5</v>
      </c>
      <c r="AI52">
        <v>7.0710678118655765E-2</v>
      </c>
    </row>
    <row r="53" spans="1:35">
      <c r="A53" s="1"/>
      <c r="B53" s="1"/>
      <c r="C53" s="1"/>
      <c r="D53" s="2"/>
      <c r="E53" s="2"/>
      <c r="F53" s="1">
        <f t="shared" si="9"/>
        <v>0</v>
      </c>
      <c r="G53" s="1">
        <f t="shared" si="10"/>
        <v>0</v>
      </c>
      <c r="H53" s="1"/>
      <c r="I53" s="1"/>
      <c r="N53" s="1">
        <f t="shared" si="12"/>
        <v>0</v>
      </c>
      <c r="O53" s="1">
        <f t="shared" si="13"/>
        <v>0</v>
      </c>
      <c r="P53" s="1">
        <f t="shared" si="14"/>
        <v>0</v>
      </c>
      <c r="Q53" s="1">
        <f t="shared" si="15"/>
        <v>0</v>
      </c>
    </row>
    <row r="54" spans="1:35">
      <c r="A54" s="1">
        <v>1</v>
      </c>
      <c r="B54" s="1" t="s">
        <v>16</v>
      </c>
      <c r="C54" s="1" t="s">
        <v>2</v>
      </c>
      <c r="D54" s="1">
        <v>0.88100000000000001</v>
      </c>
      <c r="E54" s="1">
        <v>0.88</v>
      </c>
      <c r="F54" s="1">
        <f t="shared" si="9"/>
        <v>44.05</v>
      </c>
      <c r="G54" s="1">
        <f t="shared" si="10"/>
        <v>44</v>
      </c>
      <c r="H54" s="1">
        <f t="shared" si="11"/>
        <v>44.024999999999999</v>
      </c>
      <c r="I54" s="1">
        <f t="shared" si="8"/>
        <v>3.5355339059325371E-2</v>
      </c>
      <c r="L54">
        <v>0.66800000000000004</v>
      </c>
      <c r="M54">
        <v>0.66700000000000004</v>
      </c>
      <c r="N54" s="1">
        <f t="shared" si="12"/>
        <v>33.4</v>
      </c>
      <c r="O54" s="1">
        <f t="shared" si="13"/>
        <v>33.35</v>
      </c>
      <c r="P54" s="1">
        <f t="shared" si="14"/>
        <v>33.375</v>
      </c>
      <c r="Q54" s="1">
        <f t="shared" si="15"/>
        <v>3.5355339059325371E-2</v>
      </c>
    </row>
    <row r="55" spans="1:35">
      <c r="A55" s="1"/>
      <c r="B55" s="1"/>
      <c r="C55" s="1" t="s">
        <v>3</v>
      </c>
      <c r="D55" s="1">
        <v>0.93400000000000005</v>
      </c>
      <c r="E55" s="1">
        <v>0.93100000000000005</v>
      </c>
      <c r="F55" s="1">
        <f t="shared" si="9"/>
        <v>46.7</v>
      </c>
      <c r="G55" s="1">
        <f t="shared" si="10"/>
        <v>46.550000000000004</v>
      </c>
      <c r="H55" s="1">
        <f t="shared" si="11"/>
        <v>46.625</v>
      </c>
      <c r="I55" s="1">
        <f t="shared" si="8"/>
        <v>0.10606601717798113</v>
      </c>
      <c r="L55">
        <v>0.89500000000000002</v>
      </c>
      <c r="M55">
        <v>0.89400000000000002</v>
      </c>
      <c r="N55" s="1">
        <f t="shared" si="12"/>
        <v>44.75</v>
      </c>
      <c r="O55" s="1">
        <f t="shared" si="13"/>
        <v>44.7</v>
      </c>
      <c r="P55" s="1">
        <f t="shared" si="14"/>
        <v>44.725000000000001</v>
      </c>
      <c r="Q55" s="1">
        <f t="shared" si="15"/>
        <v>3.5355339059325371E-2</v>
      </c>
    </row>
    <row r="56" spans="1:35">
      <c r="A56" s="1"/>
      <c r="B56" s="1"/>
      <c r="C56" s="1"/>
      <c r="D56" s="1"/>
      <c r="E56" s="1"/>
      <c r="F56" s="1">
        <f t="shared" si="9"/>
        <v>0</v>
      </c>
      <c r="G56" s="1">
        <f t="shared" si="10"/>
        <v>0</v>
      </c>
      <c r="H56" s="1"/>
      <c r="I56" s="1"/>
      <c r="N56" s="1">
        <f t="shared" si="12"/>
        <v>0</v>
      </c>
      <c r="O56" s="1">
        <f t="shared" si="13"/>
        <v>0</v>
      </c>
      <c r="P56" s="1">
        <f t="shared" si="14"/>
        <v>0</v>
      </c>
      <c r="Q56" s="1">
        <f t="shared" si="15"/>
        <v>0</v>
      </c>
    </row>
    <row r="57" spans="1:35">
      <c r="A57" s="1">
        <v>2</v>
      </c>
      <c r="B57" s="1" t="s">
        <v>1</v>
      </c>
      <c r="C57" s="1" t="s">
        <v>2</v>
      </c>
      <c r="D57" s="1">
        <v>1.4890000000000001</v>
      </c>
      <c r="E57" s="1">
        <v>1.4870000000000001</v>
      </c>
      <c r="F57" s="1">
        <f t="shared" si="9"/>
        <v>74.45</v>
      </c>
      <c r="G57" s="1">
        <f t="shared" si="10"/>
        <v>74.350000000000009</v>
      </c>
      <c r="H57" s="1">
        <f t="shared" si="11"/>
        <v>74.400000000000006</v>
      </c>
      <c r="I57" s="1">
        <f t="shared" si="8"/>
        <v>7.0710678118650741E-2</v>
      </c>
      <c r="L57">
        <v>0.42399999999999999</v>
      </c>
      <c r="M57">
        <v>0.42199999999999999</v>
      </c>
      <c r="N57" s="1">
        <f t="shared" si="12"/>
        <v>21.2</v>
      </c>
      <c r="O57" s="1">
        <f t="shared" si="13"/>
        <v>21.099999999999998</v>
      </c>
      <c r="P57" s="1">
        <f t="shared" si="14"/>
        <v>21.15</v>
      </c>
      <c r="Q57" s="1">
        <f t="shared" si="15"/>
        <v>7.0710678118655765E-2</v>
      </c>
    </row>
    <row r="58" spans="1:35">
      <c r="A58" s="1"/>
      <c r="B58" s="1"/>
      <c r="C58" s="1" t="s">
        <v>3</v>
      </c>
      <c r="D58" s="1">
        <v>1.68</v>
      </c>
      <c r="E58" s="1">
        <v>1.6819999999999999</v>
      </c>
      <c r="F58" s="1">
        <f t="shared" si="9"/>
        <v>84</v>
      </c>
      <c r="G58" s="1">
        <f t="shared" si="10"/>
        <v>84.1</v>
      </c>
      <c r="H58" s="1">
        <f t="shared" si="11"/>
        <v>84.05</v>
      </c>
      <c r="I58" s="1">
        <f t="shared" si="8"/>
        <v>7.0710678118650741E-2</v>
      </c>
      <c r="L58">
        <v>0.46200000000000002</v>
      </c>
      <c r="M58">
        <v>0.46</v>
      </c>
      <c r="N58" s="1">
        <f t="shared" si="12"/>
        <v>23.1</v>
      </c>
      <c r="O58" s="1">
        <f t="shared" si="13"/>
        <v>23</v>
      </c>
      <c r="P58" s="1">
        <f t="shared" si="14"/>
        <v>23.05</v>
      </c>
      <c r="Q58" s="1">
        <f t="shared" si="15"/>
        <v>7.0710678118655765E-2</v>
      </c>
    </row>
    <row r="59" spans="1:35">
      <c r="F59" s="1">
        <f t="shared" si="9"/>
        <v>0</v>
      </c>
      <c r="G59" s="1">
        <f t="shared" si="10"/>
        <v>0</v>
      </c>
      <c r="H59" s="1"/>
      <c r="I59" s="1"/>
      <c r="N59" s="1">
        <f t="shared" si="12"/>
        <v>0</v>
      </c>
      <c r="O59" s="1">
        <f t="shared" si="13"/>
        <v>0</v>
      </c>
      <c r="P59" s="1">
        <f t="shared" si="14"/>
        <v>0</v>
      </c>
      <c r="Q59" s="1">
        <f t="shared" si="15"/>
        <v>0</v>
      </c>
    </row>
    <row r="60" spans="1:35">
      <c r="A60" s="1" t="s">
        <v>7</v>
      </c>
      <c r="B60" s="1"/>
      <c r="C60" s="1"/>
      <c r="D60" s="1"/>
      <c r="E60" s="1"/>
      <c r="F60" s="1">
        <f t="shared" si="9"/>
        <v>0</v>
      </c>
      <c r="G60" s="1">
        <f t="shared" si="10"/>
        <v>0</v>
      </c>
      <c r="H60" s="1"/>
      <c r="I60" s="1"/>
      <c r="N60" s="1">
        <f t="shared" si="12"/>
        <v>0</v>
      </c>
      <c r="O60" s="1">
        <f t="shared" si="13"/>
        <v>0</v>
      </c>
      <c r="P60" s="1">
        <f t="shared" si="14"/>
        <v>0</v>
      </c>
      <c r="Q60" s="1">
        <f t="shared" si="15"/>
        <v>0</v>
      </c>
    </row>
    <row r="61" spans="1:35">
      <c r="A61" s="1"/>
      <c r="B61" s="1"/>
      <c r="C61" s="1"/>
      <c r="D61" s="2"/>
      <c r="E61" s="2"/>
      <c r="F61" s="1">
        <f t="shared" si="9"/>
        <v>0</v>
      </c>
      <c r="G61" s="1">
        <f t="shared" si="10"/>
        <v>0</v>
      </c>
      <c r="H61" s="1"/>
      <c r="I61" s="1"/>
      <c r="N61" s="1">
        <f t="shared" si="12"/>
        <v>0</v>
      </c>
      <c r="O61" s="1">
        <f t="shared" si="13"/>
        <v>0</v>
      </c>
      <c r="P61" s="1">
        <f t="shared" si="14"/>
        <v>0</v>
      </c>
      <c r="Q61" s="1">
        <f t="shared" si="15"/>
        <v>0</v>
      </c>
    </row>
    <row r="62" spans="1:35">
      <c r="A62" s="1">
        <v>1</v>
      </c>
      <c r="B62" s="1" t="s">
        <v>16</v>
      </c>
      <c r="C62" s="1" t="s">
        <v>2</v>
      </c>
      <c r="D62" s="1">
        <v>0.70499999999999996</v>
      </c>
      <c r="E62" s="1">
        <v>0.70099999999999996</v>
      </c>
      <c r="F62" s="1">
        <f t="shared" si="9"/>
        <v>35.25</v>
      </c>
      <c r="G62" s="1">
        <f t="shared" si="10"/>
        <v>35.049999999999997</v>
      </c>
      <c r="H62" s="1">
        <f t="shared" si="11"/>
        <v>35.15</v>
      </c>
      <c r="I62" s="1">
        <f t="shared" si="8"/>
        <v>0.14142135623731153</v>
      </c>
      <c r="L62">
        <v>0.38600000000000001</v>
      </c>
      <c r="M62">
        <v>0.38300000000000001</v>
      </c>
      <c r="N62" s="1">
        <f t="shared" si="12"/>
        <v>19.3</v>
      </c>
      <c r="O62" s="1">
        <f t="shared" si="13"/>
        <v>19.149999999999999</v>
      </c>
      <c r="P62" s="1">
        <f t="shared" si="14"/>
        <v>19.225000000000001</v>
      </c>
      <c r="Q62" s="1">
        <f t="shared" si="15"/>
        <v>0.10606601717798363</v>
      </c>
    </row>
    <row r="63" spans="1:35">
      <c r="A63" s="1"/>
      <c r="B63" s="1"/>
      <c r="C63" s="1" t="s">
        <v>3</v>
      </c>
      <c r="D63" s="1">
        <v>1.6439999999999999</v>
      </c>
      <c r="E63" s="1">
        <v>1.6419999999999999</v>
      </c>
      <c r="F63" s="1">
        <f t="shared" si="9"/>
        <v>82.199999999999989</v>
      </c>
      <c r="G63" s="1">
        <f t="shared" si="10"/>
        <v>82.1</v>
      </c>
      <c r="H63" s="1">
        <f t="shared" si="11"/>
        <v>82.149999999999991</v>
      </c>
      <c r="I63" s="1">
        <f t="shared" si="8"/>
        <v>7.0710678118650741E-2</v>
      </c>
      <c r="L63">
        <v>0.97499999999999998</v>
      </c>
      <c r="M63">
        <v>0.97199999999999998</v>
      </c>
      <c r="N63" s="1">
        <f t="shared" si="12"/>
        <v>48.75</v>
      </c>
      <c r="O63" s="1">
        <f t="shared" si="13"/>
        <v>48.6</v>
      </c>
      <c r="P63" s="1">
        <f t="shared" si="14"/>
        <v>48.674999999999997</v>
      </c>
      <c r="Q63" s="1">
        <f t="shared" si="15"/>
        <v>0.10606601717798113</v>
      </c>
    </row>
    <row r="64" spans="1:35">
      <c r="A64" s="1"/>
      <c r="B64" s="1"/>
      <c r="C64" s="1"/>
      <c r="D64" s="1"/>
      <c r="E64" s="1"/>
      <c r="F64" s="1">
        <f t="shared" si="9"/>
        <v>0</v>
      </c>
      <c r="G64" s="1">
        <f t="shared" si="10"/>
        <v>0</v>
      </c>
      <c r="H64" s="1"/>
      <c r="I64" s="1"/>
      <c r="N64" s="1">
        <f t="shared" si="12"/>
        <v>0</v>
      </c>
      <c r="O64" s="1">
        <f t="shared" si="13"/>
        <v>0</v>
      </c>
      <c r="P64" s="1">
        <f t="shared" si="14"/>
        <v>0</v>
      </c>
      <c r="Q64" s="1">
        <f t="shared" si="15"/>
        <v>0</v>
      </c>
    </row>
    <row r="65" spans="1:49">
      <c r="A65" s="1">
        <v>2</v>
      </c>
      <c r="B65" s="1" t="s">
        <v>1</v>
      </c>
      <c r="C65" s="1" t="s">
        <v>2</v>
      </c>
      <c r="D65" s="1">
        <v>0.98899999999999999</v>
      </c>
      <c r="E65" s="1">
        <v>0.98699999999999999</v>
      </c>
      <c r="F65" s="1">
        <f t="shared" si="9"/>
        <v>49.45</v>
      </c>
      <c r="G65" s="1">
        <f t="shared" si="10"/>
        <v>49.35</v>
      </c>
      <c r="H65" s="1">
        <f t="shared" si="11"/>
        <v>49.400000000000006</v>
      </c>
      <c r="I65" s="1">
        <f t="shared" si="8"/>
        <v>7.0710678118655765E-2</v>
      </c>
      <c r="L65">
        <v>0.76900000000000002</v>
      </c>
      <c r="M65">
        <v>0.76100000000000001</v>
      </c>
      <c r="N65" s="1">
        <f t="shared" si="12"/>
        <v>38.450000000000003</v>
      </c>
      <c r="O65" s="1">
        <f t="shared" si="13"/>
        <v>38.049999999999997</v>
      </c>
      <c r="P65" s="1">
        <f t="shared" si="14"/>
        <v>38.25</v>
      </c>
      <c r="Q65" s="1">
        <f t="shared" si="15"/>
        <v>0.28284271247449039</v>
      </c>
    </row>
    <row r="66" spans="1:49">
      <c r="A66" s="1"/>
      <c r="B66" s="1"/>
      <c r="C66" s="1" t="s">
        <v>3</v>
      </c>
      <c r="D66" s="1">
        <v>0.96899999999999997</v>
      </c>
      <c r="E66" s="1">
        <v>0.97099999999999997</v>
      </c>
      <c r="F66" s="1">
        <f t="shared" si="9"/>
        <v>48.449999999999996</v>
      </c>
      <c r="G66" s="1">
        <f t="shared" si="10"/>
        <v>48.55</v>
      </c>
      <c r="H66" s="1">
        <f t="shared" si="11"/>
        <v>48.5</v>
      </c>
      <c r="I66" s="1">
        <f t="shared" si="8"/>
        <v>7.0710678118655765E-2</v>
      </c>
      <c r="L66">
        <v>0.433</v>
      </c>
      <c r="M66">
        <v>0.432</v>
      </c>
      <c r="N66" s="1">
        <f t="shared" si="12"/>
        <v>21.65</v>
      </c>
      <c r="O66" s="1">
        <f t="shared" si="13"/>
        <v>21.6</v>
      </c>
      <c r="P66" s="1">
        <f t="shared" si="14"/>
        <v>21.625</v>
      </c>
      <c r="Q66" s="1">
        <f t="shared" si="15"/>
        <v>3.5355339059325371E-2</v>
      </c>
    </row>
    <row r="67" spans="1:49">
      <c r="F67" s="1"/>
      <c r="G67" s="1"/>
      <c r="H67" s="1"/>
      <c r="I67" s="1"/>
      <c r="N67" s="1"/>
      <c r="O67" s="1"/>
      <c r="P67" s="1"/>
      <c r="Q67" s="1"/>
    </row>
    <row r="68" spans="1:49">
      <c r="D68" s="2" t="s">
        <v>22</v>
      </c>
      <c r="F68" s="1"/>
      <c r="G68" s="1"/>
      <c r="H68" s="1"/>
      <c r="I68" s="1"/>
      <c r="N68" s="1"/>
      <c r="O68" s="1"/>
      <c r="P68" s="1"/>
      <c r="Q68" s="1"/>
    </row>
    <row r="69" spans="1:49">
      <c r="F69" s="1"/>
      <c r="G69" s="1"/>
      <c r="H69" s="1"/>
      <c r="I69" s="1"/>
      <c r="N69" s="1"/>
      <c r="O69" s="1"/>
      <c r="P69" s="1"/>
      <c r="Q69" s="1"/>
    </row>
    <row r="70" spans="1:49">
      <c r="A70" s="1" t="s">
        <v>9</v>
      </c>
      <c r="B70" s="1"/>
      <c r="C70" s="1"/>
      <c r="D70" s="1"/>
      <c r="E70" s="1"/>
      <c r="F70" s="1"/>
      <c r="G70" s="1"/>
      <c r="H70" s="1"/>
      <c r="I70" s="1"/>
      <c r="N70" s="1"/>
      <c r="O70" s="1"/>
      <c r="P70" s="1"/>
      <c r="Q70" s="1"/>
    </row>
    <row r="71" spans="1:49">
      <c r="A71" s="1"/>
      <c r="B71" s="1"/>
      <c r="C71" s="1"/>
      <c r="D71" s="2"/>
      <c r="E71" s="2"/>
      <c r="F71" s="1"/>
      <c r="G71" s="1"/>
      <c r="H71" s="1"/>
      <c r="I71" s="1"/>
      <c r="N71" s="1"/>
      <c r="O71" s="1"/>
      <c r="P71" s="1"/>
      <c r="Q71" s="1"/>
      <c r="V71" s="1" t="s">
        <v>60</v>
      </c>
      <c r="AD71" s="1" t="s">
        <v>60</v>
      </c>
    </row>
    <row r="72" spans="1:49">
      <c r="A72" s="1">
        <v>1</v>
      </c>
      <c r="B72" s="1" t="s">
        <v>16</v>
      </c>
      <c r="C72" s="1" t="s">
        <v>2</v>
      </c>
      <c r="D72" s="1">
        <v>1.359</v>
      </c>
      <c r="E72" s="1">
        <v>1.347</v>
      </c>
      <c r="F72" s="1">
        <f>D72*50</f>
        <v>67.95</v>
      </c>
      <c r="G72" s="1">
        <f>E72*50</f>
        <v>67.349999999999994</v>
      </c>
      <c r="H72" s="1">
        <f t="shared" ref="H72:H100" si="16">AVERAGE(F72,G72)</f>
        <v>67.650000000000006</v>
      </c>
      <c r="I72" s="1">
        <f t="shared" ref="I72:I100" si="17">STDEV(F72,G72)</f>
        <v>0.42426406870798411</v>
      </c>
      <c r="L72">
        <v>0.23799999999999999</v>
      </c>
      <c r="M72">
        <v>0.23499999999999999</v>
      </c>
      <c r="N72" s="1">
        <f>L72*50</f>
        <v>11.899999999999999</v>
      </c>
      <c r="O72" s="1">
        <f>M72*50</f>
        <v>11.75</v>
      </c>
      <c r="P72" s="1">
        <f t="shared" ref="P72:P100" si="18">AVERAGE(N72,O72)</f>
        <v>11.824999999999999</v>
      </c>
      <c r="Q72" s="1">
        <f t="shared" ref="Q72:Q100" si="19">STDEV(N72,O72)</f>
        <v>0.10606601717798111</v>
      </c>
      <c r="U72">
        <v>2</v>
      </c>
      <c r="W72" s="1" t="s">
        <v>49</v>
      </c>
      <c r="AC72">
        <v>2</v>
      </c>
      <c r="AE72" s="1" t="s">
        <v>49</v>
      </c>
      <c r="AM72" s="2" t="s">
        <v>63</v>
      </c>
      <c r="AN72" s="2" t="s">
        <v>64</v>
      </c>
      <c r="AO72" s="2" t="s">
        <v>65</v>
      </c>
      <c r="AP72" s="2" t="s">
        <v>67</v>
      </c>
      <c r="AT72" s="2" t="s">
        <v>63</v>
      </c>
      <c r="AU72" s="2" t="s">
        <v>64</v>
      </c>
      <c r="AV72" s="2" t="s">
        <v>65</v>
      </c>
      <c r="AW72" s="2" t="s">
        <v>67</v>
      </c>
    </row>
    <row r="73" spans="1:49">
      <c r="A73" s="1"/>
      <c r="B73" s="1"/>
      <c r="C73" s="1" t="s">
        <v>3</v>
      </c>
      <c r="D73" s="1">
        <v>0.98199999999999998</v>
      </c>
      <c r="E73" s="1">
        <v>0.98</v>
      </c>
      <c r="F73" s="1">
        <f t="shared" ref="F73:F100" si="20">D73*50</f>
        <v>49.1</v>
      </c>
      <c r="G73" s="1">
        <f t="shared" ref="G73:G100" si="21">E73*50</f>
        <v>49</v>
      </c>
      <c r="H73" s="1">
        <f t="shared" si="16"/>
        <v>49.05</v>
      </c>
      <c r="I73" s="1">
        <f t="shared" si="17"/>
        <v>7.0710678118655765E-2</v>
      </c>
      <c r="L73">
        <v>0.222</v>
      </c>
      <c r="M73">
        <v>0.219</v>
      </c>
      <c r="N73" s="1">
        <f t="shared" ref="N73:N100" si="22">L73*50</f>
        <v>11.1</v>
      </c>
      <c r="O73" s="1">
        <f t="shared" ref="O73:O100" si="23">M73*50</f>
        <v>10.95</v>
      </c>
      <c r="P73" s="1">
        <f t="shared" si="18"/>
        <v>11.024999999999999</v>
      </c>
      <c r="Q73" s="1">
        <f t="shared" si="19"/>
        <v>0.10606601717820185</v>
      </c>
      <c r="W73" s="1">
        <v>1</v>
      </c>
      <c r="X73">
        <v>11.899999999999999</v>
      </c>
      <c r="Y73">
        <v>11.75</v>
      </c>
      <c r="Z73">
        <v>11.824999999999999</v>
      </c>
      <c r="AA73">
        <v>0.10606601717798111</v>
      </c>
      <c r="AE73" s="1">
        <v>1</v>
      </c>
      <c r="AF73">
        <v>67.95</v>
      </c>
      <c r="AG73">
        <v>67.349999999999994</v>
      </c>
      <c r="AH73">
        <v>67.650000000000006</v>
      </c>
      <c r="AI73">
        <v>0.42426406870798411</v>
      </c>
      <c r="AK73" s="2" t="s">
        <v>16</v>
      </c>
      <c r="AL73" s="2" t="s">
        <v>2</v>
      </c>
      <c r="AM73">
        <v>11.025</v>
      </c>
      <c r="AN73">
        <v>19.100000000000001</v>
      </c>
      <c r="AO73" s="1">
        <v>15.45</v>
      </c>
      <c r="AP73">
        <v>37.229999999999997</v>
      </c>
      <c r="AR73" s="2" t="s">
        <v>16</v>
      </c>
      <c r="AS73" s="2" t="s">
        <v>2</v>
      </c>
      <c r="AT73" s="1">
        <v>0.10606601717798111</v>
      </c>
      <c r="AU73" s="1">
        <v>7.0710678118653253E-2</v>
      </c>
      <c r="AV73" s="1">
        <v>7.0710678118654502E-2</v>
      </c>
      <c r="AW73" s="1">
        <v>7.0710678118655765E-2</v>
      </c>
    </row>
    <row r="74" spans="1:49">
      <c r="A74" s="1"/>
      <c r="B74" s="1"/>
      <c r="C74" s="1"/>
      <c r="D74" s="1"/>
      <c r="E74" s="1"/>
      <c r="F74" s="1">
        <f t="shared" si="20"/>
        <v>0</v>
      </c>
      <c r="G74" s="1">
        <f t="shared" si="21"/>
        <v>0</v>
      </c>
      <c r="H74" s="1"/>
      <c r="I74" s="1">
        <f t="shared" si="17"/>
        <v>0</v>
      </c>
      <c r="N74" s="1">
        <f t="shared" si="22"/>
        <v>0</v>
      </c>
      <c r="O74" s="1">
        <f t="shared" si="23"/>
        <v>0</v>
      </c>
      <c r="P74" s="1"/>
      <c r="Q74" s="1"/>
      <c r="W74" s="1">
        <v>2</v>
      </c>
      <c r="X74">
        <v>11.1</v>
      </c>
      <c r="Y74">
        <v>10.95</v>
      </c>
      <c r="Z74">
        <v>11.024999999999999</v>
      </c>
      <c r="AA74">
        <v>0.10606601717820185</v>
      </c>
      <c r="AE74" s="1">
        <v>2</v>
      </c>
      <c r="AF74">
        <v>49.1</v>
      </c>
      <c r="AG74">
        <v>49</v>
      </c>
      <c r="AH74">
        <v>49.05</v>
      </c>
      <c r="AI74">
        <v>7.0710678118655765E-2</v>
      </c>
      <c r="AK74" s="2"/>
      <c r="AL74" s="2" t="s">
        <v>3</v>
      </c>
      <c r="AM74" s="1">
        <v>11.824999999999999</v>
      </c>
      <c r="AN74" s="1">
        <v>20.200000000000003</v>
      </c>
      <c r="AO74" s="1">
        <v>47.325000000000003</v>
      </c>
      <c r="AP74" s="1">
        <v>44.55</v>
      </c>
      <c r="AR74" s="2"/>
      <c r="AS74" s="2" t="s">
        <v>3</v>
      </c>
      <c r="AT74" s="1">
        <v>0.10606601717820185</v>
      </c>
      <c r="AU74" s="1">
        <v>7.0710678118653253E-2</v>
      </c>
      <c r="AV74" s="1">
        <v>0.10606601717798113</v>
      </c>
      <c r="AW74" s="1">
        <v>3.5355339059325371E-2</v>
      </c>
    </row>
    <row r="75" spans="1:49">
      <c r="A75" s="1">
        <v>2</v>
      </c>
      <c r="B75" s="1" t="s">
        <v>1</v>
      </c>
      <c r="C75" s="1" t="s">
        <v>2</v>
      </c>
      <c r="D75" s="1">
        <v>0.98099999999999998</v>
      </c>
      <c r="E75" s="1">
        <v>0.98899999999999999</v>
      </c>
      <c r="F75" s="1">
        <f t="shared" si="20"/>
        <v>49.05</v>
      </c>
      <c r="G75" s="1">
        <f t="shared" si="21"/>
        <v>49.45</v>
      </c>
      <c r="H75" s="1">
        <f t="shared" si="16"/>
        <v>49.25</v>
      </c>
      <c r="I75" s="1">
        <f t="shared" si="17"/>
        <v>0.28284271247449039</v>
      </c>
      <c r="L75">
        <v>0.21299999999999999</v>
      </c>
      <c r="M75">
        <v>0.21299999999999999</v>
      </c>
      <c r="N75" s="1">
        <f t="shared" si="22"/>
        <v>10.65</v>
      </c>
      <c r="O75" s="1">
        <f t="shared" si="23"/>
        <v>10.65</v>
      </c>
      <c r="P75" s="1">
        <f t="shared" si="18"/>
        <v>10.65</v>
      </c>
      <c r="Q75" s="1">
        <f t="shared" si="19"/>
        <v>0</v>
      </c>
      <c r="W75" s="1">
        <v>3</v>
      </c>
      <c r="X75">
        <v>10.65</v>
      </c>
      <c r="Y75">
        <v>10.65</v>
      </c>
      <c r="Z75">
        <v>10.65</v>
      </c>
      <c r="AA75">
        <v>0</v>
      </c>
      <c r="AE75" s="1">
        <v>3</v>
      </c>
      <c r="AF75">
        <v>49.05</v>
      </c>
      <c r="AG75">
        <v>49.45</v>
      </c>
      <c r="AH75">
        <v>49.25</v>
      </c>
      <c r="AI75">
        <v>0.28284271247449039</v>
      </c>
      <c r="AK75" s="2" t="s">
        <v>1</v>
      </c>
      <c r="AL75" s="2" t="s">
        <v>2</v>
      </c>
      <c r="AM75" s="1">
        <v>10.65</v>
      </c>
      <c r="AN75">
        <v>18.579999999999998</v>
      </c>
      <c r="AO75" s="1">
        <v>18.325000000000003</v>
      </c>
      <c r="AP75" s="1">
        <v>26.1</v>
      </c>
      <c r="AR75" s="2" t="s">
        <v>1</v>
      </c>
      <c r="AS75" s="2" t="s">
        <v>2</v>
      </c>
      <c r="AT75" s="1">
        <v>0</v>
      </c>
      <c r="AU75" s="1">
        <v>7.0710678118655765E-2</v>
      </c>
      <c r="AV75" s="1">
        <v>3.5355339059327882E-2</v>
      </c>
      <c r="AW75" s="1">
        <v>0.14142135623731153</v>
      </c>
    </row>
    <row r="76" spans="1:49">
      <c r="A76" s="1"/>
      <c r="B76" s="1"/>
      <c r="C76" s="1" t="s">
        <v>3</v>
      </c>
      <c r="D76" s="1">
        <v>1.2</v>
      </c>
      <c r="E76" s="1">
        <v>1.204</v>
      </c>
      <c r="F76" s="1">
        <f t="shared" si="20"/>
        <v>60</v>
      </c>
      <c r="G76" s="1">
        <f t="shared" si="21"/>
        <v>60.199999999999996</v>
      </c>
      <c r="H76" s="1">
        <f t="shared" si="16"/>
        <v>60.099999999999994</v>
      </c>
      <c r="I76" s="1">
        <f t="shared" si="17"/>
        <v>0.14142135623730651</v>
      </c>
      <c r="L76">
        <v>0.48099999999999998</v>
      </c>
      <c r="M76">
        <v>0.48</v>
      </c>
      <c r="N76" s="1">
        <f t="shared" si="22"/>
        <v>24.05</v>
      </c>
      <c r="O76" s="1">
        <f t="shared" si="23"/>
        <v>24</v>
      </c>
      <c r="P76" s="1">
        <f t="shared" si="18"/>
        <v>24.024999999999999</v>
      </c>
      <c r="Q76" s="1">
        <f t="shared" si="19"/>
        <v>3.5355339059327882E-2</v>
      </c>
      <c r="W76" s="1">
        <v>4</v>
      </c>
      <c r="X76">
        <v>24.05</v>
      </c>
      <c r="Y76">
        <v>24</v>
      </c>
      <c r="Z76">
        <v>24.024999999999999</v>
      </c>
      <c r="AA76">
        <v>3.5355339059327882E-2</v>
      </c>
      <c r="AE76" s="1">
        <v>4</v>
      </c>
      <c r="AF76">
        <v>60</v>
      </c>
      <c r="AG76">
        <v>60.199999999999996</v>
      </c>
      <c r="AH76">
        <v>60.099999999999994</v>
      </c>
      <c r="AI76">
        <v>0.14142135623730651</v>
      </c>
      <c r="AK76" s="2"/>
      <c r="AL76" s="2" t="s">
        <v>3</v>
      </c>
      <c r="AM76" s="1">
        <v>24.024999999999999</v>
      </c>
      <c r="AN76" s="1">
        <v>27.6</v>
      </c>
      <c r="AO76" s="1">
        <v>33.450000000000003</v>
      </c>
      <c r="AP76" s="1">
        <v>41.399999999999991</v>
      </c>
      <c r="AR76" s="2"/>
      <c r="AS76" s="2" t="s">
        <v>3</v>
      </c>
      <c r="AT76" s="1">
        <v>3.5355339059327882E-2</v>
      </c>
      <c r="AU76" s="1">
        <v>0.10606601717798111</v>
      </c>
      <c r="AV76" s="1">
        <v>0</v>
      </c>
      <c r="AW76" s="1">
        <v>7.0710678118655765E-2</v>
      </c>
    </row>
    <row r="77" spans="1:49">
      <c r="F77" s="1">
        <f t="shared" si="20"/>
        <v>0</v>
      </c>
      <c r="G77" s="1">
        <f t="shared" si="21"/>
        <v>0</v>
      </c>
      <c r="H77" s="1"/>
      <c r="I77" s="1">
        <f t="shared" si="17"/>
        <v>0</v>
      </c>
      <c r="N77" s="1">
        <f t="shared" si="22"/>
        <v>0</v>
      </c>
      <c r="O77" s="1">
        <f t="shared" si="23"/>
        <v>0</v>
      </c>
      <c r="P77" s="1"/>
      <c r="Q77" s="1"/>
      <c r="W77" s="1">
        <v>5</v>
      </c>
      <c r="X77">
        <v>20.25</v>
      </c>
      <c r="Y77">
        <v>20.150000000000002</v>
      </c>
      <c r="Z77">
        <v>20.200000000000003</v>
      </c>
      <c r="AA77">
        <v>7.0710678118653253E-2</v>
      </c>
      <c r="AE77" s="1">
        <v>5</v>
      </c>
      <c r="AF77">
        <v>61.150000000000006</v>
      </c>
      <c r="AG77">
        <v>55.95</v>
      </c>
      <c r="AH77">
        <v>58.550000000000004</v>
      </c>
      <c r="AI77">
        <v>3.676955262169983</v>
      </c>
    </row>
    <row r="78" spans="1:49">
      <c r="A78" s="1" t="s">
        <v>5</v>
      </c>
      <c r="B78" s="1"/>
      <c r="C78" s="1"/>
      <c r="D78" s="1"/>
      <c r="E78" s="1"/>
      <c r="F78" s="1">
        <f t="shared" si="20"/>
        <v>0</v>
      </c>
      <c r="G78" s="1">
        <f t="shared" si="21"/>
        <v>0</v>
      </c>
      <c r="H78" s="1"/>
      <c r="I78" s="1">
        <f t="shared" si="17"/>
        <v>0</v>
      </c>
      <c r="N78" s="1">
        <f t="shared" si="22"/>
        <v>0</v>
      </c>
      <c r="O78" s="1">
        <f t="shared" si="23"/>
        <v>0</v>
      </c>
      <c r="P78" s="1"/>
      <c r="Q78" s="1"/>
      <c r="W78" s="1">
        <v>6</v>
      </c>
      <c r="X78">
        <v>19.05</v>
      </c>
      <c r="Y78">
        <v>19.149999999999999</v>
      </c>
      <c r="Z78">
        <v>19.100000000000001</v>
      </c>
      <c r="AA78">
        <v>7.0710678118653253E-2</v>
      </c>
      <c r="AE78" s="1">
        <v>6</v>
      </c>
      <c r="AF78">
        <v>55.15</v>
      </c>
      <c r="AG78">
        <v>55.000000000000007</v>
      </c>
      <c r="AH78">
        <v>55.075000000000003</v>
      </c>
      <c r="AI78">
        <v>0.1060660171779761</v>
      </c>
      <c r="AK78" s="1"/>
      <c r="AL78" s="1"/>
      <c r="AM78" s="2" t="s">
        <v>63</v>
      </c>
      <c r="AN78" s="2" t="s">
        <v>64</v>
      </c>
      <c r="AO78" s="2" t="s">
        <v>65</v>
      </c>
      <c r="AP78" s="2" t="s">
        <v>67</v>
      </c>
      <c r="AT78" s="2" t="s">
        <v>63</v>
      </c>
      <c r="AU78" s="2" t="s">
        <v>64</v>
      </c>
      <c r="AV78" s="2" t="s">
        <v>65</v>
      </c>
      <c r="AW78" s="2" t="s">
        <v>67</v>
      </c>
    </row>
    <row r="79" spans="1:49">
      <c r="A79" s="1"/>
      <c r="B79" s="1"/>
      <c r="C79" s="1"/>
      <c r="D79" s="2"/>
      <c r="E79" s="2"/>
      <c r="F79" s="1">
        <f t="shared" si="20"/>
        <v>0</v>
      </c>
      <c r="G79" s="1">
        <f t="shared" si="21"/>
        <v>0</v>
      </c>
      <c r="H79" s="1"/>
      <c r="I79" s="1">
        <f t="shared" si="17"/>
        <v>0</v>
      </c>
      <c r="N79" s="1">
        <f t="shared" si="22"/>
        <v>0</v>
      </c>
      <c r="O79" s="1">
        <f t="shared" si="23"/>
        <v>0</v>
      </c>
      <c r="P79" s="1"/>
      <c r="Q79" s="1"/>
      <c r="W79" s="1">
        <v>7</v>
      </c>
      <c r="X79">
        <v>27.650000000000002</v>
      </c>
      <c r="Y79">
        <v>27.55</v>
      </c>
      <c r="Z79">
        <v>27.6</v>
      </c>
      <c r="AA79">
        <v>7.0710678118655765E-2</v>
      </c>
      <c r="AE79" s="1">
        <v>7</v>
      </c>
      <c r="AF79">
        <v>55.900000000000006</v>
      </c>
      <c r="AG79">
        <v>55.75</v>
      </c>
      <c r="AH79">
        <v>55.825000000000003</v>
      </c>
      <c r="AI79">
        <v>0.10606601717798615</v>
      </c>
      <c r="AK79" s="2" t="s">
        <v>16</v>
      </c>
      <c r="AL79" s="2" t="s">
        <v>2</v>
      </c>
      <c r="AM79">
        <v>49.05</v>
      </c>
      <c r="AN79">
        <v>55.08</v>
      </c>
      <c r="AO79" s="1">
        <v>37.75</v>
      </c>
      <c r="AP79" s="1">
        <v>52.724999999999994</v>
      </c>
      <c r="AR79" s="2" t="s">
        <v>16</v>
      </c>
      <c r="AS79" s="2" t="s">
        <v>2</v>
      </c>
      <c r="AT79" s="1">
        <v>7.0710678118650741E-2</v>
      </c>
      <c r="AU79" s="1">
        <v>3.676955262169983</v>
      </c>
      <c r="AV79" s="1">
        <v>7.0710678118650741E-2</v>
      </c>
      <c r="AW79" s="1">
        <v>0.17677669529663187</v>
      </c>
    </row>
    <row r="80" spans="1:49">
      <c r="A80" s="1">
        <v>1</v>
      </c>
      <c r="B80" s="1" t="s">
        <v>16</v>
      </c>
      <c r="C80" s="1" t="s">
        <v>2</v>
      </c>
      <c r="D80" s="1">
        <v>1.2230000000000001</v>
      </c>
      <c r="E80" s="1">
        <v>1.119</v>
      </c>
      <c r="F80" s="1">
        <f t="shared" si="20"/>
        <v>61.150000000000006</v>
      </c>
      <c r="G80" s="1">
        <f t="shared" si="21"/>
        <v>55.95</v>
      </c>
      <c r="H80" s="1">
        <f t="shared" si="16"/>
        <v>58.550000000000004</v>
      </c>
      <c r="I80" s="1">
        <f t="shared" si="17"/>
        <v>3.676955262169983</v>
      </c>
      <c r="L80">
        <v>0.40500000000000003</v>
      </c>
      <c r="M80">
        <v>0.40300000000000002</v>
      </c>
      <c r="N80" s="1">
        <f t="shared" si="22"/>
        <v>20.25</v>
      </c>
      <c r="O80" s="1">
        <f t="shared" si="23"/>
        <v>20.150000000000002</v>
      </c>
      <c r="P80" s="1">
        <f t="shared" si="18"/>
        <v>20.200000000000003</v>
      </c>
      <c r="Q80" s="1">
        <f t="shared" si="19"/>
        <v>7.0710678118653253E-2</v>
      </c>
      <c r="W80" s="1">
        <v>8</v>
      </c>
      <c r="X80">
        <v>18.649999999999999</v>
      </c>
      <c r="Y80">
        <v>18.5</v>
      </c>
      <c r="Z80">
        <v>18.574999999999999</v>
      </c>
      <c r="AA80">
        <v>0.10606601717798111</v>
      </c>
      <c r="AE80" s="1">
        <v>8</v>
      </c>
      <c r="AF80">
        <v>45.4</v>
      </c>
      <c r="AG80">
        <v>45.45</v>
      </c>
      <c r="AH80">
        <v>45.424999999999997</v>
      </c>
      <c r="AI80">
        <v>3.5355339059330394E-2</v>
      </c>
      <c r="AK80" s="2"/>
      <c r="AL80" s="2" t="s">
        <v>3</v>
      </c>
      <c r="AM80" s="1">
        <v>67.650000000000006</v>
      </c>
      <c r="AN80" s="1">
        <v>58.550000000000004</v>
      </c>
      <c r="AO80" s="1">
        <v>54.05</v>
      </c>
      <c r="AP80" s="1">
        <v>53.1</v>
      </c>
      <c r="AR80" s="2"/>
      <c r="AS80" s="2" t="s">
        <v>3</v>
      </c>
      <c r="AT80" s="1">
        <v>0.42426406870798411</v>
      </c>
      <c r="AU80" s="1">
        <v>0.1060660171779761</v>
      </c>
      <c r="AV80" s="1">
        <v>7.0710678118655765E-2</v>
      </c>
      <c r="AW80" s="1">
        <v>0.14142135623731153</v>
      </c>
    </row>
    <row r="81" spans="1:49">
      <c r="A81" s="1"/>
      <c r="B81" s="1"/>
      <c r="C81" s="1" t="s">
        <v>3</v>
      </c>
      <c r="D81" s="1">
        <v>1.103</v>
      </c>
      <c r="E81" s="1">
        <v>1.1000000000000001</v>
      </c>
      <c r="F81" s="1">
        <f t="shared" si="20"/>
        <v>55.15</v>
      </c>
      <c r="G81" s="1">
        <f t="shared" si="21"/>
        <v>55.000000000000007</v>
      </c>
      <c r="H81" s="1">
        <f t="shared" si="16"/>
        <v>55.075000000000003</v>
      </c>
      <c r="I81" s="1">
        <f t="shared" si="17"/>
        <v>0.1060660171779761</v>
      </c>
      <c r="L81">
        <v>0.38100000000000001</v>
      </c>
      <c r="M81">
        <v>0.38300000000000001</v>
      </c>
      <c r="N81" s="1">
        <f t="shared" si="22"/>
        <v>19.05</v>
      </c>
      <c r="O81" s="1">
        <f t="shared" si="23"/>
        <v>19.149999999999999</v>
      </c>
      <c r="P81" s="1">
        <f t="shared" si="18"/>
        <v>19.100000000000001</v>
      </c>
      <c r="Q81" s="1">
        <f t="shared" si="19"/>
        <v>7.0710678118653253E-2</v>
      </c>
      <c r="W81" s="1">
        <v>9</v>
      </c>
      <c r="X81">
        <v>15.5</v>
      </c>
      <c r="Y81">
        <v>15.4</v>
      </c>
      <c r="Z81">
        <v>15.45</v>
      </c>
      <c r="AA81">
        <v>7.0710678118654502E-2</v>
      </c>
      <c r="AE81" s="1">
        <v>9</v>
      </c>
      <c r="AF81">
        <v>37.700000000000003</v>
      </c>
      <c r="AG81">
        <v>37.799999999999997</v>
      </c>
      <c r="AH81">
        <v>37.75</v>
      </c>
      <c r="AI81">
        <v>7.0710678118650741E-2</v>
      </c>
      <c r="AK81" s="2" t="s">
        <v>1</v>
      </c>
      <c r="AL81" s="2" t="s">
        <v>2</v>
      </c>
      <c r="AM81" s="1">
        <v>49.25</v>
      </c>
      <c r="AN81">
        <v>45.43</v>
      </c>
      <c r="AO81" s="1">
        <v>67.925000000000011</v>
      </c>
      <c r="AP81" s="1">
        <v>79.2</v>
      </c>
      <c r="AR81" s="2" t="s">
        <v>1</v>
      </c>
      <c r="AS81" s="2" t="s">
        <v>2</v>
      </c>
      <c r="AT81" s="1">
        <v>0.28284271247449039</v>
      </c>
      <c r="AU81" s="1">
        <v>3.5355339059325371E-2</v>
      </c>
      <c r="AV81" s="1">
        <v>3.5355339059325371E-2</v>
      </c>
      <c r="AW81" s="1">
        <v>0.14142135623730148</v>
      </c>
    </row>
    <row r="82" spans="1:49">
      <c r="A82" s="1"/>
      <c r="B82" s="1"/>
      <c r="C82" s="1"/>
      <c r="D82" s="1"/>
      <c r="E82" s="1"/>
      <c r="F82" s="1">
        <f t="shared" si="20"/>
        <v>0</v>
      </c>
      <c r="G82" s="1">
        <f t="shared" si="21"/>
        <v>0</v>
      </c>
      <c r="H82" s="1"/>
      <c r="I82" s="1">
        <f t="shared" si="17"/>
        <v>0</v>
      </c>
      <c r="N82" s="1">
        <f t="shared" si="22"/>
        <v>0</v>
      </c>
      <c r="O82" s="1">
        <f t="shared" si="23"/>
        <v>0</v>
      </c>
      <c r="P82" s="1"/>
      <c r="Q82" s="1"/>
      <c r="W82" s="1">
        <v>10</v>
      </c>
      <c r="X82">
        <v>47.4</v>
      </c>
      <c r="Y82">
        <v>47.25</v>
      </c>
      <c r="Z82">
        <v>47.325000000000003</v>
      </c>
      <c r="AA82">
        <v>0.10606601717798113</v>
      </c>
      <c r="AE82" s="1">
        <v>10</v>
      </c>
      <c r="AF82">
        <v>54.1</v>
      </c>
      <c r="AG82">
        <v>54</v>
      </c>
      <c r="AH82">
        <v>54.05</v>
      </c>
      <c r="AI82">
        <v>7.0710678118655765E-2</v>
      </c>
      <c r="AK82" s="2"/>
      <c r="AL82" s="2" t="s">
        <v>3</v>
      </c>
      <c r="AM82" s="1">
        <v>60.099999999999994</v>
      </c>
      <c r="AN82" s="1">
        <v>55.825000000000003</v>
      </c>
      <c r="AO82" s="1">
        <v>89.35</v>
      </c>
      <c r="AP82" s="1">
        <v>84.325000000000003</v>
      </c>
      <c r="AR82" s="2"/>
      <c r="AS82" s="2" t="s">
        <v>3</v>
      </c>
      <c r="AT82" s="1">
        <v>0.14142135623730651</v>
      </c>
      <c r="AU82" s="1">
        <v>0.10606601717798615</v>
      </c>
      <c r="AV82" s="1">
        <v>7.0710678118660789E-2</v>
      </c>
      <c r="AW82" s="1">
        <v>0.17677669529663689</v>
      </c>
    </row>
    <row r="83" spans="1:49">
      <c r="A83" s="1">
        <v>2</v>
      </c>
      <c r="B83" s="1" t="s">
        <v>1</v>
      </c>
      <c r="C83" s="1" t="s">
        <v>2</v>
      </c>
      <c r="D83" s="1">
        <v>1.1180000000000001</v>
      </c>
      <c r="E83" s="1">
        <v>1.115</v>
      </c>
      <c r="F83" s="1">
        <f t="shared" si="20"/>
        <v>55.900000000000006</v>
      </c>
      <c r="G83" s="1">
        <f t="shared" si="21"/>
        <v>55.75</v>
      </c>
      <c r="H83" s="1">
        <f t="shared" si="16"/>
        <v>55.825000000000003</v>
      </c>
      <c r="I83" s="1">
        <f t="shared" si="17"/>
        <v>0.10606601717798615</v>
      </c>
      <c r="L83">
        <v>0.55300000000000005</v>
      </c>
      <c r="M83">
        <v>0.55100000000000005</v>
      </c>
      <c r="N83" s="1">
        <f t="shared" si="22"/>
        <v>27.650000000000002</v>
      </c>
      <c r="O83" s="1">
        <f t="shared" si="23"/>
        <v>27.55</v>
      </c>
      <c r="P83" s="1">
        <f t="shared" si="18"/>
        <v>27.6</v>
      </c>
      <c r="Q83" s="1">
        <f t="shared" si="19"/>
        <v>7.0710678118655765E-2</v>
      </c>
      <c r="W83" s="1">
        <v>11</v>
      </c>
      <c r="X83">
        <v>18.350000000000001</v>
      </c>
      <c r="Y83">
        <v>18.3</v>
      </c>
      <c r="Z83">
        <v>18.325000000000003</v>
      </c>
      <c r="AA83">
        <v>3.5355339059327882E-2</v>
      </c>
      <c r="AE83" s="1">
        <v>11</v>
      </c>
      <c r="AF83">
        <v>67.95</v>
      </c>
      <c r="AG83">
        <v>67.900000000000006</v>
      </c>
      <c r="AH83">
        <v>67.925000000000011</v>
      </c>
      <c r="AI83">
        <v>3.5355339059325371E-2</v>
      </c>
    </row>
    <row r="84" spans="1:49">
      <c r="A84" s="1"/>
      <c r="B84" s="1"/>
      <c r="C84" s="1" t="s">
        <v>3</v>
      </c>
      <c r="D84" s="1">
        <v>0.90800000000000003</v>
      </c>
      <c r="E84" s="1">
        <v>0.90900000000000003</v>
      </c>
      <c r="F84" s="1">
        <f t="shared" si="20"/>
        <v>45.4</v>
      </c>
      <c r="G84" s="1">
        <f t="shared" si="21"/>
        <v>45.45</v>
      </c>
      <c r="H84" s="1">
        <f t="shared" si="16"/>
        <v>45.424999999999997</v>
      </c>
      <c r="I84" s="1">
        <f t="shared" si="17"/>
        <v>3.5355339059330394E-2</v>
      </c>
      <c r="L84">
        <v>0.373</v>
      </c>
      <c r="M84">
        <v>0.37</v>
      </c>
      <c r="N84" s="1">
        <f t="shared" si="22"/>
        <v>18.649999999999999</v>
      </c>
      <c r="O84" s="1">
        <f t="shared" si="23"/>
        <v>18.5</v>
      </c>
      <c r="P84" s="1">
        <f t="shared" si="18"/>
        <v>18.574999999999999</v>
      </c>
      <c r="Q84" s="1">
        <f t="shared" si="19"/>
        <v>0.10606601717798111</v>
      </c>
      <c r="W84" s="1">
        <v>12</v>
      </c>
      <c r="X84">
        <v>33.450000000000003</v>
      </c>
      <c r="Y84">
        <v>33.450000000000003</v>
      </c>
      <c r="Z84">
        <v>33.450000000000003</v>
      </c>
      <c r="AA84">
        <v>0</v>
      </c>
      <c r="AE84" s="1">
        <v>12</v>
      </c>
      <c r="AF84">
        <v>89.4</v>
      </c>
      <c r="AG84">
        <v>89.3</v>
      </c>
      <c r="AH84">
        <v>89.35</v>
      </c>
      <c r="AI84">
        <v>7.0710678118660789E-2</v>
      </c>
    </row>
    <row r="85" spans="1:49">
      <c r="F85" s="1">
        <f t="shared" si="20"/>
        <v>0</v>
      </c>
      <c r="G85" s="1">
        <f t="shared" si="21"/>
        <v>0</v>
      </c>
      <c r="H85" s="1"/>
      <c r="I85" s="1">
        <f t="shared" si="17"/>
        <v>0</v>
      </c>
      <c r="N85" s="1">
        <f t="shared" si="22"/>
        <v>0</v>
      </c>
      <c r="O85" s="1">
        <f t="shared" si="23"/>
        <v>0</v>
      </c>
      <c r="P85" s="1"/>
      <c r="Q85" s="1"/>
      <c r="W85" s="1">
        <v>13</v>
      </c>
      <c r="X85">
        <v>44.5</v>
      </c>
      <c r="Y85">
        <v>44.6</v>
      </c>
      <c r="Z85">
        <v>44.55</v>
      </c>
      <c r="AA85">
        <v>7.0710678118655765E-2</v>
      </c>
      <c r="AE85" s="1">
        <v>13</v>
      </c>
      <c r="AF85">
        <v>52.6</v>
      </c>
      <c r="AG85">
        <v>52.849999999999994</v>
      </c>
      <c r="AH85">
        <v>52.724999999999994</v>
      </c>
      <c r="AI85">
        <v>0.17677669529663187</v>
      </c>
    </row>
    <row r="86" spans="1:49">
      <c r="A86" s="1" t="s">
        <v>6</v>
      </c>
      <c r="B86" s="1"/>
      <c r="C86" s="1"/>
      <c r="D86" s="1"/>
      <c r="E86" s="1"/>
      <c r="F86" s="1">
        <f t="shared" si="20"/>
        <v>0</v>
      </c>
      <c r="G86" s="1">
        <f t="shared" si="21"/>
        <v>0</v>
      </c>
      <c r="H86" s="1"/>
      <c r="I86" s="1">
        <f t="shared" si="17"/>
        <v>0</v>
      </c>
      <c r="N86" s="1">
        <f t="shared" si="22"/>
        <v>0</v>
      </c>
      <c r="O86" s="1">
        <f t="shared" si="23"/>
        <v>0</v>
      </c>
      <c r="P86" s="1"/>
      <c r="Q86" s="1"/>
      <c r="W86" s="1">
        <v>14</v>
      </c>
      <c r="X86">
        <v>37.25</v>
      </c>
      <c r="Y86">
        <v>37.200000000000003</v>
      </c>
      <c r="Z86">
        <v>37.225000000000001</v>
      </c>
      <c r="AA86">
        <v>3.5355339059325371E-2</v>
      </c>
      <c r="AE86" s="1">
        <v>14</v>
      </c>
      <c r="AF86">
        <v>53</v>
      </c>
      <c r="AG86">
        <v>53.2</v>
      </c>
      <c r="AH86">
        <v>53.1</v>
      </c>
      <c r="AI86">
        <v>0.14142135623731153</v>
      </c>
    </row>
    <row r="87" spans="1:49">
      <c r="A87" s="1"/>
      <c r="B87" s="1"/>
      <c r="C87" s="1"/>
      <c r="D87" s="2"/>
      <c r="E87" s="2"/>
      <c r="F87" s="1">
        <f t="shared" si="20"/>
        <v>0</v>
      </c>
      <c r="G87" s="1">
        <f t="shared" si="21"/>
        <v>0</v>
      </c>
      <c r="H87" s="1"/>
      <c r="I87" s="1">
        <f t="shared" si="17"/>
        <v>0</v>
      </c>
      <c r="N87" s="1">
        <f t="shared" si="22"/>
        <v>0</v>
      </c>
      <c r="O87" s="1">
        <f t="shared" si="23"/>
        <v>0</v>
      </c>
      <c r="P87" s="1"/>
      <c r="Q87" s="1"/>
      <c r="W87" s="1">
        <v>15</v>
      </c>
      <c r="X87">
        <v>26.200000000000003</v>
      </c>
      <c r="Y87">
        <v>26</v>
      </c>
      <c r="Z87">
        <v>26.1</v>
      </c>
      <c r="AA87">
        <v>0.14142135623731153</v>
      </c>
      <c r="AE87" s="1">
        <v>15</v>
      </c>
      <c r="AF87">
        <v>79.100000000000009</v>
      </c>
      <c r="AG87">
        <v>79.3</v>
      </c>
      <c r="AH87">
        <v>79.2</v>
      </c>
      <c r="AI87">
        <v>0.14142135623730148</v>
      </c>
    </row>
    <row r="88" spans="1:49">
      <c r="A88" s="1">
        <v>1</v>
      </c>
      <c r="B88" s="1" t="s">
        <v>16</v>
      </c>
      <c r="C88" s="1" t="s">
        <v>2</v>
      </c>
      <c r="D88" s="1">
        <v>0.754</v>
      </c>
      <c r="E88" s="1">
        <v>0.75600000000000001</v>
      </c>
      <c r="F88" s="1">
        <f t="shared" si="20"/>
        <v>37.700000000000003</v>
      </c>
      <c r="G88" s="1">
        <f t="shared" si="21"/>
        <v>37.799999999999997</v>
      </c>
      <c r="H88" s="1">
        <f t="shared" si="16"/>
        <v>37.75</v>
      </c>
      <c r="I88" s="1">
        <f t="shared" si="17"/>
        <v>7.0710678118650741E-2</v>
      </c>
      <c r="L88">
        <v>0.31</v>
      </c>
      <c r="M88">
        <v>0.308</v>
      </c>
      <c r="N88" s="1">
        <f t="shared" si="22"/>
        <v>15.5</v>
      </c>
      <c r="O88" s="1">
        <f t="shared" si="23"/>
        <v>15.4</v>
      </c>
      <c r="P88" s="1">
        <f t="shared" si="18"/>
        <v>15.45</v>
      </c>
      <c r="Q88" s="1">
        <f t="shared" si="19"/>
        <v>7.0710678118654502E-2</v>
      </c>
      <c r="W88" s="1">
        <v>16</v>
      </c>
      <c r="X88">
        <v>41.449999999999996</v>
      </c>
      <c r="Y88">
        <v>41.349999999999994</v>
      </c>
      <c r="Z88">
        <v>41.399999999999991</v>
      </c>
      <c r="AA88">
        <v>7.0710678118655765E-2</v>
      </c>
      <c r="AE88" s="1">
        <v>16</v>
      </c>
      <c r="AF88">
        <v>84.45</v>
      </c>
      <c r="AG88">
        <v>84.2</v>
      </c>
      <c r="AH88">
        <v>84.325000000000003</v>
      </c>
      <c r="AI88">
        <v>0.17677669529663689</v>
      </c>
    </row>
    <row r="89" spans="1:49">
      <c r="A89" s="1"/>
      <c r="B89" s="1"/>
      <c r="C89" s="1" t="s">
        <v>3</v>
      </c>
      <c r="D89" s="1">
        <v>1.0820000000000001</v>
      </c>
      <c r="E89" s="1">
        <v>1.08</v>
      </c>
      <c r="F89" s="1">
        <f t="shared" si="20"/>
        <v>54.1</v>
      </c>
      <c r="G89" s="1">
        <f t="shared" si="21"/>
        <v>54</v>
      </c>
      <c r="H89" s="1">
        <f t="shared" si="16"/>
        <v>54.05</v>
      </c>
      <c r="I89" s="1">
        <f t="shared" si="17"/>
        <v>7.0710678118655765E-2</v>
      </c>
      <c r="L89">
        <v>0.94799999999999995</v>
      </c>
      <c r="M89">
        <v>0.94499999999999995</v>
      </c>
      <c r="N89" s="1">
        <f t="shared" si="22"/>
        <v>47.4</v>
      </c>
      <c r="O89" s="1">
        <f t="shared" si="23"/>
        <v>47.25</v>
      </c>
      <c r="P89" s="1">
        <f t="shared" si="18"/>
        <v>47.325000000000003</v>
      </c>
      <c r="Q89" s="1">
        <f t="shared" si="19"/>
        <v>0.10606601717798113</v>
      </c>
    </row>
    <row r="90" spans="1:49">
      <c r="A90" s="1"/>
      <c r="B90" s="1"/>
      <c r="C90" s="1"/>
      <c r="D90" s="1"/>
      <c r="E90" s="1"/>
      <c r="F90" s="1">
        <f t="shared" si="20"/>
        <v>0</v>
      </c>
      <c r="G90" s="1">
        <f t="shared" si="21"/>
        <v>0</v>
      </c>
      <c r="H90" s="1"/>
      <c r="I90" s="1">
        <f t="shared" si="17"/>
        <v>0</v>
      </c>
      <c r="N90" s="1">
        <f t="shared" si="22"/>
        <v>0</v>
      </c>
      <c r="O90" s="1">
        <f t="shared" si="23"/>
        <v>0</v>
      </c>
      <c r="P90" s="1"/>
      <c r="Q90" s="1"/>
    </row>
    <row r="91" spans="1:49">
      <c r="A91" s="1">
        <v>2</v>
      </c>
      <c r="B91" s="1" t="s">
        <v>1</v>
      </c>
      <c r="C91" s="1" t="s">
        <v>2</v>
      </c>
      <c r="D91" s="1">
        <v>1.359</v>
      </c>
      <c r="E91" s="1">
        <v>1.3580000000000001</v>
      </c>
      <c r="F91" s="1">
        <f t="shared" si="20"/>
        <v>67.95</v>
      </c>
      <c r="G91" s="1">
        <f t="shared" si="21"/>
        <v>67.900000000000006</v>
      </c>
      <c r="H91" s="1">
        <f t="shared" si="16"/>
        <v>67.925000000000011</v>
      </c>
      <c r="I91" s="1">
        <f t="shared" si="17"/>
        <v>3.5355339059325371E-2</v>
      </c>
      <c r="L91">
        <v>0.36699999999999999</v>
      </c>
      <c r="M91">
        <v>0.36599999999999999</v>
      </c>
      <c r="N91" s="1">
        <f t="shared" si="22"/>
        <v>18.350000000000001</v>
      </c>
      <c r="O91" s="1">
        <f t="shared" si="23"/>
        <v>18.3</v>
      </c>
      <c r="P91" s="1">
        <f t="shared" si="18"/>
        <v>18.325000000000003</v>
      </c>
      <c r="Q91" s="1">
        <f t="shared" si="19"/>
        <v>3.5355339059327882E-2</v>
      </c>
    </row>
    <row r="92" spans="1:49">
      <c r="A92" s="1"/>
      <c r="B92" s="1"/>
      <c r="C92" s="1" t="s">
        <v>3</v>
      </c>
      <c r="D92" s="1">
        <v>1.788</v>
      </c>
      <c r="E92" s="1">
        <v>1.786</v>
      </c>
      <c r="F92" s="1">
        <f t="shared" si="20"/>
        <v>89.4</v>
      </c>
      <c r="G92" s="1">
        <f t="shared" si="21"/>
        <v>89.3</v>
      </c>
      <c r="H92" s="1">
        <f t="shared" si="16"/>
        <v>89.35</v>
      </c>
      <c r="I92" s="1">
        <f t="shared" si="17"/>
        <v>7.0710678118660789E-2</v>
      </c>
      <c r="L92">
        <v>0.66900000000000004</v>
      </c>
      <c r="M92">
        <v>0.66900000000000004</v>
      </c>
      <c r="N92" s="1">
        <f t="shared" si="22"/>
        <v>33.450000000000003</v>
      </c>
      <c r="O92" s="1">
        <f t="shared" si="23"/>
        <v>33.450000000000003</v>
      </c>
      <c r="P92" s="1">
        <f t="shared" si="18"/>
        <v>33.450000000000003</v>
      </c>
      <c r="Q92" s="1">
        <f t="shared" si="19"/>
        <v>0</v>
      </c>
    </row>
    <row r="93" spans="1:49">
      <c r="F93" s="1">
        <f t="shared" si="20"/>
        <v>0</v>
      </c>
      <c r="G93" s="1">
        <f t="shared" si="21"/>
        <v>0</v>
      </c>
      <c r="H93" s="1"/>
      <c r="I93" s="1"/>
      <c r="N93" s="1">
        <f t="shared" si="22"/>
        <v>0</v>
      </c>
      <c r="O93" s="1">
        <f t="shared" si="23"/>
        <v>0</v>
      </c>
      <c r="P93" s="1"/>
      <c r="Q93" s="1"/>
    </row>
    <row r="94" spans="1:49">
      <c r="A94" s="1" t="s">
        <v>7</v>
      </c>
      <c r="B94" s="1"/>
      <c r="C94" s="1"/>
      <c r="D94" s="1"/>
      <c r="E94" s="1"/>
      <c r="F94" s="1">
        <f t="shared" si="20"/>
        <v>0</v>
      </c>
      <c r="G94" s="1">
        <f t="shared" si="21"/>
        <v>0</v>
      </c>
      <c r="H94" s="1"/>
      <c r="I94" s="1"/>
      <c r="N94" s="1">
        <f t="shared" si="22"/>
        <v>0</v>
      </c>
      <c r="O94" s="1">
        <f t="shared" si="23"/>
        <v>0</v>
      </c>
      <c r="P94" s="1"/>
      <c r="Q94" s="1"/>
    </row>
    <row r="95" spans="1:49">
      <c r="A95" s="1"/>
      <c r="B95" s="1"/>
      <c r="C95" s="1"/>
      <c r="D95" s="2"/>
      <c r="E95" s="2"/>
      <c r="F95" s="1">
        <f t="shared" si="20"/>
        <v>0</v>
      </c>
      <c r="G95" s="1">
        <f t="shared" si="21"/>
        <v>0</v>
      </c>
      <c r="H95" s="1"/>
      <c r="I95" s="1"/>
      <c r="N95" s="1">
        <f t="shared" si="22"/>
        <v>0</v>
      </c>
      <c r="O95" s="1">
        <f t="shared" si="23"/>
        <v>0</v>
      </c>
      <c r="P95" s="1"/>
      <c r="Q95" s="1"/>
    </row>
    <row r="96" spans="1:49">
      <c r="A96" s="1">
        <v>1</v>
      </c>
      <c r="B96" s="1" t="s">
        <v>16</v>
      </c>
      <c r="C96" s="1" t="s">
        <v>2</v>
      </c>
      <c r="D96" s="1">
        <v>1.052</v>
      </c>
      <c r="E96" s="1">
        <v>1.0569999999999999</v>
      </c>
      <c r="F96" s="1">
        <f t="shared" si="20"/>
        <v>52.6</v>
      </c>
      <c r="G96" s="1">
        <f t="shared" si="21"/>
        <v>52.849999999999994</v>
      </c>
      <c r="H96" s="1">
        <f t="shared" si="16"/>
        <v>52.724999999999994</v>
      </c>
      <c r="I96" s="1">
        <f t="shared" si="17"/>
        <v>0.17677669529663187</v>
      </c>
      <c r="L96">
        <v>0.89</v>
      </c>
      <c r="M96">
        <v>0.89200000000000002</v>
      </c>
      <c r="N96" s="1">
        <f t="shared" si="22"/>
        <v>44.5</v>
      </c>
      <c r="O96" s="1">
        <f t="shared" si="23"/>
        <v>44.6</v>
      </c>
      <c r="P96" s="1">
        <f t="shared" si="18"/>
        <v>44.55</v>
      </c>
      <c r="Q96" s="1">
        <f t="shared" si="19"/>
        <v>7.0710678118655765E-2</v>
      </c>
    </row>
    <row r="97" spans="1:17">
      <c r="A97" s="1"/>
      <c r="B97" s="1"/>
      <c r="C97" s="1" t="s">
        <v>3</v>
      </c>
      <c r="D97" s="1">
        <v>1.06</v>
      </c>
      <c r="E97" s="1">
        <v>1.0640000000000001</v>
      </c>
      <c r="F97" s="1">
        <f t="shared" si="20"/>
        <v>53</v>
      </c>
      <c r="G97" s="1">
        <f t="shared" si="21"/>
        <v>53.2</v>
      </c>
      <c r="H97" s="1">
        <f t="shared" si="16"/>
        <v>53.1</v>
      </c>
      <c r="I97" s="1">
        <f t="shared" si="17"/>
        <v>0.14142135623731153</v>
      </c>
      <c r="L97">
        <v>0.745</v>
      </c>
      <c r="M97">
        <v>0.74399999999999999</v>
      </c>
      <c r="N97" s="1">
        <f t="shared" si="22"/>
        <v>37.25</v>
      </c>
      <c r="O97" s="1">
        <f t="shared" si="23"/>
        <v>37.200000000000003</v>
      </c>
      <c r="P97" s="1">
        <f t="shared" si="18"/>
        <v>37.225000000000001</v>
      </c>
      <c r="Q97" s="1">
        <f t="shared" si="19"/>
        <v>3.5355339059325371E-2</v>
      </c>
    </row>
    <row r="98" spans="1:17">
      <c r="A98" s="1"/>
      <c r="B98" s="1"/>
      <c r="C98" s="1"/>
      <c r="D98" s="1"/>
      <c r="E98" s="1"/>
      <c r="F98" s="1">
        <f t="shared" si="20"/>
        <v>0</v>
      </c>
      <c r="G98" s="1">
        <f t="shared" si="21"/>
        <v>0</v>
      </c>
      <c r="H98" s="1"/>
      <c r="I98" s="1"/>
      <c r="N98" s="1">
        <f t="shared" si="22"/>
        <v>0</v>
      </c>
      <c r="O98" s="1">
        <f t="shared" si="23"/>
        <v>0</v>
      </c>
      <c r="P98" s="1"/>
      <c r="Q98" s="1"/>
    </row>
    <row r="99" spans="1:17">
      <c r="A99" s="1">
        <v>2</v>
      </c>
      <c r="B99" s="1" t="s">
        <v>1</v>
      </c>
      <c r="C99" s="1" t="s">
        <v>2</v>
      </c>
      <c r="D99" s="1">
        <v>1.5820000000000001</v>
      </c>
      <c r="E99" s="1">
        <v>1.5860000000000001</v>
      </c>
      <c r="F99" s="1">
        <f t="shared" si="20"/>
        <v>79.100000000000009</v>
      </c>
      <c r="G99" s="1">
        <f t="shared" si="21"/>
        <v>79.3</v>
      </c>
      <c r="H99" s="1">
        <f t="shared" si="16"/>
        <v>79.2</v>
      </c>
      <c r="I99" s="1">
        <f t="shared" si="17"/>
        <v>0.14142135623730148</v>
      </c>
      <c r="L99">
        <v>0.52400000000000002</v>
      </c>
      <c r="M99">
        <v>0.52</v>
      </c>
      <c r="N99" s="1">
        <f t="shared" si="22"/>
        <v>26.200000000000003</v>
      </c>
      <c r="O99" s="1">
        <f t="shared" si="23"/>
        <v>26</v>
      </c>
      <c r="P99" s="1">
        <f t="shared" si="18"/>
        <v>26.1</v>
      </c>
      <c r="Q99" s="1">
        <f t="shared" si="19"/>
        <v>0.14142135623731153</v>
      </c>
    </row>
    <row r="100" spans="1:17">
      <c r="A100" s="1"/>
      <c r="B100" s="1"/>
      <c r="C100" s="1" t="s">
        <v>3</v>
      </c>
      <c r="D100" s="1">
        <v>1.6890000000000001</v>
      </c>
      <c r="E100" s="1">
        <v>1.6839999999999999</v>
      </c>
      <c r="F100" s="1">
        <f t="shared" si="20"/>
        <v>84.45</v>
      </c>
      <c r="G100" s="1">
        <f t="shared" si="21"/>
        <v>84.2</v>
      </c>
      <c r="H100" s="1">
        <f t="shared" si="16"/>
        <v>84.325000000000003</v>
      </c>
      <c r="I100" s="1">
        <f t="shared" si="17"/>
        <v>0.17677669529663689</v>
      </c>
      <c r="L100">
        <v>0.82899999999999996</v>
      </c>
      <c r="M100">
        <v>0.82699999999999996</v>
      </c>
      <c r="N100" s="1">
        <f t="shared" si="22"/>
        <v>41.449999999999996</v>
      </c>
      <c r="O100" s="1">
        <f t="shared" si="23"/>
        <v>41.349999999999994</v>
      </c>
      <c r="P100" s="1">
        <f t="shared" si="18"/>
        <v>41.399999999999991</v>
      </c>
      <c r="Q100" s="1">
        <f t="shared" si="19"/>
        <v>7.0710678118655765E-2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72"/>
  <sheetViews>
    <sheetView tabSelected="1" topLeftCell="A95" workbookViewId="0">
      <selection activeCell="M16" sqref="M16"/>
    </sheetView>
  </sheetViews>
  <sheetFormatPr defaultRowHeight="15"/>
  <cols>
    <col min="4" max="4" width="9.140625" style="1"/>
    <col min="7" max="7" width="12" bestFit="1" customWidth="1"/>
    <col min="10" max="10" width="12" bestFit="1" customWidth="1"/>
    <col min="14" max="14" width="12" bestFit="1" customWidth="1"/>
    <col min="18" max="18" width="14" customWidth="1"/>
    <col min="20" max="20" width="9.140625" style="1"/>
    <col min="23" max="23" width="12" bestFit="1" customWidth="1"/>
    <col min="31" max="31" width="12" bestFit="1" customWidth="1"/>
  </cols>
  <sheetData>
    <row r="1" spans="1:20">
      <c r="D1"/>
      <c r="F1" s="1"/>
      <c r="T1"/>
    </row>
    <row r="2" spans="1:20">
      <c r="C2" s="2" t="s">
        <v>61</v>
      </c>
      <c r="D2" s="2"/>
      <c r="F2" s="1"/>
      <c r="T2"/>
    </row>
    <row r="3" spans="1:20">
      <c r="A3" s="1"/>
      <c r="B3">
        <v>2</v>
      </c>
      <c r="D3" s="1" t="s">
        <v>49</v>
      </c>
      <c r="E3" s="1" t="s">
        <v>75</v>
      </c>
      <c r="F3" s="1" t="s">
        <v>78</v>
      </c>
      <c r="G3" s="1" t="s">
        <v>76</v>
      </c>
      <c r="H3" s="1" t="s">
        <v>48</v>
      </c>
      <c r="I3" s="1" t="s">
        <v>77</v>
      </c>
      <c r="M3" s="2" t="s">
        <v>63</v>
      </c>
      <c r="N3" s="2" t="s">
        <v>68</v>
      </c>
      <c r="O3" s="2" t="s">
        <v>69</v>
      </c>
      <c r="P3" s="2" t="s">
        <v>66</v>
      </c>
      <c r="T3"/>
    </row>
    <row r="4" spans="1:20">
      <c r="A4" s="1"/>
      <c r="D4">
        <v>1</v>
      </c>
      <c r="E4">
        <v>2.2619999999999997E-3</v>
      </c>
      <c r="F4" s="1">
        <v>2.2359999999999997E-3</v>
      </c>
      <c r="G4">
        <v>2.2099999999999997E-3</v>
      </c>
      <c r="H4">
        <v>2.2359999999999997E-3</v>
      </c>
      <c r="I4">
        <v>3.6769552621700441E-5</v>
      </c>
      <c r="K4" s="2" t="s">
        <v>16</v>
      </c>
      <c r="L4" s="2" t="s">
        <v>2</v>
      </c>
      <c r="M4" s="1">
        <v>2.2360000000000002</v>
      </c>
      <c r="N4" s="1">
        <v>4.0170000000000003</v>
      </c>
      <c r="O4" s="1">
        <v>3.5880000000000001</v>
      </c>
      <c r="P4">
        <v>3.9390000000000001</v>
      </c>
      <c r="T4"/>
    </row>
    <row r="5" spans="1:20">
      <c r="A5" s="1"/>
      <c r="D5">
        <v>2</v>
      </c>
      <c r="E5">
        <v>2.8600000000000001E-3</v>
      </c>
      <c r="F5" s="1">
        <v>2.8990000000000001E-3</v>
      </c>
      <c r="G5">
        <v>2.9380000000000001E-3</v>
      </c>
      <c r="H5">
        <v>2.8990000000000001E-3</v>
      </c>
      <c r="I5">
        <v>5.5154328932550666E-5</v>
      </c>
      <c r="K5" s="2"/>
      <c r="L5" s="2" t="s">
        <v>3</v>
      </c>
      <c r="M5" s="1">
        <v>2.899</v>
      </c>
      <c r="N5" s="1">
        <v>4.1210000000000004</v>
      </c>
      <c r="O5" s="1">
        <v>3.8610000000000002</v>
      </c>
      <c r="P5" s="1">
        <v>4.5890000000000004</v>
      </c>
      <c r="T5"/>
    </row>
    <row r="6" spans="1:20">
      <c r="A6" s="1"/>
      <c r="D6">
        <v>3</v>
      </c>
      <c r="E6">
        <v>6.5519999999999997E-3</v>
      </c>
      <c r="F6" s="1">
        <v>6.5649999999999997E-3</v>
      </c>
      <c r="G6">
        <v>6.5779999999999996E-3</v>
      </c>
      <c r="H6">
        <v>6.5649999999999997E-3</v>
      </c>
      <c r="I6">
        <v>1.8384776310850221E-5</v>
      </c>
      <c r="K6" s="2" t="s">
        <v>1</v>
      </c>
      <c r="L6" s="2" t="s">
        <v>2</v>
      </c>
      <c r="M6">
        <v>3.7309999999999999</v>
      </c>
      <c r="N6">
        <v>4.1989999999999998</v>
      </c>
      <c r="O6">
        <v>4.9139999999999997</v>
      </c>
      <c r="P6">
        <v>6.76</v>
      </c>
      <c r="T6"/>
    </row>
    <row r="7" spans="1:20">
      <c r="A7" s="1"/>
      <c r="D7">
        <v>4</v>
      </c>
      <c r="E7">
        <v>3.7440000000000004E-3</v>
      </c>
      <c r="F7" s="1">
        <v>3.7310000000000004E-3</v>
      </c>
      <c r="G7">
        <v>3.7180000000000004E-3</v>
      </c>
      <c r="H7">
        <v>3.7310000000000004E-3</v>
      </c>
      <c r="I7">
        <v>1.8384776310850221E-5</v>
      </c>
      <c r="K7" s="2"/>
      <c r="L7" s="2" t="s">
        <v>3</v>
      </c>
      <c r="M7" s="1">
        <v>6.5650000000000004</v>
      </c>
      <c r="N7" s="1">
        <v>5.681</v>
      </c>
      <c r="O7" s="1">
        <v>6.851</v>
      </c>
      <c r="P7" s="1">
        <v>14.000999999999999</v>
      </c>
      <c r="T7"/>
    </row>
    <row r="8" spans="1:20">
      <c r="A8" s="1"/>
      <c r="D8">
        <v>5</v>
      </c>
      <c r="E8">
        <v>4.0559999999999988E-3</v>
      </c>
      <c r="F8" s="1">
        <v>4.0169999999999997E-3</v>
      </c>
      <c r="G8">
        <v>3.9779999999999998E-3</v>
      </c>
      <c r="H8">
        <v>4.0169999999999997E-3</v>
      </c>
      <c r="I8">
        <v>5.5154328932550056E-5</v>
      </c>
      <c r="T8"/>
    </row>
    <row r="9" spans="1:20">
      <c r="A9" s="1"/>
      <c r="D9">
        <v>6</v>
      </c>
      <c r="E9">
        <v>4.1339999999999997E-3</v>
      </c>
      <c r="F9" s="1">
        <v>4.1209999999999997E-3</v>
      </c>
      <c r="G9">
        <v>4.1080000000000005E-3</v>
      </c>
      <c r="H9">
        <v>4.1209999999999997E-3</v>
      </c>
      <c r="I9">
        <v>1.8384776310849607E-5</v>
      </c>
      <c r="M9" s="2" t="s">
        <v>63</v>
      </c>
      <c r="N9" s="2" t="s">
        <v>68</v>
      </c>
      <c r="O9" s="2" t="s">
        <v>69</v>
      </c>
      <c r="P9" s="2" t="s">
        <v>66</v>
      </c>
      <c r="T9"/>
    </row>
    <row r="10" spans="1:20">
      <c r="D10">
        <v>7</v>
      </c>
      <c r="E10">
        <v>5.7200000000000003E-3</v>
      </c>
      <c r="F10" s="1">
        <v>5.6810000000000003E-3</v>
      </c>
      <c r="G10">
        <v>5.6420000000000003E-3</v>
      </c>
      <c r="H10">
        <v>5.6810000000000003E-3</v>
      </c>
      <c r="I10">
        <v>5.5154328932550666E-5</v>
      </c>
      <c r="K10" s="2" t="s">
        <v>16</v>
      </c>
      <c r="L10" s="2" t="s">
        <v>2</v>
      </c>
      <c r="M10" s="1">
        <v>0.04</v>
      </c>
      <c r="N10" s="1">
        <v>0.06</v>
      </c>
      <c r="O10" s="1">
        <v>0</v>
      </c>
      <c r="P10" s="1">
        <v>0.17</v>
      </c>
      <c r="T10"/>
    </row>
    <row r="11" spans="1:20">
      <c r="A11" s="1"/>
      <c r="D11">
        <v>8</v>
      </c>
      <c r="E11">
        <v>4.1599999999999988E-3</v>
      </c>
      <c r="F11" s="1">
        <v>4.1989999999999996E-3</v>
      </c>
      <c r="G11">
        <v>4.2379999999999996E-3</v>
      </c>
      <c r="H11">
        <v>4.1989999999999996E-3</v>
      </c>
      <c r="I11">
        <v>5.5154328932551282E-5</v>
      </c>
      <c r="K11" s="2"/>
      <c r="L11" s="2" t="s">
        <v>3</v>
      </c>
      <c r="M11" s="1">
        <v>0.06</v>
      </c>
      <c r="N11" s="1">
        <v>0.02</v>
      </c>
      <c r="O11" s="1">
        <v>0.09</v>
      </c>
      <c r="P11" s="1">
        <v>0.06</v>
      </c>
      <c r="T11"/>
    </row>
    <row r="12" spans="1:20">
      <c r="A12" s="1"/>
      <c r="D12">
        <v>9</v>
      </c>
      <c r="E12">
        <v>3.588E-3</v>
      </c>
      <c r="F12" s="1">
        <v>3.588E-3</v>
      </c>
      <c r="G12">
        <v>3.588E-3</v>
      </c>
      <c r="H12">
        <v>3.588E-3</v>
      </c>
      <c r="I12">
        <v>0</v>
      </c>
      <c r="K12" s="2" t="s">
        <v>1</v>
      </c>
      <c r="L12" s="2" t="s">
        <v>2</v>
      </c>
      <c r="M12" s="1">
        <v>0.02</v>
      </c>
      <c r="N12" s="1">
        <v>0.06</v>
      </c>
      <c r="O12" s="1">
        <v>7.0000000000000007E-2</v>
      </c>
      <c r="P12" s="1">
        <v>0.15</v>
      </c>
      <c r="T12"/>
    </row>
    <row r="13" spans="1:20">
      <c r="A13" s="1"/>
      <c r="D13">
        <v>10</v>
      </c>
      <c r="E13">
        <v>3.9259999999999989E-3</v>
      </c>
      <c r="F13" s="1">
        <v>3.8609999999999998E-3</v>
      </c>
      <c r="G13">
        <v>3.7960000000000003E-3</v>
      </c>
      <c r="H13">
        <v>3.8609999999999998E-3</v>
      </c>
      <c r="I13">
        <v>9.1923881554250192E-5</v>
      </c>
      <c r="K13" s="2"/>
      <c r="L13" s="2" t="s">
        <v>3</v>
      </c>
      <c r="M13" s="1">
        <v>0.02</v>
      </c>
      <c r="N13" s="1">
        <v>0.06</v>
      </c>
      <c r="O13" s="1">
        <v>0.09</v>
      </c>
      <c r="P13" s="1">
        <v>0.02</v>
      </c>
      <c r="T13"/>
    </row>
    <row r="14" spans="1:20">
      <c r="A14" s="1"/>
      <c r="D14">
        <v>11</v>
      </c>
      <c r="E14">
        <v>6.9160000000000003E-3</v>
      </c>
      <c r="F14" s="1">
        <v>6.8510000000000003E-3</v>
      </c>
      <c r="G14">
        <v>6.7860000000000004E-3</v>
      </c>
      <c r="H14">
        <v>6.8510000000000003E-3</v>
      </c>
      <c r="I14">
        <v>9.19238815542511E-5</v>
      </c>
      <c r="T14"/>
    </row>
    <row r="15" spans="1:20">
      <c r="A15" s="1"/>
      <c r="D15">
        <v>12</v>
      </c>
      <c r="E15">
        <v>4.862E-3</v>
      </c>
      <c r="F15" s="1">
        <v>4.914E-3</v>
      </c>
      <c r="G15">
        <v>4.9659999999999999E-3</v>
      </c>
      <c r="H15">
        <v>4.914E-3</v>
      </c>
      <c r="I15">
        <v>7.3539105243400883E-5</v>
      </c>
      <c r="T15"/>
    </row>
    <row r="16" spans="1:20">
      <c r="A16" s="1"/>
      <c r="D16">
        <v>13</v>
      </c>
      <c r="E16">
        <v>4.5499999999999994E-3</v>
      </c>
      <c r="F16" s="1">
        <v>4.5889999999999993E-3</v>
      </c>
      <c r="G16">
        <v>4.6279999999999993E-3</v>
      </c>
      <c r="H16">
        <v>4.5889999999999993E-3</v>
      </c>
      <c r="I16">
        <v>5.5154328932550666E-5</v>
      </c>
      <c r="T16"/>
    </row>
    <row r="17" spans="1:20">
      <c r="A17" s="1"/>
      <c r="D17">
        <v>14</v>
      </c>
      <c r="E17">
        <v>3.8220000000000003E-3</v>
      </c>
      <c r="F17" s="1">
        <v>3.9390000000000007E-3</v>
      </c>
      <c r="G17">
        <v>4.0560000000000006E-3</v>
      </c>
      <c r="H17">
        <v>3.9390000000000007E-3</v>
      </c>
      <c r="I17">
        <v>1.6546298679765231E-4</v>
      </c>
      <c r="T17"/>
    </row>
    <row r="18" spans="1:20">
      <c r="D18">
        <v>15</v>
      </c>
      <c r="E18">
        <v>1.3988E-2</v>
      </c>
      <c r="F18" s="1">
        <v>1.4001E-2</v>
      </c>
      <c r="G18">
        <v>1.4014E-2</v>
      </c>
      <c r="H18">
        <v>1.4001E-2</v>
      </c>
      <c r="I18">
        <v>1.8384776310850224E-5</v>
      </c>
      <c r="T18"/>
    </row>
    <row r="19" spans="1:20">
      <c r="A19" s="1"/>
      <c r="D19">
        <v>16</v>
      </c>
      <c r="E19">
        <v>6.8640000000000003E-3</v>
      </c>
      <c r="F19" s="1">
        <v>6.7600000000000004E-3</v>
      </c>
      <c r="G19">
        <v>6.6559999999999996E-3</v>
      </c>
      <c r="H19">
        <v>6.7600000000000004E-3</v>
      </c>
      <c r="I19">
        <v>1.4707821048680239E-4</v>
      </c>
      <c r="T19"/>
    </row>
    <row r="20" spans="1:20">
      <c r="A20" s="1"/>
      <c r="D20"/>
      <c r="F20" s="1"/>
      <c r="T20"/>
    </row>
    <row r="21" spans="1:20">
      <c r="A21" s="1"/>
      <c r="D21"/>
      <c r="F21" s="1"/>
      <c r="T21"/>
    </row>
    <row r="22" spans="1:20">
      <c r="A22" s="1"/>
      <c r="D22"/>
      <c r="F22" s="1"/>
      <c r="T22"/>
    </row>
    <row r="23" spans="1:20">
      <c r="A23" s="1"/>
      <c r="D23"/>
      <c r="F23" s="1"/>
      <c r="T23"/>
    </row>
    <row r="24" spans="1:20">
      <c r="A24" s="1"/>
      <c r="D24"/>
      <c r="F24" s="1"/>
      <c r="T24"/>
    </row>
    <row r="25" spans="1:20">
      <c r="A25" s="1"/>
      <c r="D25"/>
      <c r="F25" s="1"/>
      <c r="T25"/>
    </row>
    <row r="26" spans="1:20">
      <c r="D26"/>
      <c r="F26" s="1"/>
      <c r="T26"/>
    </row>
    <row r="27" spans="1:20">
      <c r="A27" s="1"/>
      <c r="D27"/>
      <c r="F27" s="1"/>
      <c r="T27"/>
    </row>
    <row r="28" spans="1:20">
      <c r="A28" s="1"/>
      <c r="D28"/>
      <c r="F28" s="1"/>
      <c r="T28"/>
    </row>
    <row r="29" spans="1:20">
      <c r="A29" s="1"/>
      <c r="D29"/>
      <c r="F29" s="1"/>
      <c r="T29"/>
    </row>
    <row r="30" spans="1:20">
      <c r="A30" s="1"/>
      <c r="D30"/>
      <c r="F30" s="1"/>
      <c r="T30"/>
    </row>
    <row r="31" spans="1:20">
      <c r="A31" s="1"/>
      <c r="D31"/>
      <c r="F31" s="1"/>
      <c r="T31"/>
    </row>
    <row r="32" spans="1:20">
      <c r="A32" s="1"/>
      <c r="D32"/>
      <c r="F32" s="1"/>
      <c r="T32"/>
    </row>
    <row r="33" spans="1:20">
      <c r="A33" s="1"/>
      <c r="D33"/>
      <c r="F33" s="1"/>
      <c r="T33"/>
    </row>
    <row r="34" spans="1:20">
      <c r="D34"/>
      <c r="F34" s="1"/>
      <c r="T34"/>
    </row>
    <row r="35" spans="1:20">
      <c r="D35"/>
      <c r="F35" s="1"/>
      <c r="T35"/>
    </row>
    <row r="36" spans="1:20">
      <c r="D36" s="2" t="s">
        <v>23</v>
      </c>
      <c r="E36" s="1"/>
      <c r="F36" s="1"/>
      <c r="T36"/>
    </row>
    <row r="37" spans="1:20">
      <c r="D37"/>
      <c r="F37" s="1"/>
      <c r="T37"/>
    </row>
    <row r="38" spans="1:20">
      <c r="A38" s="1"/>
      <c r="B38" s="1">
        <v>2</v>
      </c>
      <c r="C38" s="1"/>
      <c r="D38" s="1" t="s">
        <v>49</v>
      </c>
      <c r="E38" s="1" t="s">
        <v>75</v>
      </c>
      <c r="F38" s="1" t="s">
        <v>78</v>
      </c>
      <c r="G38" s="1" t="s">
        <v>76</v>
      </c>
      <c r="H38" s="1" t="s">
        <v>48</v>
      </c>
      <c r="I38" s="1" t="s">
        <v>77</v>
      </c>
      <c r="M38" s="2" t="s">
        <v>63</v>
      </c>
      <c r="N38" s="2" t="s">
        <v>68</v>
      </c>
      <c r="O38" s="2" t="s">
        <v>69</v>
      </c>
      <c r="P38" s="2" t="s">
        <v>66</v>
      </c>
      <c r="T38"/>
    </row>
    <row r="39" spans="1:20">
      <c r="A39" s="1"/>
      <c r="B39" s="1"/>
      <c r="C39" s="1"/>
      <c r="D39" s="1">
        <v>1</v>
      </c>
      <c r="E39">
        <v>5.2650000000000006E-3</v>
      </c>
      <c r="F39" s="1">
        <v>5.3300000000000005E-3</v>
      </c>
      <c r="G39">
        <v>5.3950000000000005E-3</v>
      </c>
      <c r="H39">
        <v>5.3300000000000005E-3</v>
      </c>
      <c r="I39">
        <v>9.1923881554251114E-5</v>
      </c>
      <c r="K39" s="2" t="s">
        <v>16</v>
      </c>
      <c r="L39" s="2" t="s">
        <v>2</v>
      </c>
      <c r="M39" s="1">
        <v>5.33</v>
      </c>
      <c r="N39" s="1">
        <v>4.16</v>
      </c>
      <c r="O39" s="1">
        <v>7.93</v>
      </c>
      <c r="P39" s="1">
        <v>6.86</v>
      </c>
      <c r="T39"/>
    </row>
    <row r="40" spans="1:20">
      <c r="A40" s="1"/>
      <c r="B40" s="1"/>
      <c r="C40" s="1"/>
      <c r="D40" s="1">
        <v>2</v>
      </c>
      <c r="E40">
        <v>6.5650000000000005E-3</v>
      </c>
      <c r="F40" s="1">
        <v>6.6625E-3</v>
      </c>
      <c r="G40">
        <v>6.7599999999999995E-3</v>
      </c>
      <c r="H40">
        <v>6.6625E-3</v>
      </c>
      <c r="I40">
        <v>1.3788582233137606E-4</v>
      </c>
      <c r="K40" s="2"/>
      <c r="L40" s="2" t="s">
        <v>3</v>
      </c>
      <c r="M40" s="1">
        <v>6.66</v>
      </c>
      <c r="N40" s="1">
        <v>28.9</v>
      </c>
      <c r="O40" s="1">
        <v>20.9</v>
      </c>
      <c r="P40" s="1">
        <v>15.2</v>
      </c>
      <c r="T40"/>
    </row>
    <row r="41" spans="1:20">
      <c r="A41" s="1"/>
      <c r="B41" s="1"/>
      <c r="C41" s="1"/>
      <c r="D41" s="1">
        <v>3</v>
      </c>
      <c r="E41">
        <v>6.4350000000000006E-3</v>
      </c>
      <c r="F41" s="1">
        <v>6.3700000000000007E-3</v>
      </c>
      <c r="G41">
        <v>6.3050000000000007E-3</v>
      </c>
      <c r="H41">
        <v>6.3700000000000007E-3</v>
      </c>
      <c r="I41">
        <v>9.1923881554251114E-5</v>
      </c>
      <c r="K41" s="2" t="s">
        <v>71</v>
      </c>
      <c r="L41" s="2" t="s">
        <v>2</v>
      </c>
      <c r="M41" s="1">
        <v>6.37</v>
      </c>
      <c r="N41" s="1">
        <v>6.76</v>
      </c>
      <c r="O41" s="1">
        <v>5.62</v>
      </c>
      <c r="P41" s="1">
        <v>6.21</v>
      </c>
      <c r="T41"/>
    </row>
    <row r="42" spans="1:20">
      <c r="A42" s="1"/>
      <c r="B42" s="1"/>
      <c r="C42" s="1"/>
      <c r="D42" s="1">
        <v>4</v>
      </c>
      <c r="E42">
        <v>1.924E-2</v>
      </c>
      <c r="F42" s="1">
        <v>1.9174999999999998E-2</v>
      </c>
      <c r="G42">
        <v>1.9109999999999999E-2</v>
      </c>
      <c r="H42">
        <v>1.9174999999999998E-2</v>
      </c>
      <c r="I42">
        <v>9.1923881554252347E-5</v>
      </c>
      <c r="K42" s="2" t="s">
        <v>71</v>
      </c>
      <c r="L42" s="2" t="s">
        <v>3</v>
      </c>
      <c r="M42" s="1">
        <v>19.2</v>
      </c>
      <c r="N42" s="1">
        <v>15.4</v>
      </c>
      <c r="O42" s="1">
        <v>12.6</v>
      </c>
      <c r="P42" s="1">
        <v>9.17</v>
      </c>
      <c r="T42"/>
    </row>
    <row r="43" spans="1:20">
      <c r="A43" s="1"/>
      <c r="B43" s="1"/>
      <c r="C43" s="1"/>
      <c r="D43" s="1">
        <v>5</v>
      </c>
      <c r="E43">
        <v>4.0950000000000005E-3</v>
      </c>
      <c r="F43" s="1">
        <v>4.1600000000000005E-3</v>
      </c>
      <c r="G43">
        <v>4.2250000000000005E-3</v>
      </c>
      <c r="H43">
        <v>4.1600000000000005E-3</v>
      </c>
      <c r="I43">
        <v>9.1923881554251114E-5</v>
      </c>
      <c r="K43" s="1"/>
      <c r="L43" s="1"/>
      <c r="T43"/>
    </row>
    <row r="44" spans="1:20">
      <c r="A44" s="1"/>
      <c r="B44" s="1"/>
      <c r="C44" s="1"/>
      <c r="D44" s="1">
        <v>6</v>
      </c>
      <c r="E44">
        <v>2.8925000000000003E-2</v>
      </c>
      <c r="F44" s="1">
        <v>2.8990000000000002E-2</v>
      </c>
      <c r="G44">
        <v>2.9055000000000001E-2</v>
      </c>
      <c r="H44">
        <v>2.8990000000000002E-2</v>
      </c>
      <c r="I44">
        <v>9.1923881554249894E-5</v>
      </c>
      <c r="K44" s="1"/>
      <c r="L44" s="1"/>
      <c r="M44" s="2" t="s">
        <v>63</v>
      </c>
      <c r="N44" s="2" t="s">
        <v>68</v>
      </c>
      <c r="O44" s="2" t="s">
        <v>69</v>
      </c>
      <c r="P44" s="2" t="s">
        <v>66</v>
      </c>
      <c r="T44"/>
    </row>
    <row r="45" spans="1:20">
      <c r="B45" s="1"/>
      <c r="C45" s="1"/>
      <c r="D45" s="1">
        <v>7</v>
      </c>
      <c r="E45">
        <v>6.6299999999999996E-3</v>
      </c>
      <c r="F45" s="1">
        <v>6.7600000000000004E-3</v>
      </c>
      <c r="G45">
        <v>6.8900000000000003E-3</v>
      </c>
      <c r="H45">
        <v>6.7600000000000004E-3</v>
      </c>
      <c r="I45">
        <v>1.8384776310850299E-4</v>
      </c>
      <c r="K45" s="2" t="s">
        <v>16</v>
      </c>
      <c r="L45" s="2" t="s">
        <v>2</v>
      </c>
      <c r="M45" s="1">
        <v>9.1999999999999998E-2</v>
      </c>
      <c r="N45" s="1">
        <v>9.1999999999999998E-2</v>
      </c>
      <c r="O45" s="1">
        <v>9.1999999999999998E-2</v>
      </c>
      <c r="P45" s="1">
        <v>0.32200000000000001</v>
      </c>
      <c r="T45"/>
    </row>
    <row r="46" spans="1:20">
      <c r="A46" s="1"/>
      <c r="B46" s="1"/>
      <c r="C46" s="1"/>
      <c r="D46" s="1">
        <v>8</v>
      </c>
      <c r="E46">
        <v>1.5339999999999999E-2</v>
      </c>
      <c r="F46" s="1">
        <v>1.54375E-2</v>
      </c>
      <c r="G46">
        <v>1.5535E-2</v>
      </c>
      <c r="H46">
        <v>1.54375E-2</v>
      </c>
      <c r="I46">
        <v>1.3788582233137728E-4</v>
      </c>
      <c r="K46" s="2"/>
      <c r="L46" s="2" t="s">
        <v>3</v>
      </c>
      <c r="M46" s="1">
        <v>0.13800000000000001</v>
      </c>
      <c r="N46" s="1">
        <v>9.1999999999999998E-2</v>
      </c>
      <c r="O46" s="1">
        <v>4.5999999999999999E-2</v>
      </c>
      <c r="P46" s="1">
        <v>0.32200000000000001</v>
      </c>
      <c r="T46"/>
    </row>
    <row r="47" spans="1:20">
      <c r="A47" s="1"/>
      <c r="B47" s="1"/>
      <c r="C47" s="1"/>
      <c r="D47" s="1">
        <v>9</v>
      </c>
      <c r="E47">
        <v>7.8650000000000005E-3</v>
      </c>
      <c r="F47" s="1">
        <v>7.9299999999999995E-3</v>
      </c>
      <c r="G47">
        <v>7.9950000000000004E-3</v>
      </c>
      <c r="H47">
        <v>7.9299999999999995E-3</v>
      </c>
      <c r="I47">
        <v>9.1923881554251114E-5</v>
      </c>
      <c r="K47" s="2" t="s">
        <v>1</v>
      </c>
      <c r="L47" s="2" t="s">
        <v>2</v>
      </c>
      <c r="M47" s="1">
        <v>9.1999999999999998E-2</v>
      </c>
      <c r="N47" s="1">
        <v>0.184</v>
      </c>
      <c r="O47" s="1">
        <v>0.13800000000000001</v>
      </c>
      <c r="P47" s="1">
        <v>0.13800000000000001</v>
      </c>
      <c r="T47"/>
    </row>
    <row r="48" spans="1:20">
      <c r="A48" s="1"/>
      <c r="B48" s="1"/>
      <c r="C48" s="1"/>
      <c r="D48" s="1">
        <v>10</v>
      </c>
      <c r="E48">
        <v>2.0930000000000001E-2</v>
      </c>
      <c r="F48" s="1">
        <v>2.0897499999999999E-2</v>
      </c>
      <c r="G48">
        <v>2.0865000000000002E-2</v>
      </c>
      <c r="H48">
        <v>2.0897499999999999E-2</v>
      </c>
      <c r="I48">
        <v>4.596194077712494E-5</v>
      </c>
      <c r="K48" s="2"/>
      <c r="L48" s="2" t="s">
        <v>3</v>
      </c>
      <c r="M48" s="1">
        <v>9.1999999999999998E-2</v>
      </c>
      <c r="N48" s="1">
        <v>0.13800000000000001</v>
      </c>
      <c r="O48" s="1">
        <v>0.27600000000000002</v>
      </c>
      <c r="P48" s="1">
        <v>9.1999999999999998E-2</v>
      </c>
      <c r="T48"/>
    </row>
    <row r="49" spans="1:20">
      <c r="A49" s="1"/>
      <c r="B49" s="1"/>
      <c r="C49" s="1"/>
      <c r="D49" s="1">
        <v>11</v>
      </c>
      <c r="E49">
        <v>5.7200000000000003E-3</v>
      </c>
      <c r="F49" s="1">
        <v>5.6225000000000008E-3</v>
      </c>
      <c r="G49">
        <v>5.5250000000000004E-3</v>
      </c>
      <c r="H49">
        <v>5.6225000000000008E-3</v>
      </c>
      <c r="I49">
        <v>1.3788582233137701E-4</v>
      </c>
      <c r="T49"/>
    </row>
    <row r="50" spans="1:20">
      <c r="A50" s="1"/>
      <c r="B50" s="1"/>
      <c r="C50" s="1"/>
      <c r="D50" s="1">
        <v>12</v>
      </c>
      <c r="E50">
        <v>1.2415000000000001E-2</v>
      </c>
      <c r="F50" s="1">
        <v>1.261E-2</v>
      </c>
      <c r="G50">
        <v>1.2805E-2</v>
      </c>
      <c r="H50">
        <v>1.261E-2</v>
      </c>
      <c r="I50">
        <v>2.7577164466275331E-4</v>
      </c>
      <c r="T50"/>
    </row>
    <row r="51" spans="1:20">
      <c r="A51" s="1"/>
      <c r="B51" s="1"/>
      <c r="C51" s="1"/>
      <c r="D51" s="1">
        <v>13</v>
      </c>
      <c r="E51">
        <v>6.6299999999999996E-3</v>
      </c>
      <c r="F51" s="1">
        <v>6.8574999999999999E-3</v>
      </c>
      <c r="G51">
        <v>7.0850000000000002E-3</v>
      </c>
      <c r="H51">
        <v>6.8574999999999999E-3</v>
      </c>
      <c r="I51">
        <v>3.2173358543987951E-4</v>
      </c>
      <c r="T51"/>
    </row>
    <row r="52" spans="1:20">
      <c r="A52" s="1"/>
      <c r="B52" s="1"/>
      <c r="C52" s="1"/>
      <c r="D52" s="1">
        <v>14</v>
      </c>
      <c r="E52">
        <v>1.4950000000000001E-2</v>
      </c>
      <c r="F52" s="1">
        <v>1.51775E-2</v>
      </c>
      <c r="G52">
        <v>1.5405E-2</v>
      </c>
      <c r="H52">
        <v>1.51775E-2</v>
      </c>
      <c r="I52">
        <v>3.2173358543987832E-4</v>
      </c>
      <c r="T52"/>
    </row>
    <row r="53" spans="1:20">
      <c r="B53" s="1"/>
      <c r="C53" s="1"/>
      <c r="D53" s="1">
        <v>15</v>
      </c>
      <c r="E53">
        <v>6.3050000000000007E-3</v>
      </c>
      <c r="F53" s="1">
        <v>6.2075000000000003E-3</v>
      </c>
      <c r="G53">
        <v>6.11E-3</v>
      </c>
      <c r="H53">
        <v>6.2075000000000003E-3</v>
      </c>
      <c r="I53">
        <v>1.3788582233137728E-4</v>
      </c>
      <c r="T53"/>
    </row>
    <row r="54" spans="1:20">
      <c r="A54" s="1"/>
      <c r="B54" s="1"/>
      <c r="C54" s="1"/>
      <c r="D54" s="1">
        <v>16</v>
      </c>
      <c r="E54">
        <v>9.2300000000000004E-3</v>
      </c>
      <c r="F54" s="1">
        <v>9.1649999999999995E-3</v>
      </c>
      <c r="G54">
        <v>9.1000000000000004E-3</v>
      </c>
      <c r="H54">
        <v>9.1649999999999995E-3</v>
      </c>
      <c r="I54">
        <v>9.1923881554251114E-5</v>
      </c>
      <c r="T54"/>
    </row>
    <row r="55" spans="1:20">
      <c r="A55" s="1"/>
      <c r="D55"/>
      <c r="F55" s="1"/>
      <c r="T55"/>
    </row>
    <row r="56" spans="1:20">
      <c r="A56" s="1"/>
      <c r="D56"/>
      <c r="F56" s="1"/>
      <c r="T56"/>
    </row>
    <row r="57" spans="1:20">
      <c r="A57" s="1"/>
      <c r="D57"/>
      <c r="F57" s="1"/>
      <c r="T57"/>
    </row>
    <row r="58" spans="1:20">
      <c r="A58" s="1"/>
      <c r="D58"/>
      <c r="F58" s="1"/>
      <c r="T58"/>
    </row>
    <row r="59" spans="1:20">
      <c r="A59" s="1"/>
      <c r="D59"/>
      <c r="F59" s="1"/>
      <c r="T59"/>
    </row>
    <row r="60" spans="1:20">
      <c r="A60" s="1"/>
      <c r="D60"/>
      <c r="F60" s="1"/>
      <c r="T60"/>
    </row>
    <row r="61" spans="1:20">
      <c r="D61"/>
      <c r="F61" s="1"/>
      <c r="T61"/>
    </row>
    <row r="62" spans="1:20">
      <c r="A62" s="1"/>
      <c r="D62"/>
      <c r="F62" s="1"/>
      <c r="T62"/>
    </row>
    <row r="63" spans="1:20">
      <c r="A63" s="1"/>
      <c r="D63"/>
      <c r="F63" s="1"/>
      <c r="T63"/>
    </row>
    <row r="64" spans="1:20">
      <c r="A64" s="1"/>
      <c r="D64"/>
      <c r="F64" s="1"/>
      <c r="T64"/>
    </row>
    <row r="65" spans="1:20">
      <c r="A65" s="1"/>
      <c r="D65"/>
      <c r="F65" s="1"/>
      <c r="T65"/>
    </row>
    <row r="66" spans="1:20">
      <c r="A66" s="1"/>
      <c r="D66"/>
      <c r="F66" s="1"/>
      <c r="T66"/>
    </row>
    <row r="67" spans="1:20">
      <c r="A67" s="1"/>
      <c r="D67"/>
      <c r="F67" s="1"/>
      <c r="T67"/>
    </row>
    <row r="68" spans="1:20">
      <c r="A68" s="1"/>
      <c r="D68"/>
      <c r="F68" s="1"/>
      <c r="T68"/>
    </row>
    <row r="69" spans="1:20">
      <c r="D69"/>
      <c r="F69" s="1"/>
      <c r="T69"/>
    </row>
    <row r="70" spans="1:20">
      <c r="D70" s="2" t="s">
        <v>62</v>
      </c>
      <c r="E70" s="2"/>
      <c r="F70" s="2"/>
      <c r="G70" s="2"/>
      <c r="T70"/>
    </row>
    <row r="71" spans="1:20">
      <c r="D71"/>
      <c r="F71" s="1"/>
      <c r="T71"/>
    </row>
    <row r="72" spans="1:20">
      <c r="A72" s="1"/>
      <c r="B72">
        <v>2</v>
      </c>
      <c r="D72" s="1" t="s">
        <v>49</v>
      </c>
      <c r="E72" s="1" t="s">
        <v>75</v>
      </c>
      <c r="F72" s="1" t="s">
        <v>78</v>
      </c>
      <c r="G72" s="1" t="s">
        <v>76</v>
      </c>
      <c r="H72" s="1" t="s">
        <v>48</v>
      </c>
      <c r="I72" s="1" t="s">
        <v>77</v>
      </c>
      <c r="P72" s="2">
        <v>1</v>
      </c>
      <c r="Q72" s="2">
        <v>3</v>
      </c>
      <c r="R72" s="2">
        <v>5</v>
      </c>
      <c r="S72" s="2">
        <v>7</v>
      </c>
      <c r="T72"/>
    </row>
    <row r="73" spans="1:20">
      <c r="A73" s="1"/>
      <c r="D73" s="1">
        <v>1</v>
      </c>
      <c r="E73">
        <v>1.0190399999999999</v>
      </c>
      <c r="F73" s="1">
        <v>1.0344799999999998</v>
      </c>
      <c r="G73">
        <v>1.04992</v>
      </c>
      <c r="H73">
        <v>1.0344799999999998</v>
      </c>
      <c r="I73">
        <v>2.18354574030406E-2</v>
      </c>
      <c r="N73" s="2" t="s">
        <v>16</v>
      </c>
      <c r="O73" s="2" t="s">
        <v>72</v>
      </c>
      <c r="P73">
        <v>0.97272000000000003</v>
      </c>
      <c r="Q73" s="1">
        <v>0.98816000000000004</v>
      </c>
      <c r="R73" s="1">
        <v>0.38600000000000001</v>
      </c>
      <c r="S73" s="1">
        <v>0.54039999999999999</v>
      </c>
      <c r="T73"/>
    </row>
    <row r="74" spans="1:20">
      <c r="A74" s="1"/>
      <c r="D74" s="1">
        <v>2</v>
      </c>
      <c r="E74">
        <v>0.98816000000000004</v>
      </c>
      <c r="F74" s="1">
        <v>0.97272000000000003</v>
      </c>
      <c r="G74">
        <v>0.95727999999999991</v>
      </c>
      <c r="H74">
        <v>0.97272000000000003</v>
      </c>
      <c r="I74">
        <v>2.183545740304068E-2</v>
      </c>
      <c r="N74" s="2"/>
      <c r="O74" s="2" t="s">
        <v>73</v>
      </c>
      <c r="P74" s="1">
        <v>1.0344799999999998</v>
      </c>
      <c r="Q74" s="1">
        <v>1.0499200000000002</v>
      </c>
      <c r="R74" s="1">
        <v>0.40144000000000002</v>
      </c>
      <c r="S74" s="1">
        <v>0.54811999999999994</v>
      </c>
      <c r="T74"/>
    </row>
    <row r="75" spans="1:20">
      <c r="A75" s="1"/>
      <c r="D75" s="1">
        <v>3</v>
      </c>
      <c r="E75">
        <v>3.2115199999999997</v>
      </c>
      <c r="F75" s="1">
        <v>3.2192399999999997</v>
      </c>
      <c r="G75">
        <v>3.2269599999999996</v>
      </c>
      <c r="H75">
        <v>3.2192399999999997</v>
      </c>
      <c r="I75">
        <v>1.0917728701520222E-2</v>
      </c>
      <c r="N75" s="2" t="s">
        <v>74</v>
      </c>
      <c r="O75" s="2" t="s">
        <v>72</v>
      </c>
      <c r="P75" s="1">
        <v>3.2192399999999997</v>
      </c>
      <c r="Q75" s="1">
        <v>3.2192399999999997</v>
      </c>
      <c r="R75" s="1">
        <v>3.36592</v>
      </c>
      <c r="S75" s="1">
        <v>4.0529999999999999</v>
      </c>
      <c r="T75"/>
    </row>
    <row r="76" spans="1:20">
      <c r="A76" s="1"/>
      <c r="D76" s="1">
        <v>4</v>
      </c>
      <c r="E76">
        <v>3.3813599999999999</v>
      </c>
      <c r="F76" s="1">
        <v>3.36592</v>
      </c>
      <c r="G76">
        <v>3.3504799999999997</v>
      </c>
      <c r="H76">
        <v>3.36592</v>
      </c>
      <c r="I76">
        <v>2.183545740304076E-2</v>
      </c>
      <c r="N76" s="2" t="s">
        <v>74</v>
      </c>
      <c r="O76" s="2" t="s">
        <v>73</v>
      </c>
      <c r="P76" s="1">
        <v>3.36592</v>
      </c>
      <c r="Q76" s="1">
        <v>3.36592</v>
      </c>
      <c r="R76" s="1">
        <v>3.4740000000000002</v>
      </c>
      <c r="S76" s="1">
        <v>4.2151200000000006</v>
      </c>
      <c r="T76"/>
    </row>
    <row r="77" spans="1:20">
      <c r="A77" s="1"/>
      <c r="D77" s="1">
        <v>5</v>
      </c>
      <c r="E77">
        <v>0.98816000000000004</v>
      </c>
      <c r="F77" s="1">
        <v>0.98816000000000004</v>
      </c>
      <c r="G77">
        <v>0.98816000000000004</v>
      </c>
      <c r="H77">
        <v>0.98816000000000004</v>
      </c>
      <c r="I77">
        <v>0</v>
      </c>
      <c r="T77"/>
    </row>
    <row r="78" spans="1:20">
      <c r="A78" s="1"/>
      <c r="D78" s="1">
        <v>6</v>
      </c>
      <c r="E78">
        <v>1.0344800000000001</v>
      </c>
      <c r="F78" s="1">
        <v>1.0499200000000002</v>
      </c>
      <c r="G78">
        <v>1.0653600000000001</v>
      </c>
      <c r="H78">
        <v>1.0499200000000002</v>
      </c>
      <c r="I78">
        <v>2.18354574030406E-2</v>
      </c>
      <c r="T78"/>
    </row>
    <row r="79" spans="1:20">
      <c r="D79" s="1">
        <v>7</v>
      </c>
      <c r="E79">
        <v>3.2115199999999997</v>
      </c>
      <c r="F79" s="1">
        <v>3.2192399999999997</v>
      </c>
      <c r="G79">
        <v>3.2269599999999996</v>
      </c>
      <c r="H79">
        <v>3.2192399999999997</v>
      </c>
      <c r="I79">
        <v>1.0917728701520222E-2</v>
      </c>
      <c r="T79"/>
    </row>
    <row r="80" spans="1:20">
      <c r="A80" s="1"/>
      <c r="D80" s="1">
        <v>8</v>
      </c>
      <c r="E80">
        <v>3.3813599999999999</v>
      </c>
      <c r="F80" s="1">
        <v>3.36592</v>
      </c>
      <c r="G80">
        <v>3.3504799999999997</v>
      </c>
      <c r="H80">
        <v>3.36592</v>
      </c>
      <c r="I80">
        <v>2.183545740304076E-2</v>
      </c>
      <c r="P80" s="2" t="s">
        <v>63</v>
      </c>
      <c r="Q80" s="2" t="s">
        <v>68</v>
      </c>
      <c r="R80" s="2" t="s">
        <v>69</v>
      </c>
      <c r="S80" s="2" t="s">
        <v>66</v>
      </c>
      <c r="T80"/>
    </row>
    <row r="81" spans="1:20">
      <c r="A81" s="1"/>
      <c r="D81" s="1">
        <v>9</v>
      </c>
      <c r="E81">
        <v>0.41687999999999997</v>
      </c>
      <c r="F81" s="1">
        <v>0.38600000000000001</v>
      </c>
      <c r="G81">
        <v>0.35511999999999999</v>
      </c>
      <c r="H81">
        <v>0.38600000000000001</v>
      </c>
      <c r="I81">
        <v>4.367091480608095E-2</v>
      </c>
      <c r="N81" s="2" t="s">
        <v>16</v>
      </c>
      <c r="O81" s="2" t="s">
        <v>2</v>
      </c>
      <c r="P81" s="1">
        <v>2.18354574030406E-2</v>
      </c>
      <c r="Q81" s="1">
        <v>0</v>
      </c>
      <c r="R81" s="1">
        <v>4.367091480608095E-2</v>
      </c>
      <c r="S81" s="1">
        <v>2.1835457403040524E-2</v>
      </c>
      <c r="T81"/>
    </row>
    <row r="82" spans="1:20">
      <c r="A82" s="1"/>
      <c r="D82" s="1">
        <v>10</v>
      </c>
      <c r="E82">
        <v>0.38600000000000001</v>
      </c>
      <c r="F82" s="1">
        <v>0.40144000000000002</v>
      </c>
      <c r="G82">
        <v>0.41687999999999997</v>
      </c>
      <c r="H82">
        <v>0.40144000000000002</v>
      </c>
      <c r="I82">
        <v>2.1835457403040475E-2</v>
      </c>
      <c r="N82" s="2"/>
      <c r="O82" s="2" t="s">
        <v>3</v>
      </c>
      <c r="P82" s="1">
        <v>2.183545740304068E-2</v>
      </c>
      <c r="Q82" s="1">
        <v>2.18354574030406E-2</v>
      </c>
      <c r="R82" s="1">
        <v>2.1835457403040475E-2</v>
      </c>
      <c r="S82" s="1">
        <v>3.2753186104561557E-2</v>
      </c>
      <c r="T82"/>
    </row>
    <row r="83" spans="1:20">
      <c r="A83" s="1"/>
      <c r="D83" s="1">
        <v>11</v>
      </c>
      <c r="E83">
        <v>3.3813599999999999</v>
      </c>
      <c r="F83" s="1">
        <v>3.36592</v>
      </c>
      <c r="G83">
        <v>3.3504799999999997</v>
      </c>
      <c r="H83">
        <v>3.36592</v>
      </c>
      <c r="I83">
        <v>2.183545740304076E-2</v>
      </c>
      <c r="N83" s="2" t="s">
        <v>1</v>
      </c>
      <c r="O83" s="2" t="s">
        <v>2</v>
      </c>
      <c r="P83" s="1">
        <v>1.0917728701520222E-2</v>
      </c>
      <c r="Q83" s="1">
        <v>1.0917728701520222E-2</v>
      </c>
      <c r="R83" s="1">
        <v>2.183545740304076E-2</v>
      </c>
      <c r="S83" s="1">
        <v>3.2753186104560669E-2</v>
      </c>
      <c r="T83"/>
    </row>
    <row r="84" spans="1:20">
      <c r="A84" s="1"/>
      <c r="D84" s="1">
        <v>12</v>
      </c>
      <c r="E84">
        <v>3.50488</v>
      </c>
      <c r="F84" s="1">
        <v>3.4740000000000002</v>
      </c>
      <c r="G84">
        <v>3.44312</v>
      </c>
      <c r="H84">
        <v>3.4740000000000002</v>
      </c>
      <c r="I84">
        <v>4.36709148060812E-2</v>
      </c>
      <c r="N84" s="2"/>
      <c r="O84" s="2" t="s">
        <v>3</v>
      </c>
      <c r="P84" s="1">
        <v>2.183545740304076E-2</v>
      </c>
      <c r="Q84" s="1">
        <v>2.183545740304076E-2</v>
      </c>
      <c r="R84" s="1">
        <v>4.36709148060812E-2</v>
      </c>
      <c r="S84" s="1">
        <v>2.1835457403041072E-2</v>
      </c>
      <c r="T84"/>
    </row>
    <row r="85" spans="1:20">
      <c r="A85" s="1"/>
      <c r="D85" s="1">
        <v>13</v>
      </c>
      <c r="E85">
        <v>0.55583999999999989</v>
      </c>
      <c r="F85" s="1">
        <v>0.54039999999999999</v>
      </c>
      <c r="G85">
        <v>0.52495999999999998</v>
      </c>
      <c r="H85">
        <v>0.54039999999999999</v>
      </c>
      <c r="I85">
        <v>2.1835457403040524E-2</v>
      </c>
      <c r="T85"/>
    </row>
    <row r="86" spans="1:20">
      <c r="A86" s="1"/>
      <c r="D86" s="1">
        <v>14</v>
      </c>
      <c r="E86">
        <v>0.52495999999999998</v>
      </c>
      <c r="F86" s="1">
        <v>0.54811999999999994</v>
      </c>
      <c r="G86">
        <v>0.5712799999999999</v>
      </c>
      <c r="H86">
        <v>0.54811999999999994</v>
      </c>
      <c r="I86">
        <v>3.2753186104561557E-2</v>
      </c>
      <c r="T86"/>
    </row>
    <row r="87" spans="1:20">
      <c r="D87" s="1">
        <v>15</v>
      </c>
      <c r="E87">
        <v>4.0761599999999998</v>
      </c>
      <c r="F87" s="1">
        <v>4.0529999999999999</v>
      </c>
      <c r="G87">
        <v>4.0298400000000001</v>
      </c>
      <c r="H87">
        <v>4.0529999999999999</v>
      </c>
      <c r="I87">
        <v>3.2753186104560669E-2</v>
      </c>
      <c r="T87"/>
    </row>
    <row r="88" spans="1:20">
      <c r="A88" s="1"/>
      <c r="D88" s="1">
        <v>16</v>
      </c>
      <c r="E88">
        <v>4.1996799999999999</v>
      </c>
      <c r="F88" s="1">
        <v>4.2151200000000006</v>
      </c>
      <c r="G88">
        <v>4.2305600000000005</v>
      </c>
      <c r="H88">
        <v>4.2151200000000006</v>
      </c>
      <c r="I88">
        <v>2.1835457403041072E-2</v>
      </c>
      <c r="T88"/>
    </row>
    <row r="89" spans="1:20">
      <c r="A89" s="1"/>
      <c r="D89"/>
      <c r="F89" s="1"/>
      <c r="T89"/>
    </row>
    <row r="90" spans="1:20">
      <c r="A90" s="1"/>
      <c r="D90"/>
      <c r="F90" s="1"/>
      <c r="T90"/>
    </row>
    <row r="91" spans="1:20">
      <c r="A91" s="1"/>
      <c r="D91"/>
      <c r="F91" s="1"/>
      <c r="T91"/>
    </row>
    <row r="92" spans="1:20">
      <c r="A92" s="1"/>
      <c r="D92"/>
      <c r="F92" s="1"/>
      <c r="T92"/>
    </row>
    <row r="93" spans="1:20">
      <c r="A93" s="1"/>
      <c r="D93"/>
      <c r="F93" s="1"/>
      <c r="T93"/>
    </row>
    <row r="94" spans="1:20">
      <c r="A94" s="1"/>
      <c r="D94"/>
      <c r="F94" s="1"/>
      <c r="T94"/>
    </row>
    <row r="95" spans="1:20">
      <c r="D95"/>
      <c r="F95" s="1"/>
      <c r="T95"/>
    </row>
    <row r="96" spans="1:20">
      <c r="A96" s="1"/>
      <c r="D96"/>
      <c r="F96" s="1"/>
      <c r="T96"/>
    </row>
    <row r="97" spans="1:20">
      <c r="A97" s="1"/>
      <c r="D97"/>
      <c r="F97" s="1"/>
      <c r="T97"/>
    </row>
    <row r="98" spans="1:20">
      <c r="A98" s="1"/>
      <c r="D98"/>
      <c r="F98" s="1"/>
      <c r="T98"/>
    </row>
    <row r="99" spans="1:20">
      <c r="A99" s="1"/>
      <c r="D99"/>
      <c r="F99" s="1"/>
      <c r="T99"/>
    </row>
    <row r="100" spans="1:20">
      <c r="A100" s="1"/>
      <c r="D100"/>
      <c r="F100" s="1"/>
      <c r="T100"/>
    </row>
    <row r="101" spans="1:20">
      <c r="A101" s="1"/>
      <c r="D101"/>
      <c r="F101" s="1"/>
      <c r="T101"/>
    </row>
    <row r="102" spans="1:20">
      <c r="A102" s="1"/>
      <c r="D102"/>
      <c r="F102" s="1"/>
      <c r="T102"/>
    </row>
    <row r="103" spans="1:20">
      <c r="D103"/>
      <c r="F103" s="1"/>
      <c r="T103"/>
    </row>
    <row r="104" spans="1:20">
      <c r="D104" s="2" t="s">
        <v>70</v>
      </c>
      <c r="E104" s="1"/>
      <c r="F104" s="1"/>
      <c r="T104"/>
    </row>
    <row r="105" spans="1:20">
      <c r="D105"/>
      <c r="F105" s="1"/>
      <c r="T105"/>
    </row>
    <row r="106" spans="1:20">
      <c r="B106" s="1">
        <v>2</v>
      </c>
      <c r="C106" s="1"/>
      <c r="D106" s="1" t="s">
        <v>49</v>
      </c>
      <c r="E106" s="1" t="s">
        <v>75</v>
      </c>
      <c r="F106" s="1" t="s">
        <v>78</v>
      </c>
      <c r="G106" s="1" t="s">
        <v>76</v>
      </c>
      <c r="H106" s="1" t="s">
        <v>48</v>
      </c>
      <c r="I106" s="1" t="s">
        <v>77</v>
      </c>
      <c r="P106" s="2">
        <v>1</v>
      </c>
      <c r="Q106" s="2">
        <v>3</v>
      </c>
      <c r="R106" s="2">
        <v>5</v>
      </c>
      <c r="S106" s="2">
        <v>7</v>
      </c>
      <c r="T106"/>
    </row>
    <row r="107" spans="1:20">
      <c r="A107" s="1"/>
      <c r="B107" s="1"/>
      <c r="C107" s="1"/>
      <c r="D107" s="1">
        <v>1</v>
      </c>
      <c r="E107">
        <v>0.68899999999999995</v>
      </c>
      <c r="F107" s="1">
        <v>0.64999999999999991</v>
      </c>
      <c r="G107">
        <v>0.61099999999999999</v>
      </c>
      <c r="H107">
        <v>0.64999999999999991</v>
      </c>
      <c r="I107">
        <v>5.5154328932552621E-2</v>
      </c>
      <c r="N107" s="2" t="s">
        <v>16</v>
      </c>
      <c r="O107" s="2" t="s">
        <v>72</v>
      </c>
      <c r="P107">
        <v>0.55900000000000005</v>
      </c>
      <c r="Q107">
        <v>0.4355</v>
      </c>
      <c r="R107">
        <v>0.47775000000000001</v>
      </c>
      <c r="S107">
        <v>0.61424999999999996</v>
      </c>
      <c r="T107"/>
    </row>
    <row r="108" spans="1:20">
      <c r="A108" s="1"/>
      <c r="B108" s="1"/>
      <c r="C108" s="1"/>
      <c r="D108" s="1">
        <v>2</v>
      </c>
      <c r="E108">
        <v>0.56224999999999992</v>
      </c>
      <c r="F108" s="1">
        <v>0.55899999999999994</v>
      </c>
      <c r="G108">
        <v>0.55575000000000008</v>
      </c>
      <c r="H108">
        <v>0.55899999999999994</v>
      </c>
      <c r="I108">
        <v>4.5961940777124455E-3</v>
      </c>
      <c r="N108" s="2"/>
      <c r="O108" s="2" t="s">
        <v>73</v>
      </c>
      <c r="P108" s="1">
        <v>0.64999999999999991</v>
      </c>
      <c r="Q108" s="1">
        <v>0.62887500000000007</v>
      </c>
      <c r="R108" s="1">
        <v>0.65325</v>
      </c>
      <c r="S108" s="1">
        <v>0.70524999999999993</v>
      </c>
      <c r="T108"/>
    </row>
    <row r="109" spans="1:20">
      <c r="A109" s="1"/>
      <c r="B109" s="1"/>
      <c r="C109" s="1"/>
      <c r="D109" s="1">
        <v>3</v>
      </c>
      <c r="E109">
        <v>0.38674999999999998</v>
      </c>
      <c r="F109" s="1">
        <v>0.38512499999999994</v>
      </c>
      <c r="G109">
        <v>0.38349999999999995</v>
      </c>
      <c r="H109">
        <v>0.38512499999999994</v>
      </c>
      <c r="I109">
        <v>2.2980970388563012E-3</v>
      </c>
      <c r="N109" s="2" t="s">
        <v>74</v>
      </c>
      <c r="O109" s="2" t="s">
        <v>72</v>
      </c>
      <c r="P109" s="1">
        <v>0.38512499999999994</v>
      </c>
      <c r="Q109">
        <v>0.54274999999999995</v>
      </c>
      <c r="R109">
        <v>0.48262500000000003</v>
      </c>
      <c r="S109">
        <v>0.74262499999999998</v>
      </c>
      <c r="T109"/>
    </row>
    <row r="110" spans="1:20">
      <c r="A110" s="1"/>
      <c r="B110" s="1"/>
      <c r="C110" s="1"/>
      <c r="D110" s="1">
        <v>4</v>
      </c>
      <c r="E110">
        <v>0.42249999999999999</v>
      </c>
      <c r="F110" s="1">
        <v>0.40625</v>
      </c>
      <c r="G110">
        <v>0.39</v>
      </c>
      <c r="H110">
        <v>0.40625</v>
      </c>
      <c r="I110">
        <v>2.2980970388562585E-2</v>
      </c>
      <c r="N110" s="2" t="s">
        <v>74</v>
      </c>
      <c r="O110" s="2" t="s">
        <v>73</v>
      </c>
      <c r="P110" s="1">
        <v>0.40625</v>
      </c>
      <c r="Q110" s="1">
        <v>0.94737499999999986</v>
      </c>
      <c r="R110" s="1">
        <v>0.96687499999999993</v>
      </c>
      <c r="S110" s="1">
        <v>0.97824999999999995</v>
      </c>
      <c r="T110"/>
    </row>
    <row r="111" spans="1:20">
      <c r="A111" s="1"/>
      <c r="B111" s="1"/>
      <c r="C111" s="1"/>
      <c r="D111" s="1">
        <v>5</v>
      </c>
      <c r="E111">
        <v>0.63375000000000004</v>
      </c>
      <c r="F111" s="1">
        <v>0.62887500000000007</v>
      </c>
      <c r="G111">
        <v>0.624</v>
      </c>
      <c r="H111">
        <v>0.62887500000000007</v>
      </c>
      <c r="I111">
        <v>6.8942911165688642E-3</v>
      </c>
      <c r="N111" s="1"/>
      <c r="O111" s="1"/>
      <c r="T111"/>
    </row>
    <row r="112" spans="1:20">
      <c r="A112" s="1"/>
      <c r="B112" s="1"/>
      <c r="C112" s="1"/>
      <c r="D112" s="1">
        <v>6</v>
      </c>
      <c r="E112">
        <v>0.42575000000000002</v>
      </c>
      <c r="F112" s="1">
        <v>0.4355</v>
      </c>
      <c r="G112">
        <v>0.44525000000000003</v>
      </c>
      <c r="H112">
        <v>0.4355</v>
      </c>
      <c r="I112">
        <v>1.378858223313769E-2</v>
      </c>
      <c r="N112" s="1"/>
      <c r="O112" s="1"/>
      <c r="T112"/>
    </row>
    <row r="113" spans="1:20">
      <c r="A113" s="1"/>
      <c r="B113" s="1"/>
      <c r="C113" s="1"/>
      <c r="D113" s="1">
        <v>7</v>
      </c>
      <c r="E113">
        <v>0.92624999999999991</v>
      </c>
      <c r="F113" s="1">
        <v>0.94737499999999986</v>
      </c>
      <c r="G113">
        <v>0.96849999999999992</v>
      </c>
      <c r="H113">
        <v>0.94737499999999986</v>
      </c>
      <c r="I113">
        <v>2.9875261505131642E-2</v>
      </c>
      <c r="N113" s="1"/>
      <c r="O113" s="1"/>
      <c r="T113"/>
    </row>
    <row r="114" spans="1:20">
      <c r="A114" s="1"/>
      <c r="B114" s="1"/>
      <c r="C114" s="1"/>
      <c r="D114" s="1">
        <v>8</v>
      </c>
      <c r="E114">
        <v>0.53949999999999998</v>
      </c>
      <c r="F114" s="1">
        <v>0.54275000000000007</v>
      </c>
      <c r="G114">
        <v>0.54600000000000004</v>
      </c>
      <c r="H114">
        <v>0.54275000000000007</v>
      </c>
      <c r="I114">
        <v>4.5961940777126025E-3</v>
      </c>
      <c r="N114" s="1"/>
      <c r="O114" s="1"/>
      <c r="P114" s="2" t="s">
        <v>63</v>
      </c>
      <c r="Q114" s="2" t="s">
        <v>68</v>
      </c>
      <c r="R114" s="2" t="s">
        <v>69</v>
      </c>
      <c r="S114" s="2" t="s">
        <v>66</v>
      </c>
      <c r="T114"/>
    </row>
    <row r="115" spans="1:20">
      <c r="A115" s="1"/>
      <c r="B115" s="1"/>
      <c r="C115" s="1"/>
      <c r="D115" s="1">
        <v>9</v>
      </c>
      <c r="E115">
        <v>0.64350000000000007</v>
      </c>
      <c r="F115" s="1">
        <v>0.65325</v>
      </c>
      <c r="G115">
        <v>0.66299999999999992</v>
      </c>
      <c r="H115">
        <v>0.65325</v>
      </c>
      <c r="I115">
        <v>1.3788582233137572E-2</v>
      </c>
      <c r="N115" s="2" t="s">
        <v>16</v>
      </c>
      <c r="O115" s="2" t="s">
        <v>2</v>
      </c>
      <c r="P115">
        <v>4.5960000000000003E-3</v>
      </c>
      <c r="Q115" s="1">
        <v>6.8942911165688642E-3</v>
      </c>
      <c r="R115" s="1">
        <v>1.3788582233137572E-2</v>
      </c>
      <c r="S115">
        <v>4.5960000000000003E-3</v>
      </c>
      <c r="T115"/>
    </row>
    <row r="116" spans="1:20">
      <c r="A116" s="1"/>
      <c r="B116" s="1"/>
      <c r="C116" s="1"/>
      <c r="D116" s="1">
        <v>10</v>
      </c>
      <c r="E116">
        <v>0.46799999999999997</v>
      </c>
      <c r="F116" s="1">
        <v>0.47775000000000001</v>
      </c>
      <c r="G116">
        <v>0.48749999999999999</v>
      </c>
      <c r="H116">
        <v>0.47775000000000001</v>
      </c>
      <c r="I116">
        <v>1.378858223313769E-2</v>
      </c>
      <c r="N116" s="2"/>
      <c r="O116" s="2" t="s">
        <v>3</v>
      </c>
      <c r="P116" s="1">
        <v>5.5154328932552621E-2</v>
      </c>
      <c r="Q116" s="1">
        <v>1.378858223313769E-2</v>
      </c>
      <c r="R116" s="1">
        <v>1.378858223313769E-2</v>
      </c>
      <c r="S116" s="1">
        <v>9.1923881554251269E-3</v>
      </c>
      <c r="T116"/>
    </row>
    <row r="117" spans="1:20">
      <c r="A117" s="1"/>
      <c r="B117" s="1"/>
      <c r="C117" s="1"/>
      <c r="D117" s="1">
        <v>11</v>
      </c>
      <c r="E117">
        <v>0.95224999999999993</v>
      </c>
      <c r="F117" s="1">
        <v>0.96687499999999993</v>
      </c>
      <c r="G117">
        <v>0.98149999999999993</v>
      </c>
      <c r="H117">
        <v>0.96687499999999993</v>
      </c>
      <c r="I117">
        <v>2.0682873349706515E-2</v>
      </c>
      <c r="N117" s="2" t="s">
        <v>1</v>
      </c>
      <c r="O117" s="2" t="s">
        <v>2</v>
      </c>
      <c r="P117" s="1">
        <v>2.2980970388563012E-3</v>
      </c>
      <c r="Q117">
        <v>4.5960000000000003E-3</v>
      </c>
      <c r="R117" s="1">
        <v>2.0682873349706515E-2</v>
      </c>
      <c r="S117" s="1">
        <v>1.3788582233137728E-2</v>
      </c>
      <c r="T117"/>
    </row>
    <row r="118" spans="1:20">
      <c r="A118" s="1"/>
      <c r="B118" s="1"/>
      <c r="C118" s="1"/>
      <c r="D118" s="1">
        <v>12</v>
      </c>
      <c r="E118">
        <v>0.46149999999999997</v>
      </c>
      <c r="F118" s="1">
        <v>0.48262499999999997</v>
      </c>
      <c r="G118">
        <v>0.50375000000000003</v>
      </c>
      <c r="H118">
        <v>0.48262499999999997</v>
      </c>
      <c r="I118">
        <v>2.9875261505132478E-2</v>
      </c>
      <c r="N118" s="2"/>
      <c r="O118" s="2" t="s">
        <v>3</v>
      </c>
      <c r="P118" s="1">
        <v>2.2980970388562585E-2</v>
      </c>
      <c r="Q118" s="1">
        <v>2.9875261505131642E-2</v>
      </c>
      <c r="R118" s="1">
        <v>2.9875261505132478E-2</v>
      </c>
      <c r="S118" s="1">
        <v>1.6086679271993913E-2</v>
      </c>
      <c r="T118"/>
    </row>
    <row r="119" spans="1:20">
      <c r="A119" s="1"/>
      <c r="B119" s="1"/>
      <c r="C119" s="1"/>
      <c r="D119" s="1">
        <v>13</v>
      </c>
      <c r="E119">
        <v>0.71174999999999999</v>
      </c>
      <c r="F119" s="1">
        <v>0.70524999999999993</v>
      </c>
      <c r="G119">
        <v>0.69874999999999998</v>
      </c>
      <c r="H119">
        <v>0.70524999999999993</v>
      </c>
      <c r="I119">
        <v>9.1923881554251269E-3</v>
      </c>
      <c r="T119"/>
    </row>
    <row r="120" spans="1:20">
      <c r="A120" s="1"/>
      <c r="B120" s="1"/>
      <c r="C120" s="1"/>
      <c r="D120" s="1">
        <v>14</v>
      </c>
      <c r="E120">
        <v>0.61750000000000005</v>
      </c>
      <c r="F120" s="1">
        <v>0.61424999999999996</v>
      </c>
      <c r="G120">
        <v>0.61099999999999999</v>
      </c>
      <c r="H120">
        <v>0.61424999999999996</v>
      </c>
      <c r="I120">
        <v>4.5961940777126025E-3</v>
      </c>
      <c r="T120"/>
    </row>
    <row r="121" spans="1:20">
      <c r="A121" s="1"/>
      <c r="B121" s="1"/>
      <c r="C121" s="1"/>
      <c r="D121" s="1">
        <v>15</v>
      </c>
      <c r="E121">
        <v>0.96849999999999992</v>
      </c>
      <c r="F121" s="1">
        <v>0.97824999999999995</v>
      </c>
      <c r="G121">
        <v>0.98799999999999999</v>
      </c>
      <c r="H121">
        <v>0.97824999999999995</v>
      </c>
      <c r="I121">
        <v>1.3788582233137728E-2</v>
      </c>
      <c r="T121"/>
    </row>
    <row r="122" spans="1:20">
      <c r="A122" s="1"/>
      <c r="B122" s="1"/>
      <c r="C122" s="1"/>
      <c r="D122" s="1">
        <v>16</v>
      </c>
      <c r="E122">
        <v>0.73125000000000007</v>
      </c>
      <c r="F122" s="1">
        <v>0.74262500000000009</v>
      </c>
      <c r="G122">
        <v>0.754</v>
      </c>
      <c r="H122">
        <v>0.74262500000000009</v>
      </c>
      <c r="I122">
        <v>1.6086679271993913E-2</v>
      </c>
      <c r="T122"/>
    </row>
    <row r="123" spans="1:20">
      <c r="A123" s="1"/>
      <c r="D123"/>
      <c r="F123" s="1"/>
      <c r="T123"/>
    </row>
    <row r="124" spans="1:20">
      <c r="A124" s="1"/>
      <c r="D124"/>
      <c r="F124" s="1"/>
      <c r="T124"/>
    </row>
    <row r="125" spans="1:20">
      <c r="A125" s="1"/>
      <c r="D125"/>
      <c r="F125" s="1"/>
      <c r="T125"/>
    </row>
    <row r="126" spans="1:20">
      <c r="A126" s="1"/>
      <c r="D126"/>
      <c r="F126" s="1"/>
      <c r="T126"/>
    </row>
    <row r="127" spans="1:20">
      <c r="A127" s="1"/>
      <c r="D127"/>
      <c r="F127" s="1"/>
      <c r="T127"/>
    </row>
    <row r="128" spans="1:20">
      <c r="A128" s="1"/>
      <c r="B128" s="1"/>
      <c r="D128"/>
      <c r="E128" s="1"/>
      <c r="F128" s="1"/>
      <c r="G128" s="1"/>
      <c r="H128" s="1"/>
      <c r="R128" s="1"/>
      <c r="T128"/>
    </row>
    <row r="129" spans="1:33">
      <c r="A129" s="1"/>
      <c r="B129" s="1"/>
      <c r="D129"/>
      <c r="E129" s="1"/>
      <c r="F129" s="1"/>
      <c r="G129" s="1"/>
      <c r="H129" s="1"/>
      <c r="R129" s="1"/>
      <c r="T129"/>
    </row>
    <row r="130" spans="1:33">
      <c r="A130" s="1"/>
      <c r="B130" s="1"/>
      <c r="D130"/>
      <c r="E130" s="1"/>
      <c r="F130" s="1"/>
      <c r="G130" s="1"/>
      <c r="H130" s="1"/>
      <c r="R130" s="1"/>
      <c r="T130"/>
    </row>
    <row r="131" spans="1:33">
      <c r="A131" s="1"/>
      <c r="B131" s="1"/>
      <c r="D131"/>
      <c r="E131" s="1"/>
      <c r="F131" s="1"/>
      <c r="G131" s="1"/>
      <c r="H131" s="1"/>
      <c r="R131" s="1"/>
      <c r="T131"/>
    </row>
    <row r="132" spans="1:33">
      <c r="A132" s="1"/>
      <c r="B132" s="1"/>
      <c r="D132"/>
      <c r="E132" s="1"/>
      <c r="F132" s="1"/>
      <c r="G132" s="1"/>
      <c r="H132" s="1"/>
      <c r="R132" s="1"/>
      <c r="T132"/>
    </row>
    <row r="133" spans="1:33">
      <c r="A133" s="1"/>
      <c r="B133" s="1"/>
      <c r="D133"/>
      <c r="E133" s="1"/>
      <c r="F133" s="1"/>
      <c r="G133" s="1"/>
      <c r="H133" s="1"/>
      <c r="R133" s="1"/>
      <c r="T133"/>
    </row>
    <row r="134" spans="1:33">
      <c r="A134" s="1"/>
      <c r="B134" s="1"/>
      <c r="D134"/>
      <c r="E134" s="1"/>
      <c r="F134" s="1"/>
      <c r="G134" s="1"/>
      <c r="H134" s="1"/>
      <c r="R134" s="1"/>
      <c r="T134"/>
    </row>
    <row r="135" spans="1:33">
      <c r="A135" s="1"/>
      <c r="B135" s="1"/>
      <c r="D135"/>
      <c r="E135" s="1"/>
      <c r="F135" s="1"/>
      <c r="G135" s="1"/>
      <c r="H135" s="1"/>
      <c r="R135" s="1"/>
      <c r="T135"/>
    </row>
    <row r="136" spans="1:33">
      <c r="A136" s="1"/>
      <c r="B136" s="1"/>
      <c r="D136"/>
      <c r="E136" s="1"/>
      <c r="F136" s="1"/>
      <c r="G136" s="1"/>
      <c r="H136" s="1"/>
      <c r="R136" s="1"/>
      <c r="T136"/>
    </row>
    <row r="137" spans="1:33">
      <c r="A137" s="1"/>
      <c r="B137" s="1"/>
      <c r="D137"/>
      <c r="E137" s="1"/>
      <c r="F137" s="1"/>
      <c r="G137" s="1"/>
      <c r="H137" s="1"/>
      <c r="R137" s="1"/>
      <c r="T137"/>
    </row>
    <row r="138" spans="1:33">
      <c r="A138" s="1"/>
      <c r="B138" s="1"/>
      <c r="D138"/>
      <c r="R138" s="1"/>
      <c r="T138"/>
    </row>
    <row r="139" spans="1:33">
      <c r="B139" s="1"/>
      <c r="D139"/>
      <c r="R139" s="1"/>
      <c r="T139"/>
    </row>
    <row r="140" spans="1:33">
      <c r="B140" s="1"/>
      <c r="C140" s="1"/>
      <c r="D140"/>
      <c r="R140" s="1"/>
      <c r="T140"/>
    </row>
    <row r="141" spans="1:33">
      <c r="A141" s="1"/>
      <c r="B141" s="1"/>
      <c r="D141"/>
      <c r="R141" s="1"/>
      <c r="T141"/>
    </row>
    <row r="142" spans="1:33">
      <c r="A142" s="1"/>
      <c r="B142" s="1"/>
      <c r="C142" s="1"/>
      <c r="E142" s="1"/>
      <c r="F142" s="1"/>
      <c r="G142" s="1"/>
      <c r="H142" s="1"/>
      <c r="I142" s="1"/>
      <c r="J142" s="1"/>
      <c r="N142" s="1"/>
      <c r="O142" s="1"/>
      <c r="P142" s="1"/>
      <c r="R142" s="1"/>
      <c r="T142"/>
      <c r="AD142" s="2"/>
      <c r="AE142" s="2"/>
      <c r="AF142" s="2"/>
      <c r="AG142" s="2"/>
    </row>
    <row r="143" spans="1:33">
      <c r="A143" s="1"/>
      <c r="B143" s="1"/>
      <c r="D143"/>
      <c r="N143" s="1"/>
      <c r="O143" s="1"/>
      <c r="P143" s="1"/>
      <c r="R143" s="1"/>
      <c r="T143"/>
      <c r="AB143" s="2"/>
      <c r="AC143" s="2"/>
      <c r="AE143" s="1"/>
      <c r="AF143" s="1"/>
      <c r="AG143" s="1"/>
    </row>
    <row r="144" spans="1:33">
      <c r="A144" s="1"/>
      <c r="B144" s="1"/>
      <c r="D144"/>
      <c r="G144" s="1"/>
      <c r="H144" s="1"/>
      <c r="I144" s="1"/>
      <c r="J144" s="1"/>
      <c r="N144" s="1"/>
      <c r="O144" s="1"/>
      <c r="P144" s="1"/>
      <c r="R144" s="1"/>
      <c r="T144"/>
      <c r="AB144" s="2"/>
      <c r="AC144" s="2"/>
      <c r="AD144" s="1"/>
      <c r="AE144" s="1"/>
      <c r="AF144" s="1"/>
      <c r="AG144" s="1"/>
    </row>
    <row r="145" spans="1:33">
      <c r="A145" s="1"/>
      <c r="B145" s="1"/>
      <c r="D145"/>
      <c r="G145" s="1"/>
      <c r="H145" s="1"/>
      <c r="I145" s="1"/>
      <c r="J145" s="1"/>
      <c r="N145" s="1"/>
      <c r="O145" s="1"/>
      <c r="P145" s="1"/>
      <c r="R145" s="1"/>
      <c r="T145"/>
      <c r="AB145" s="7"/>
      <c r="AC145" s="5"/>
      <c r="AD145" s="1"/>
      <c r="AE145" s="1"/>
      <c r="AF145" s="1"/>
    </row>
    <row r="146" spans="1:33">
      <c r="A146" s="1"/>
      <c r="B146" s="1"/>
      <c r="D146"/>
      <c r="G146" s="1"/>
      <c r="H146" s="1"/>
      <c r="I146" s="1"/>
      <c r="J146" s="1"/>
      <c r="N146" s="1"/>
      <c r="O146" s="1"/>
      <c r="P146" s="1"/>
      <c r="R146" s="1"/>
      <c r="T146"/>
      <c r="AB146" s="2"/>
      <c r="AC146" s="2"/>
      <c r="AD146" s="1"/>
      <c r="AF146" s="1"/>
      <c r="AG146" s="1"/>
    </row>
    <row r="147" spans="1:33">
      <c r="A147" s="1"/>
      <c r="B147" s="1"/>
      <c r="D147"/>
      <c r="G147" s="1"/>
      <c r="H147" s="1"/>
      <c r="I147" s="1"/>
      <c r="J147" s="1"/>
      <c r="N147" s="1"/>
      <c r="O147" s="1"/>
      <c r="P147" s="1"/>
      <c r="R147" s="1"/>
      <c r="T147"/>
      <c r="AB147" s="1"/>
      <c r="AC147" s="1"/>
    </row>
    <row r="148" spans="1:33">
      <c r="A148" s="1"/>
      <c r="B148" s="1"/>
      <c r="D148"/>
      <c r="G148" s="1"/>
      <c r="H148" s="1"/>
      <c r="I148" s="1"/>
      <c r="J148" s="1"/>
      <c r="N148" s="1"/>
      <c r="O148" s="1"/>
      <c r="P148" s="1"/>
      <c r="R148" s="1"/>
      <c r="T148"/>
      <c r="AB148" s="1"/>
      <c r="AC148" s="1"/>
    </row>
    <row r="149" spans="1:33">
      <c r="A149" s="1"/>
      <c r="B149" s="1"/>
      <c r="D149"/>
      <c r="G149" s="1"/>
      <c r="H149" s="1"/>
      <c r="I149" s="1"/>
      <c r="J149" s="1"/>
      <c r="N149" s="1"/>
      <c r="O149" s="1"/>
      <c r="P149" s="1"/>
      <c r="R149" s="1"/>
      <c r="T149"/>
      <c r="AB149" s="1"/>
      <c r="AC149" s="1"/>
    </row>
    <row r="150" spans="1:33">
      <c r="A150" s="1"/>
      <c r="B150" s="1"/>
      <c r="D150"/>
      <c r="G150" s="1"/>
      <c r="H150" s="1"/>
      <c r="I150" s="1"/>
      <c r="J150" s="1"/>
      <c r="N150" s="1"/>
      <c r="O150" s="1"/>
      <c r="P150" s="1"/>
      <c r="R150" s="1"/>
      <c r="T150"/>
      <c r="AB150" s="1"/>
      <c r="AC150" s="1"/>
      <c r="AD150" s="2"/>
      <c r="AE150" s="2"/>
      <c r="AF150" s="2"/>
      <c r="AG150" s="2"/>
    </row>
    <row r="151" spans="1:33">
      <c r="A151" s="1"/>
      <c r="B151" s="1"/>
      <c r="D151"/>
      <c r="G151" s="1"/>
      <c r="H151" s="1"/>
      <c r="I151" s="1"/>
      <c r="J151" s="1"/>
      <c r="N151" s="1"/>
      <c r="O151" s="1"/>
      <c r="P151" s="1"/>
      <c r="R151" s="1"/>
      <c r="T151"/>
      <c r="AB151" s="2"/>
      <c r="AC151" s="2"/>
      <c r="AE151" s="1"/>
      <c r="AF151" s="1"/>
      <c r="AG151" s="1"/>
    </row>
    <row r="152" spans="1:33">
      <c r="A152" s="1"/>
      <c r="B152" s="1"/>
      <c r="D152"/>
      <c r="G152" s="1"/>
      <c r="H152" s="1"/>
      <c r="I152" s="1"/>
      <c r="J152" s="1"/>
      <c r="N152" s="1"/>
      <c r="O152" s="1"/>
      <c r="P152" s="1"/>
      <c r="R152" s="1"/>
      <c r="T152"/>
      <c r="AB152" s="2"/>
      <c r="AC152" s="2"/>
      <c r="AD152" s="1"/>
      <c r="AE152" s="1"/>
    </row>
    <row r="153" spans="1:33">
      <c r="A153" s="1"/>
      <c r="B153" s="1"/>
      <c r="D153"/>
      <c r="G153" s="1"/>
      <c r="H153" s="1"/>
      <c r="I153" s="1"/>
      <c r="J153" s="1"/>
      <c r="N153" s="1"/>
      <c r="O153" s="1"/>
      <c r="P153" s="1"/>
      <c r="R153" s="1"/>
      <c r="T153"/>
      <c r="AB153" s="5"/>
      <c r="AC153" s="5"/>
      <c r="AD153" s="1"/>
      <c r="AE153" s="1"/>
      <c r="AF153" s="1"/>
    </row>
    <row r="154" spans="1:33">
      <c r="A154" s="1"/>
      <c r="B154" s="1"/>
      <c r="D154"/>
      <c r="G154" s="1"/>
      <c r="H154" s="1"/>
      <c r="I154" s="1"/>
      <c r="J154" s="1"/>
      <c r="N154" s="1"/>
      <c r="O154" s="1"/>
      <c r="P154" s="1"/>
      <c r="R154" s="1"/>
      <c r="T154"/>
      <c r="AB154" s="2"/>
      <c r="AC154" s="2"/>
      <c r="AG154" s="1"/>
    </row>
    <row r="155" spans="1:33">
      <c r="A155" s="1"/>
      <c r="B155" s="1"/>
      <c r="D155"/>
      <c r="G155" s="1"/>
      <c r="H155" s="1"/>
      <c r="I155" s="1"/>
      <c r="J155" s="1"/>
      <c r="N155" s="1"/>
      <c r="O155" s="1"/>
      <c r="P155" s="1"/>
      <c r="R155" s="1"/>
      <c r="T155"/>
    </row>
    <row r="156" spans="1:33">
      <c r="A156" s="1"/>
      <c r="B156" s="1"/>
      <c r="D156"/>
      <c r="G156" s="1"/>
      <c r="H156" s="1"/>
      <c r="I156" s="1"/>
      <c r="J156" s="1"/>
      <c r="N156" s="1"/>
      <c r="O156" s="1"/>
      <c r="P156" s="1"/>
      <c r="R156" s="1"/>
      <c r="T156"/>
    </row>
    <row r="157" spans="1:33">
      <c r="A157" s="1"/>
      <c r="B157" s="1"/>
      <c r="D157"/>
      <c r="G157" s="1"/>
      <c r="H157" s="1"/>
      <c r="I157" s="1"/>
      <c r="J157" s="1"/>
      <c r="N157" s="1"/>
      <c r="O157" s="1"/>
      <c r="P157" s="1"/>
      <c r="R157" s="1"/>
      <c r="T157"/>
    </row>
    <row r="158" spans="1:33">
      <c r="A158" s="1"/>
      <c r="B158" s="1"/>
      <c r="D158"/>
      <c r="G158" s="1"/>
      <c r="H158" s="1"/>
      <c r="I158" s="1"/>
      <c r="J158" s="1"/>
      <c r="N158" s="1"/>
      <c r="O158" s="1"/>
      <c r="P158" s="1"/>
      <c r="R158" s="1"/>
      <c r="T158"/>
    </row>
    <row r="159" spans="1:33">
      <c r="A159" s="1"/>
      <c r="B159" s="1"/>
      <c r="D159"/>
      <c r="G159" s="1"/>
      <c r="H159" s="1"/>
      <c r="I159" s="1"/>
      <c r="J159" s="1"/>
      <c r="R159" s="1"/>
      <c r="T159"/>
    </row>
    <row r="160" spans="1:33">
      <c r="A160" s="1"/>
      <c r="B160" s="1"/>
      <c r="D160"/>
      <c r="G160" s="1"/>
      <c r="H160" s="1"/>
      <c r="I160" s="1"/>
      <c r="J160" s="1"/>
      <c r="R160" s="1"/>
      <c r="T160"/>
    </row>
    <row r="161" spans="1:20">
      <c r="A161" s="1"/>
      <c r="B161" s="1"/>
      <c r="D161"/>
      <c r="G161" s="1"/>
      <c r="H161" s="1"/>
      <c r="I161" s="1"/>
      <c r="J161" s="1"/>
      <c r="R161" s="1"/>
      <c r="T161"/>
    </row>
    <row r="162" spans="1:20">
      <c r="A162" s="1"/>
      <c r="B162" s="1"/>
      <c r="C162" s="1"/>
      <c r="I162" s="1"/>
      <c r="J162" s="1"/>
      <c r="K162" s="1"/>
      <c r="L162" s="1"/>
    </row>
    <row r="163" spans="1:20">
      <c r="A163" s="1"/>
      <c r="B163" s="1"/>
      <c r="C163" s="1"/>
      <c r="I163" s="1"/>
      <c r="J163" s="1"/>
      <c r="K163" s="1"/>
      <c r="L163" s="1"/>
    </row>
    <row r="164" spans="1:20">
      <c r="A164" s="1"/>
      <c r="B164" s="1"/>
      <c r="C164" s="1"/>
      <c r="I164" s="1"/>
      <c r="J164" s="1"/>
      <c r="K164" s="1"/>
      <c r="L164" s="1"/>
    </row>
    <row r="165" spans="1:20">
      <c r="A165" s="1"/>
      <c r="B165" s="1"/>
      <c r="C165" s="1"/>
      <c r="I165" s="1"/>
      <c r="J165" s="1"/>
      <c r="K165" s="1"/>
      <c r="L165" s="1"/>
    </row>
    <row r="166" spans="1:20">
      <c r="A166" s="1"/>
      <c r="B166" s="1"/>
      <c r="C166" s="1"/>
      <c r="I166" s="1"/>
      <c r="J166" s="1"/>
      <c r="K166" s="1"/>
      <c r="L166" s="1"/>
    </row>
    <row r="167" spans="1:20">
      <c r="A167" s="1"/>
      <c r="B167" s="1"/>
      <c r="C167" s="1"/>
      <c r="I167" s="1"/>
      <c r="J167" s="1"/>
      <c r="K167" s="1"/>
      <c r="L167" s="1"/>
    </row>
    <row r="168" spans="1:20">
      <c r="A168" s="1"/>
      <c r="B168" s="1"/>
      <c r="C168" s="1"/>
      <c r="I168" s="1"/>
      <c r="J168" s="1"/>
      <c r="K168" s="1"/>
      <c r="L168" s="1"/>
    </row>
    <row r="169" spans="1:20">
      <c r="A169" s="1"/>
      <c r="B169" s="1"/>
      <c r="C169" s="1"/>
      <c r="I169" s="1"/>
      <c r="J169" s="1"/>
      <c r="K169" s="1"/>
      <c r="L169" s="1"/>
    </row>
    <row r="170" spans="1:20">
      <c r="A170" s="1"/>
      <c r="B170" s="1"/>
      <c r="C170" s="1"/>
      <c r="I170" s="1"/>
      <c r="J170" s="1"/>
      <c r="K170" s="1"/>
      <c r="L170" s="1"/>
    </row>
    <row r="171" spans="1:20">
      <c r="A171" s="1"/>
      <c r="B171" s="1"/>
      <c r="C171" s="1"/>
      <c r="I171" s="1"/>
      <c r="J171" s="1"/>
      <c r="K171" s="1"/>
      <c r="L171" s="1"/>
    </row>
    <row r="172" spans="1:20">
      <c r="L172" s="1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----------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----------</dc:creator>
  <cp:lastModifiedBy>sony</cp:lastModifiedBy>
  <dcterms:created xsi:type="dcterms:W3CDTF">2018-04-19T16:35:40Z</dcterms:created>
  <dcterms:modified xsi:type="dcterms:W3CDTF">2023-01-03T07:37:43Z</dcterms:modified>
</cp:coreProperties>
</file>