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Afizah Yusoff\Documents\STUDY JOURNEY\PHD STUFF_2022-2025\UKM_2022-2025\PUBLICATION\2022\1\PeerJ\Items needed for resubmission\Raw Data\"/>
    </mc:Choice>
  </mc:AlternateContent>
  <xr:revisionPtr revIDLastSave="0" documentId="13_ncr:1_{B9AE4D88-AEA8-477F-8EB3-4C14BF63E04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miR-196b" sheetId="2" r:id="rId1"/>
    <sheet name="miR-181a" sheetId="3" r:id="rId2"/>
    <sheet name="miR-29a" sheetId="4" r:id="rId3"/>
  </sheets>
  <externalReferences>
    <externalReference r:id="rId4"/>
    <externalReference r:id="rId5"/>
  </externalReferences>
  <definedNames>
    <definedName name="a" localSheetId="0">'[1]12417COMPLETERaw Data(7days)'!$AM$9</definedName>
    <definedName name="a">'[2]12417COMPLETERaw Data(7days)'!$AM$9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E27" i="2"/>
  <c r="E28" i="2"/>
  <c r="E29" i="2"/>
  <c r="E30" i="2"/>
  <c r="E31" i="2"/>
  <c r="E32" i="2"/>
  <c r="M39" i="3" l="1"/>
  <c r="L51" i="2" l="1"/>
  <c r="Q49" i="2" s="1"/>
  <c r="Q50" i="2" l="1"/>
  <c r="Q48" i="2"/>
  <c r="R50" i="2"/>
  <c r="Q52" i="2" l="1"/>
  <c r="Q51" i="2"/>
  <c r="L53" i="4" l="1"/>
  <c r="O52" i="4"/>
  <c r="N52" i="4"/>
  <c r="M52" i="4"/>
  <c r="L52" i="4"/>
  <c r="S50" i="4" s="1"/>
  <c r="L41" i="4"/>
  <c r="O40" i="4"/>
  <c r="N40" i="4"/>
  <c r="M40" i="4"/>
  <c r="L40" i="4"/>
  <c r="E55" i="4"/>
  <c r="E54" i="4"/>
  <c r="E53" i="4"/>
  <c r="E52" i="4"/>
  <c r="E51" i="4"/>
  <c r="E50" i="4"/>
  <c r="E49" i="4"/>
  <c r="E48" i="4"/>
  <c r="E47" i="4"/>
  <c r="E46" i="4"/>
  <c r="L29" i="4"/>
  <c r="E45" i="4"/>
  <c r="O28" i="4"/>
  <c r="N28" i="4"/>
  <c r="M28" i="4"/>
  <c r="L28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O13" i="4"/>
  <c r="N13" i="4"/>
  <c r="M13" i="4"/>
  <c r="L13" i="4"/>
  <c r="E18" i="4"/>
  <c r="E17" i="4"/>
  <c r="E16" i="4"/>
  <c r="E15" i="4"/>
  <c r="E14" i="4"/>
  <c r="E13" i="4"/>
  <c r="E12" i="4"/>
  <c r="E11" i="4"/>
  <c r="E10" i="4"/>
  <c r="E9" i="4"/>
  <c r="E8" i="4"/>
  <c r="O53" i="3"/>
  <c r="N53" i="3"/>
  <c r="M53" i="3"/>
  <c r="L53" i="3"/>
  <c r="O52" i="3"/>
  <c r="N52" i="3"/>
  <c r="M52" i="3"/>
  <c r="L52" i="3"/>
  <c r="O51" i="3"/>
  <c r="N51" i="3"/>
  <c r="M51" i="3"/>
  <c r="L51" i="3"/>
  <c r="R48" i="3" s="1"/>
  <c r="O41" i="3"/>
  <c r="N41" i="3"/>
  <c r="M41" i="3"/>
  <c r="L41" i="3"/>
  <c r="O40" i="3"/>
  <c r="N40" i="3"/>
  <c r="M40" i="3"/>
  <c r="L40" i="3"/>
  <c r="L42" i="3" s="1"/>
  <c r="O39" i="3"/>
  <c r="N39" i="3"/>
  <c r="L39" i="3"/>
  <c r="E55" i="3"/>
  <c r="E54" i="3"/>
  <c r="E53" i="3"/>
  <c r="E52" i="3"/>
  <c r="E51" i="3"/>
  <c r="E50" i="3"/>
  <c r="E49" i="3"/>
  <c r="E48" i="3"/>
  <c r="E47" i="3"/>
  <c r="O29" i="3"/>
  <c r="N29" i="3"/>
  <c r="M29" i="3"/>
  <c r="L29" i="3"/>
  <c r="E46" i="3"/>
  <c r="O28" i="3"/>
  <c r="N28" i="3"/>
  <c r="M28" i="3"/>
  <c r="L28" i="3"/>
  <c r="E45" i="3"/>
  <c r="O27" i="3"/>
  <c r="N27" i="3"/>
  <c r="M27" i="3"/>
  <c r="L27" i="3"/>
  <c r="P25" i="3" s="1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O13" i="3"/>
  <c r="N13" i="3"/>
  <c r="M13" i="3"/>
  <c r="L13" i="3"/>
  <c r="E18" i="3"/>
  <c r="E17" i="3"/>
  <c r="E16" i="3"/>
  <c r="E15" i="3"/>
  <c r="E14" i="3"/>
  <c r="E13" i="3"/>
  <c r="E12" i="3"/>
  <c r="E11" i="3"/>
  <c r="E10" i="3"/>
  <c r="E9" i="3"/>
  <c r="E8" i="3"/>
  <c r="O53" i="2"/>
  <c r="N53" i="2"/>
  <c r="M53" i="2"/>
  <c r="L53" i="2"/>
  <c r="O52" i="2"/>
  <c r="N52" i="2"/>
  <c r="M52" i="2"/>
  <c r="L52" i="2"/>
  <c r="O51" i="2"/>
  <c r="N51" i="2"/>
  <c r="M51" i="2"/>
  <c r="O41" i="2"/>
  <c r="N41" i="2"/>
  <c r="M41" i="2"/>
  <c r="L41" i="2"/>
  <c r="O40" i="2"/>
  <c r="N40" i="2"/>
  <c r="M40" i="2"/>
  <c r="M42" i="2" s="1"/>
  <c r="L40" i="2"/>
  <c r="L42" i="2" s="1"/>
  <c r="O39" i="2"/>
  <c r="N39" i="2"/>
  <c r="M39" i="2"/>
  <c r="L39" i="2"/>
  <c r="L29" i="2"/>
  <c r="O28" i="2"/>
  <c r="N28" i="2"/>
  <c r="M28" i="2"/>
  <c r="L28" i="2"/>
  <c r="E33" i="2"/>
  <c r="E45" i="2"/>
  <c r="E46" i="2"/>
  <c r="E47" i="2"/>
  <c r="E48" i="2"/>
  <c r="E49" i="2"/>
  <c r="E50" i="2"/>
  <c r="E51" i="2"/>
  <c r="E52" i="2"/>
  <c r="E53" i="2"/>
  <c r="E54" i="2"/>
  <c r="E55" i="2"/>
  <c r="E56" i="2"/>
  <c r="E39" i="2"/>
  <c r="E40" i="2"/>
  <c r="E41" i="2"/>
  <c r="E42" i="2"/>
  <c r="E43" i="2"/>
  <c r="E44" i="2"/>
  <c r="W8" i="4" l="1"/>
  <c r="O54" i="2"/>
  <c r="S24" i="2"/>
  <c r="R25" i="2"/>
  <c r="Q25" i="2"/>
  <c r="Q26" i="2"/>
  <c r="Q24" i="2"/>
  <c r="R26" i="2"/>
  <c r="P26" i="2"/>
  <c r="P25" i="2"/>
  <c r="P24" i="2"/>
  <c r="L30" i="3"/>
  <c r="N42" i="2"/>
  <c r="Q36" i="4"/>
  <c r="Q37" i="4"/>
  <c r="Q38" i="4"/>
  <c r="R38" i="4"/>
  <c r="R37" i="4"/>
  <c r="R38" i="2"/>
  <c r="R37" i="2"/>
  <c r="Q37" i="2"/>
  <c r="Q38" i="2"/>
  <c r="Q36" i="2"/>
  <c r="Q39" i="2" s="1"/>
  <c r="P36" i="2"/>
  <c r="Q36" i="3"/>
  <c r="Q35" i="3"/>
  <c r="R36" i="3"/>
  <c r="R35" i="3"/>
  <c r="R37" i="3"/>
  <c r="Q37" i="3"/>
  <c r="S26" i="4"/>
  <c r="Q26" i="4"/>
  <c r="R25" i="4"/>
  <c r="R26" i="4"/>
  <c r="Q25" i="4"/>
  <c r="S9" i="4"/>
  <c r="S11" i="4"/>
  <c r="Q9" i="4"/>
  <c r="R9" i="4"/>
  <c r="M54" i="2"/>
  <c r="M54" i="3"/>
  <c r="R49" i="3"/>
  <c r="P11" i="4"/>
  <c r="N54" i="2"/>
  <c r="Q11" i="4"/>
  <c r="S25" i="2"/>
  <c r="R11" i="4"/>
  <c r="S26" i="2"/>
  <c r="R48" i="2"/>
  <c r="S49" i="2"/>
  <c r="Q53" i="2"/>
  <c r="S48" i="2"/>
  <c r="P48" i="2"/>
  <c r="P49" i="2"/>
  <c r="P50" i="2"/>
  <c r="R49" i="2"/>
  <c r="R51" i="2" s="1"/>
  <c r="S50" i="2"/>
  <c r="M30" i="3"/>
  <c r="O42" i="3"/>
  <c r="S36" i="2"/>
  <c r="P37" i="2"/>
  <c r="P38" i="2"/>
  <c r="L54" i="2"/>
  <c r="N30" i="3"/>
  <c r="P47" i="3"/>
  <c r="R24" i="4"/>
  <c r="Q49" i="4"/>
  <c r="R48" i="4"/>
  <c r="Q50" i="4"/>
  <c r="R49" i="4"/>
  <c r="P48" i="4"/>
  <c r="R50" i="4"/>
  <c r="P49" i="4"/>
  <c r="S48" i="4"/>
  <c r="P50" i="4"/>
  <c r="S49" i="4"/>
  <c r="Q48" i="4"/>
  <c r="P25" i="4"/>
  <c r="P26" i="4"/>
  <c r="P10" i="4"/>
  <c r="R10" i="4"/>
  <c r="S10" i="4"/>
  <c r="P9" i="4"/>
  <c r="O54" i="3"/>
  <c r="N54" i="3"/>
  <c r="P48" i="3"/>
  <c r="P49" i="3"/>
  <c r="S48" i="3"/>
  <c r="S47" i="3"/>
  <c r="Q47" i="3"/>
  <c r="S49" i="3"/>
  <c r="Q49" i="3"/>
  <c r="Q48" i="3"/>
  <c r="R47" i="3"/>
  <c r="N42" i="3"/>
  <c r="M42" i="3"/>
  <c r="W9" i="2"/>
  <c r="F46" i="2" s="1"/>
  <c r="G46" i="2" s="1"/>
  <c r="H46" i="2" s="1"/>
  <c r="S37" i="2"/>
  <c r="S38" i="2"/>
  <c r="R24" i="2"/>
  <c r="F24" i="4"/>
  <c r="G24" i="4" s="1"/>
  <c r="H24" i="4" s="1"/>
  <c r="W7" i="4"/>
  <c r="F16" i="4" s="1"/>
  <c r="G16" i="4" s="1"/>
  <c r="H16" i="4" s="1"/>
  <c r="F25" i="4"/>
  <c r="G25" i="4" s="1"/>
  <c r="H25" i="4" s="1"/>
  <c r="F26" i="4"/>
  <c r="G26" i="4" s="1"/>
  <c r="H26" i="4" s="1"/>
  <c r="F28" i="4"/>
  <c r="G28" i="4" s="1"/>
  <c r="H28" i="4" s="1"/>
  <c r="P36" i="4"/>
  <c r="S38" i="4"/>
  <c r="R36" i="4"/>
  <c r="S37" i="4"/>
  <c r="S25" i="4"/>
  <c r="S24" i="4"/>
  <c r="Q10" i="4"/>
  <c r="F21" i="4"/>
  <c r="G21" i="4" s="1"/>
  <c r="H21" i="4" s="1"/>
  <c r="F27" i="4"/>
  <c r="G27" i="4" s="1"/>
  <c r="H27" i="4" s="1"/>
  <c r="F29" i="4"/>
  <c r="G29" i="4" s="1"/>
  <c r="H29" i="4" s="1"/>
  <c r="F31" i="4"/>
  <c r="G31" i="4" s="1"/>
  <c r="H31" i="4" s="1"/>
  <c r="F23" i="4"/>
  <c r="G23" i="4" s="1"/>
  <c r="H23" i="4" s="1"/>
  <c r="F22" i="4"/>
  <c r="G22" i="4" s="1"/>
  <c r="H22" i="4" s="1"/>
  <c r="F30" i="4"/>
  <c r="G30" i="4" s="1"/>
  <c r="H30" i="4" s="1"/>
  <c r="P24" i="4"/>
  <c r="P38" i="4"/>
  <c r="W9" i="4"/>
  <c r="F41" i="4" s="1"/>
  <c r="G41" i="4" s="1"/>
  <c r="H41" i="4" s="1"/>
  <c r="Q24" i="4"/>
  <c r="P37" i="4"/>
  <c r="F20" i="4"/>
  <c r="G20" i="4" s="1"/>
  <c r="H20" i="4" s="1"/>
  <c r="W10" i="4"/>
  <c r="F49" i="4" s="1"/>
  <c r="G49" i="4" s="1"/>
  <c r="H49" i="4" s="1"/>
  <c r="S36" i="4"/>
  <c r="L54" i="3"/>
  <c r="S36" i="3"/>
  <c r="O30" i="3"/>
  <c r="P24" i="3"/>
  <c r="P9" i="3"/>
  <c r="S10" i="3"/>
  <c r="R10" i="3"/>
  <c r="Q9" i="3"/>
  <c r="Q25" i="3"/>
  <c r="S11" i="3"/>
  <c r="R9" i="3"/>
  <c r="P11" i="3"/>
  <c r="R25" i="3"/>
  <c r="S9" i="3"/>
  <c r="Q11" i="3"/>
  <c r="P10" i="3"/>
  <c r="Q24" i="3"/>
  <c r="R11" i="3"/>
  <c r="Q10" i="3"/>
  <c r="W8" i="3"/>
  <c r="F26" i="3" s="1"/>
  <c r="G26" i="3" s="1"/>
  <c r="H26" i="3" s="1"/>
  <c r="P23" i="3"/>
  <c r="P37" i="3"/>
  <c r="W7" i="3"/>
  <c r="F16" i="3" s="1"/>
  <c r="G16" i="3" s="1"/>
  <c r="H16" i="3" s="1"/>
  <c r="W9" i="3"/>
  <c r="F32" i="3" s="1"/>
  <c r="G32" i="3" s="1"/>
  <c r="H32" i="3" s="1"/>
  <c r="Q23" i="3"/>
  <c r="R24" i="3"/>
  <c r="S25" i="3"/>
  <c r="P36" i="3"/>
  <c r="R23" i="3"/>
  <c r="S24" i="3"/>
  <c r="P35" i="3"/>
  <c r="S23" i="3"/>
  <c r="S37" i="3"/>
  <c r="W10" i="3"/>
  <c r="F52" i="3" s="1"/>
  <c r="G52" i="3" s="1"/>
  <c r="H52" i="3" s="1"/>
  <c r="S35" i="3"/>
  <c r="O42" i="2"/>
  <c r="R36" i="2"/>
  <c r="R53" i="3" l="1"/>
  <c r="R52" i="2"/>
  <c r="R39" i="2"/>
  <c r="P40" i="2"/>
  <c r="R52" i="3"/>
  <c r="R54" i="3" s="1"/>
  <c r="R51" i="3"/>
  <c r="S52" i="4"/>
  <c r="S53" i="4"/>
  <c r="S39" i="3"/>
  <c r="S40" i="3"/>
  <c r="Q52" i="3"/>
  <c r="Q51" i="3"/>
  <c r="R39" i="3"/>
  <c r="R40" i="3"/>
  <c r="F27" i="3"/>
  <c r="G27" i="3" s="1"/>
  <c r="H27" i="3" s="1"/>
  <c r="S41" i="4"/>
  <c r="S40" i="4"/>
  <c r="P52" i="2"/>
  <c r="F29" i="3"/>
  <c r="G29" i="3" s="1"/>
  <c r="H29" i="3" s="1"/>
  <c r="Q40" i="3"/>
  <c r="Q39" i="3"/>
  <c r="S53" i="2"/>
  <c r="S52" i="3"/>
  <c r="S51" i="3"/>
  <c r="Q54" i="2"/>
  <c r="F48" i="3"/>
  <c r="G48" i="3" s="1"/>
  <c r="H48" i="3" s="1"/>
  <c r="F31" i="3"/>
  <c r="G31" i="3" s="1"/>
  <c r="H31" i="3" s="1"/>
  <c r="F30" i="3"/>
  <c r="G30" i="3" s="1"/>
  <c r="H30" i="3" s="1"/>
  <c r="Q28" i="3"/>
  <c r="Q27" i="3"/>
  <c r="F48" i="2"/>
  <c r="G48" i="2" s="1"/>
  <c r="H48" i="2" s="1"/>
  <c r="F23" i="3"/>
  <c r="G23" i="3" s="1"/>
  <c r="H23" i="3" s="1"/>
  <c r="S53" i="3"/>
  <c r="F53" i="3"/>
  <c r="G53" i="3" s="1"/>
  <c r="H53" i="3" s="1"/>
  <c r="S41" i="2"/>
  <c r="F21" i="3"/>
  <c r="G21" i="3" s="1"/>
  <c r="H21" i="3" s="1"/>
  <c r="R40" i="2"/>
  <c r="S51" i="2"/>
  <c r="R53" i="2"/>
  <c r="P51" i="2"/>
  <c r="P53" i="2"/>
  <c r="F45" i="2"/>
  <c r="G45" i="2" s="1"/>
  <c r="H45" i="2" s="1"/>
  <c r="F53" i="2"/>
  <c r="G53" i="2" s="1"/>
  <c r="H53" i="2" s="1"/>
  <c r="F49" i="2"/>
  <c r="G49" i="2" s="1"/>
  <c r="H49" i="2" s="1"/>
  <c r="F54" i="2"/>
  <c r="G54" i="2" s="1"/>
  <c r="H54" i="2" s="1"/>
  <c r="F56" i="2"/>
  <c r="G56" i="2" s="1"/>
  <c r="H56" i="2" s="1"/>
  <c r="F52" i="2"/>
  <c r="G52" i="2" s="1"/>
  <c r="H52" i="2" s="1"/>
  <c r="F47" i="2"/>
  <c r="G47" i="2" s="1"/>
  <c r="H47" i="2" s="1"/>
  <c r="F51" i="2"/>
  <c r="G51" i="2" s="1"/>
  <c r="H51" i="2" s="1"/>
  <c r="F55" i="2"/>
  <c r="G55" i="2" s="1"/>
  <c r="H55" i="2" s="1"/>
  <c r="F50" i="2"/>
  <c r="G50" i="2" s="1"/>
  <c r="H50" i="2" s="1"/>
  <c r="S39" i="2"/>
  <c r="S40" i="2"/>
  <c r="P39" i="2"/>
  <c r="P41" i="2"/>
  <c r="S52" i="2"/>
  <c r="F42" i="4"/>
  <c r="G42" i="4" s="1"/>
  <c r="H42" i="4" s="1"/>
  <c r="F32" i="4"/>
  <c r="G32" i="4" s="1"/>
  <c r="H32" i="4" s="1"/>
  <c r="F38" i="4"/>
  <c r="G38" i="4" s="1"/>
  <c r="H38" i="4" s="1"/>
  <c r="F28" i="3"/>
  <c r="G28" i="3" s="1"/>
  <c r="H28" i="3" s="1"/>
  <c r="F24" i="3"/>
  <c r="G24" i="3" s="1"/>
  <c r="H24" i="3" s="1"/>
  <c r="F25" i="3"/>
  <c r="G25" i="3" s="1"/>
  <c r="H25" i="3" s="1"/>
  <c r="F22" i="3"/>
  <c r="G22" i="3" s="1"/>
  <c r="H22" i="3" s="1"/>
  <c r="F20" i="3"/>
  <c r="G20" i="3" s="1"/>
  <c r="H20" i="3" s="1"/>
  <c r="F54" i="4"/>
  <c r="G54" i="4" s="1"/>
  <c r="H54" i="4" s="1"/>
  <c r="F46" i="4"/>
  <c r="G46" i="4" s="1"/>
  <c r="H46" i="4" s="1"/>
  <c r="F52" i="4"/>
  <c r="G52" i="4" s="1"/>
  <c r="H52" i="4" s="1"/>
  <c r="F50" i="4"/>
  <c r="G50" i="4" s="1"/>
  <c r="H50" i="4" s="1"/>
  <c r="F53" i="4"/>
  <c r="G53" i="4" s="1"/>
  <c r="H53" i="4" s="1"/>
  <c r="F44" i="4"/>
  <c r="G44" i="4" s="1"/>
  <c r="H44" i="4" s="1"/>
  <c r="F37" i="4"/>
  <c r="G37" i="4" s="1"/>
  <c r="H37" i="4" s="1"/>
  <c r="F34" i="4"/>
  <c r="G34" i="4" s="1"/>
  <c r="H34" i="4" s="1"/>
  <c r="F33" i="4"/>
  <c r="G33" i="4" s="1"/>
  <c r="H33" i="4" s="1"/>
  <c r="F36" i="4"/>
  <c r="G36" i="4" s="1"/>
  <c r="H36" i="4" s="1"/>
  <c r="F12" i="4"/>
  <c r="G12" i="4" s="1"/>
  <c r="H12" i="4" s="1"/>
  <c r="F17" i="4"/>
  <c r="G17" i="4" s="1"/>
  <c r="H17" i="4" s="1"/>
  <c r="F45" i="4"/>
  <c r="G45" i="4" s="1"/>
  <c r="H45" i="4" s="1"/>
  <c r="F8" i="4"/>
  <c r="G8" i="4" s="1"/>
  <c r="H8" i="4" s="1"/>
  <c r="F51" i="4"/>
  <c r="G51" i="4" s="1"/>
  <c r="H51" i="4" s="1"/>
  <c r="F55" i="4"/>
  <c r="G55" i="4" s="1"/>
  <c r="H55" i="4" s="1"/>
  <c r="F47" i="4"/>
  <c r="G47" i="4" s="1"/>
  <c r="H47" i="4" s="1"/>
  <c r="F48" i="4"/>
  <c r="G48" i="4" s="1"/>
  <c r="H48" i="4" s="1"/>
  <c r="F13" i="4"/>
  <c r="G13" i="4" s="1"/>
  <c r="H13" i="4" s="1"/>
  <c r="F14" i="4"/>
  <c r="G14" i="4" s="1"/>
  <c r="H14" i="4" s="1"/>
  <c r="F9" i="4"/>
  <c r="G9" i="4" s="1"/>
  <c r="H9" i="4" s="1"/>
  <c r="F18" i="4"/>
  <c r="G18" i="4" s="1"/>
  <c r="H18" i="4" s="1"/>
  <c r="F39" i="4"/>
  <c r="G39" i="4" s="1"/>
  <c r="H39" i="4" s="1"/>
  <c r="F35" i="4"/>
  <c r="G35" i="4" s="1"/>
  <c r="H35" i="4" s="1"/>
  <c r="F43" i="4"/>
  <c r="G43" i="4" s="1"/>
  <c r="H43" i="4" s="1"/>
  <c r="F10" i="4"/>
  <c r="G10" i="4" s="1"/>
  <c r="H10" i="4" s="1"/>
  <c r="F40" i="4"/>
  <c r="G40" i="4" s="1"/>
  <c r="H40" i="4" s="1"/>
  <c r="F19" i="4"/>
  <c r="G19" i="4" s="1"/>
  <c r="H19" i="4" s="1"/>
  <c r="F15" i="4"/>
  <c r="G15" i="4" s="1"/>
  <c r="H15" i="4" s="1"/>
  <c r="F11" i="4"/>
  <c r="G11" i="4" s="1"/>
  <c r="H11" i="4" s="1"/>
  <c r="R41" i="3"/>
  <c r="F44" i="3"/>
  <c r="G44" i="3" s="1"/>
  <c r="H44" i="3" s="1"/>
  <c r="F19" i="3"/>
  <c r="G19" i="3" s="1"/>
  <c r="H19" i="3" s="1"/>
  <c r="F8" i="3"/>
  <c r="G8" i="3" s="1"/>
  <c r="H8" i="3" s="1"/>
  <c r="F34" i="3"/>
  <c r="G34" i="3" s="1"/>
  <c r="H34" i="3" s="1"/>
  <c r="Q53" i="3"/>
  <c r="F33" i="3"/>
  <c r="G33" i="3" s="1"/>
  <c r="H33" i="3" s="1"/>
  <c r="F36" i="3"/>
  <c r="G36" i="3" s="1"/>
  <c r="H36" i="3" s="1"/>
  <c r="S41" i="3"/>
  <c r="Q41" i="3"/>
  <c r="P41" i="3"/>
  <c r="P40" i="3"/>
  <c r="P39" i="3"/>
  <c r="F55" i="3"/>
  <c r="G55" i="3" s="1"/>
  <c r="H55" i="3" s="1"/>
  <c r="F47" i="3"/>
  <c r="G47" i="3" s="1"/>
  <c r="H47" i="3" s="1"/>
  <c r="F49" i="3"/>
  <c r="G49" i="3" s="1"/>
  <c r="H49" i="3" s="1"/>
  <c r="F50" i="3"/>
  <c r="G50" i="3" s="1"/>
  <c r="H50" i="3" s="1"/>
  <c r="F46" i="3"/>
  <c r="G46" i="3" s="1"/>
  <c r="H46" i="3" s="1"/>
  <c r="F54" i="3"/>
  <c r="G54" i="3" s="1"/>
  <c r="H54" i="3" s="1"/>
  <c r="S27" i="3"/>
  <c r="S29" i="3"/>
  <c r="S28" i="3"/>
  <c r="Q29" i="3"/>
  <c r="F51" i="3"/>
  <c r="G51" i="3" s="1"/>
  <c r="H51" i="3" s="1"/>
  <c r="R27" i="3"/>
  <c r="R29" i="3"/>
  <c r="R28" i="3"/>
  <c r="F39" i="3"/>
  <c r="G39" i="3" s="1"/>
  <c r="H39" i="3" s="1"/>
  <c r="F35" i="3"/>
  <c r="G35" i="3" s="1"/>
  <c r="H35" i="3" s="1"/>
  <c r="F41" i="3"/>
  <c r="G41" i="3" s="1"/>
  <c r="H41" i="3" s="1"/>
  <c r="F37" i="3"/>
  <c r="G37" i="3" s="1"/>
  <c r="H37" i="3" s="1"/>
  <c r="F43" i="3"/>
  <c r="G43" i="3" s="1"/>
  <c r="H43" i="3" s="1"/>
  <c r="F42" i="3"/>
  <c r="G42" i="3" s="1"/>
  <c r="H42" i="3" s="1"/>
  <c r="F15" i="3"/>
  <c r="G15" i="3" s="1"/>
  <c r="H15" i="3" s="1"/>
  <c r="F11" i="3"/>
  <c r="G11" i="3" s="1"/>
  <c r="H11" i="3" s="1"/>
  <c r="F17" i="3"/>
  <c r="G17" i="3" s="1"/>
  <c r="H17" i="3" s="1"/>
  <c r="F18" i="3"/>
  <c r="G18" i="3" s="1"/>
  <c r="H18" i="3" s="1"/>
  <c r="F14" i="3"/>
  <c r="G14" i="3" s="1"/>
  <c r="H14" i="3" s="1"/>
  <c r="F10" i="3"/>
  <c r="G10" i="3" s="1"/>
  <c r="H10" i="3" s="1"/>
  <c r="F12" i="3"/>
  <c r="G12" i="3" s="1"/>
  <c r="H12" i="3" s="1"/>
  <c r="F13" i="3"/>
  <c r="G13" i="3" s="1"/>
  <c r="H13" i="3" s="1"/>
  <c r="P53" i="3"/>
  <c r="P52" i="3"/>
  <c r="P51" i="3"/>
  <c r="F38" i="3"/>
  <c r="G38" i="3" s="1"/>
  <c r="H38" i="3" s="1"/>
  <c r="F9" i="3"/>
  <c r="G9" i="3" s="1"/>
  <c r="H9" i="3" s="1"/>
  <c r="F40" i="3"/>
  <c r="G40" i="3" s="1"/>
  <c r="H40" i="3" s="1"/>
  <c r="F45" i="3"/>
  <c r="G45" i="3" s="1"/>
  <c r="H45" i="3" s="1"/>
  <c r="P28" i="3"/>
  <c r="P27" i="3"/>
  <c r="P29" i="3"/>
  <c r="M14" i="2"/>
  <c r="N14" i="2"/>
  <c r="O14" i="2"/>
  <c r="L14" i="2"/>
  <c r="E16" i="2"/>
  <c r="E38" i="2"/>
  <c r="E37" i="2"/>
  <c r="E36" i="2"/>
  <c r="E35" i="2"/>
  <c r="E34" i="2"/>
  <c r="E26" i="2"/>
  <c r="E25" i="2"/>
  <c r="E24" i="2"/>
  <c r="E23" i="2"/>
  <c r="E21" i="2"/>
  <c r="E20" i="2"/>
  <c r="E19" i="2"/>
  <c r="E18" i="2"/>
  <c r="E17" i="2"/>
  <c r="E15" i="2"/>
  <c r="E14" i="2"/>
  <c r="E13" i="2"/>
  <c r="E12" i="2"/>
  <c r="E11" i="2"/>
  <c r="E10" i="2"/>
  <c r="E9" i="2"/>
  <c r="S42" i="3" l="1"/>
  <c r="S30" i="3"/>
  <c r="W8" i="2"/>
  <c r="F35" i="2" s="1"/>
  <c r="P42" i="2"/>
  <c r="S54" i="3"/>
  <c r="W6" i="2"/>
  <c r="F9" i="2" s="1"/>
  <c r="G9" i="2" s="1"/>
  <c r="P54" i="2"/>
  <c r="S42" i="2"/>
  <c r="S54" i="2"/>
  <c r="R10" i="2"/>
  <c r="P11" i="2"/>
  <c r="Q11" i="2"/>
  <c r="P12" i="2"/>
  <c r="P10" i="2"/>
  <c r="R42" i="3"/>
  <c r="R12" i="2"/>
  <c r="R41" i="2"/>
  <c r="R42" i="2" s="1"/>
  <c r="P42" i="3"/>
  <c r="R30" i="3"/>
  <c r="R54" i="2"/>
  <c r="W7" i="2"/>
  <c r="F22" i="2" s="1"/>
  <c r="G22" i="2" s="1"/>
  <c r="H22" i="2" s="1"/>
  <c r="P54" i="3"/>
  <c r="Q30" i="3"/>
  <c r="P30" i="3"/>
  <c r="Q42" i="3"/>
  <c r="Q54" i="3"/>
  <c r="Q12" i="2"/>
  <c r="Q10" i="2"/>
  <c r="S10" i="2"/>
  <c r="R11" i="2"/>
  <c r="S12" i="2"/>
  <c r="S11" i="2"/>
  <c r="F27" i="2" l="1"/>
  <c r="G27" i="2" s="1"/>
  <c r="H27" i="2" s="1"/>
  <c r="F28" i="2"/>
  <c r="G28" i="2" s="1"/>
  <c r="H28" i="2" s="1"/>
  <c r="F29" i="2"/>
  <c r="G29" i="2" s="1"/>
  <c r="H29" i="2" s="1"/>
  <c r="F30" i="2"/>
  <c r="G30" i="2" s="1"/>
  <c r="H30" i="2" s="1"/>
  <c r="F31" i="2"/>
  <c r="G31" i="2" s="1"/>
  <c r="H31" i="2" s="1"/>
  <c r="F32" i="2"/>
  <c r="G32" i="2" s="1"/>
  <c r="H32" i="2" s="1"/>
  <c r="F10" i="2"/>
  <c r="G10" i="2" s="1"/>
  <c r="H10" i="2" s="1"/>
  <c r="F18" i="2"/>
  <c r="G18" i="2" s="1"/>
  <c r="H18" i="2" s="1"/>
  <c r="F12" i="2"/>
  <c r="G12" i="2" s="1"/>
  <c r="H12" i="2" s="1"/>
  <c r="F16" i="2"/>
  <c r="G16" i="2" s="1"/>
  <c r="H16" i="2" s="1"/>
  <c r="F11" i="2"/>
  <c r="G11" i="2" s="1"/>
  <c r="H11" i="2" s="1"/>
  <c r="H9" i="2"/>
  <c r="Q40" i="2"/>
  <c r="Q41" i="2"/>
  <c r="F42" i="2"/>
  <c r="G42" i="2" s="1"/>
  <c r="H42" i="2" s="1"/>
  <c r="F43" i="2"/>
  <c r="G43" i="2" s="1"/>
  <c r="H43" i="2" s="1"/>
  <c r="F36" i="2"/>
  <c r="G36" i="2" s="1"/>
  <c r="H36" i="2" s="1"/>
  <c r="F44" i="2"/>
  <c r="G44" i="2" s="1"/>
  <c r="H44" i="2" s="1"/>
  <c r="F41" i="2"/>
  <c r="G41" i="2" s="1"/>
  <c r="H41" i="2" s="1"/>
  <c r="F37" i="2"/>
  <c r="G37" i="2" s="1"/>
  <c r="H37" i="2" s="1"/>
  <c r="F40" i="2"/>
  <c r="G40" i="2" s="1"/>
  <c r="H40" i="2" s="1"/>
  <c r="F38" i="2"/>
  <c r="G38" i="2" s="1"/>
  <c r="H38" i="2" s="1"/>
  <c r="F39" i="2"/>
  <c r="G39" i="2" s="1"/>
  <c r="H39" i="2" s="1"/>
  <c r="F33" i="2"/>
  <c r="G33" i="2" s="1"/>
  <c r="H33" i="2" s="1"/>
  <c r="F34" i="2"/>
  <c r="G34" i="2" s="1"/>
  <c r="H34" i="2" s="1"/>
  <c r="F26" i="2"/>
  <c r="G26" i="2" s="1"/>
  <c r="H26" i="2" s="1"/>
  <c r="F24" i="2"/>
  <c r="G24" i="2" s="1"/>
  <c r="H24" i="2" s="1"/>
  <c r="F25" i="2"/>
  <c r="G25" i="2" s="1"/>
  <c r="H25" i="2" s="1"/>
  <c r="F21" i="2"/>
  <c r="G21" i="2" s="1"/>
  <c r="H21" i="2" s="1"/>
  <c r="F23" i="2"/>
  <c r="G23" i="2" s="1"/>
  <c r="H23" i="2" s="1"/>
  <c r="F20" i="2"/>
  <c r="G20" i="2" s="1"/>
  <c r="H20" i="2" s="1"/>
  <c r="F19" i="2"/>
  <c r="G19" i="2" s="1"/>
  <c r="H19" i="2" s="1"/>
  <c r="F14" i="2"/>
  <c r="G14" i="2" s="1"/>
  <c r="H14" i="2" s="1"/>
  <c r="F15" i="2"/>
  <c r="G15" i="2" s="1"/>
  <c r="H15" i="2" s="1"/>
  <c r="F13" i="2"/>
  <c r="G13" i="2" s="1"/>
  <c r="H13" i="2" s="1"/>
  <c r="G35" i="2"/>
  <c r="H35" i="2" s="1"/>
  <c r="F17" i="2"/>
  <c r="G17" i="2" s="1"/>
  <c r="H17" i="2" s="1"/>
  <c r="Q42" i="2" l="1"/>
  <c r="Q31" i="2"/>
  <c r="Q29" i="2"/>
  <c r="P17" i="2"/>
  <c r="P15" i="2"/>
  <c r="S16" i="3"/>
  <c r="S14" i="3"/>
  <c r="S17" i="2"/>
  <c r="S15" i="2"/>
  <c r="Q16" i="4"/>
  <c r="Q14" i="4"/>
  <c r="R55" i="4"/>
  <c r="R53" i="4"/>
  <c r="P43" i="4"/>
  <c r="P41" i="4"/>
  <c r="R31" i="2"/>
  <c r="R29" i="2"/>
  <c r="L16" i="2"/>
  <c r="L15" i="2"/>
  <c r="L17" i="2"/>
  <c r="M30" i="4"/>
  <c r="M29" i="4"/>
  <c r="M31" i="4"/>
  <c r="Q28" i="2"/>
  <c r="Q30" i="2"/>
  <c r="P14" i="2"/>
  <c r="P16" i="2"/>
  <c r="L16" i="3"/>
  <c r="L14" i="3"/>
  <c r="L15" i="3"/>
  <c r="Q42" i="4"/>
  <c r="P31" i="2"/>
  <c r="P29" i="2"/>
  <c r="Q40" i="4"/>
  <c r="Q41" i="4"/>
  <c r="Q43" i="4"/>
  <c r="S31" i="2"/>
  <c r="S29" i="2"/>
  <c r="R16" i="3"/>
  <c r="R14" i="3"/>
  <c r="P55" i="4"/>
  <c r="P53" i="4"/>
  <c r="P16" i="3"/>
  <c r="P14" i="3"/>
  <c r="R17" i="2"/>
  <c r="R15" i="2"/>
  <c r="S31" i="4"/>
  <c r="S29" i="4"/>
  <c r="L30" i="2"/>
  <c r="L31" i="2"/>
  <c r="R31" i="4"/>
  <c r="R29" i="4"/>
  <c r="P16" i="4"/>
  <c r="P14" i="4"/>
  <c r="Q16" i="3"/>
  <c r="Q14" i="3"/>
  <c r="P30" i="4"/>
  <c r="R43" i="4"/>
  <c r="R41" i="4"/>
  <c r="L16" i="4"/>
  <c r="L14" i="4"/>
  <c r="L15" i="4"/>
  <c r="Q55" i="4"/>
  <c r="Q53" i="4"/>
  <c r="Q30" i="4"/>
  <c r="O43" i="4"/>
  <c r="O41" i="4"/>
  <c r="O42" i="4"/>
  <c r="L55" i="4"/>
  <c r="L54" i="4"/>
  <c r="S28" i="4"/>
  <c r="S30" i="4"/>
  <c r="O30" i="4"/>
  <c r="O29" i="4"/>
  <c r="O31" i="4"/>
  <c r="R15" i="4"/>
  <c r="P28" i="4"/>
  <c r="P29" i="4"/>
  <c r="P31" i="4"/>
  <c r="S28" i="2"/>
  <c r="S30" i="2"/>
  <c r="S16" i="4"/>
  <c r="S14" i="4"/>
  <c r="R28" i="2"/>
  <c r="R30" i="2"/>
  <c r="R40" i="4"/>
  <c r="R42" i="4"/>
  <c r="P52" i="4"/>
  <c r="P54" i="4"/>
  <c r="P40" i="4"/>
  <c r="P42" i="4"/>
  <c r="O54" i="4"/>
  <c r="O53" i="4"/>
  <c r="O55" i="4"/>
  <c r="M55" i="4"/>
  <c r="M53" i="4"/>
  <c r="M54" i="4"/>
  <c r="Q52" i="4"/>
  <c r="Q54" i="4"/>
  <c r="Q28" i="4"/>
  <c r="Q29" i="4"/>
  <c r="Q31" i="4"/>
  <c r="P13" i="3"/>
  <c r="P15" i="3"/>
  <c r="O16" i="2"/>
  <c r="O15" i="2"/>
  <c r="O17" i="2"/>
  <c r="N30" i="2"/>
  <c r="N29" i="2"/>
  <c r="N31" i="2"/>
  <c r="N16" i="4"/>
  <c r="N14" i="4"/>
  <c r="N15" i="4"/>
  <c r="M43" i="4"/>
  <c r="M41" i="4"/>
  <c r="M42" i="4"/>
  <c r="M16" i="3"/>
  <c r="M14" i="3"/>
  <c r="M15" i="3"/>
  <c r="M16" i="4"/>
  <c r="M14" i="4"/>
  <c r="M15" i="4"/>
  <c r="N15" i="3"/>
  <c r="N14" i="3"/>
  <c r="N16" i="3"/>
  <c r="N43" i="4"/>
  <c r="N41" i="4"/>
  <c r="N42" i="4"/>
  <c r="N54" i="4"/>
  <c r="N53" i="4"/>
  <c r="N55" i="4"/>
  <c r="L42" i="4"/>
  <c r="L43" i="4"/>
  <c r="Q16" i="2"/>
  <c r="N16" i="2"/>
  <c r="N15" i="2"/>
  <c r="N17" i="2"/>
  <c r="R13" i="3"/>
  <c r="R15" i="3"/>
  <c r="P28" i="2"/>
  <c r="P30" i="2"/>
  <c r="S13" i="4"/>
  <c r="S15" i="4"/>
  <c r="M17" i="2"/>
  <c r="M15" i="2"/>
  <c r="M16" i="2"/>
  <c r="S42" i="4"/>
  <c r="S43" i="4"/>
  <c r="O31" i="2"/>
  <c r="O29" i="2"/>
  <c r="O30" i="2"/>
  <c r="R14" i="2"/>
  <c r="R16" i="2"/>
  <c r="O16" i="4"/>
  <c r="O14" i="4"/>
  <c r="O15" i="4"/>
  <c r="N30" i="4"/>
  <c r="N29" i="4"/>
  <c r="N31" i="4"/>
  <c r="O15" i="3"/>
  <c r="O14" i="3"/>
  <c r="O16" i="3"/>
  <c r="R13" i="4"/>
  <c r="R14" i="4"/>
  <c r="R16" i="4"/>
  <c r="Q14" i="2"/>
  <c r="Q15" i="2"/>
  <c r="Q17" i="2"/>
  <c r="M31" i="2"/>
  <c r="M29" i="2"/>
  <c r="M30" i="2"/>
  <c r="S55" i="4"/>
  <c r="S54" i="4"/>
  <c r="L30" i="4"/>
  <c r="L31" i="4"/>
  <c r="S13" i="3"/>
  <c r="S15" i="3"/>
  <c r="R28" i="4"/>
  <c r="R30" i="4"/>
  <c r="S14" i="2"/>
  <c r="S16" i="2"/>
  <c r="Q13" i="4"/>
  <c r="Q15" i="4"/>
  <c r="P13" i="4"/>
  <c r="P15" i="4"/>
  <c r="R52" i="4"/>
  <c r="R54" i="4"/>
  <c r="Q13" i="3"/>
  <c r="Q15" i="3"/>
</calcChain>
</file>

<file path=xl/sharedStrings.xml><?xml version="1.0" encoding="utf-8"?>
<sst xmlns="http://schemas.openxmlformats.org/spreadsheetml/2006/main" count="254" uniqueCount="76">
  <si>
    <t>U6</t>
  </si>
  <si>
    <t>Sample</t>
  </si>
  <si>
    <t>∆CT</t>
  </si>
  <si>
    <t>∆∆CT</t>
  </si>
  <si>
    <t>Fold</t>
  </si>
  <si>
    <t>Mean</t>
  </si>
  <si>
    <t>SD</t>
  </si>
  <si>
    <t>n</t>
  </si>
  <si>
    <t>SEM</t>
  </si>
  <si>
    <t>Erythroid 0 1</t>
  </si>
  <si>
    <t>Erythroid 0 2</t>
  </si>
  <si>
    <t>Erythroid 0 3</t>
  </si>
  <si>
    <t>Erythroid 1.25 1</t>
  </si>
  <si>
    <t>Erythroid 1.25 2</t>
  </si>
  <si>
    <t>Erythroid 1.25 3</t>
  </si>
  <si>
    <t>Erythroid 2.5 1</t>
  </si>
  <si>
    <t>Erythroid 2.5 2</t>
  </si>
  <si>
    <t>Erythroid 2.5 3</t>
  </si>
  <si>
    <t>Erythroid 5.0 1</t>
  </si>
  <si>
    <t>Erythroid 5.0 2</t>
  </si>
  <si>
    <t>Erythroid 5.0 3</t>
  </si>
  <si>
    <t>181a</t>
  </si>
  <si>
    <t>29a</t>
  </si>
  <si>
    <t>Erythroid Plot - Raw</t>
  </si>
  <si>
    <t>Erythroid Plot - Relative</t>
  </si>
  <si>
    <t>A) Fold change calculation using  Livak method</t>
  </si>
  <si>
    <t>B) Relative gene expression calculation</t>
  </si>
  <si>
    <t>Control Myeloid</t>
  </si>
  <si>
    <t>Control Erythroid</t>
  </si>
  <si>
    <t>BM 0 1</t>
  </si>
  <si>
    <t>BM 0 2</t>
  </si>
  <si>
    <t>BM 0 3</t>
  </si>
  <si>
    <t>BM 1.25 1</t>
  </si>
  <si>
    <t>BM 1.25 2</t>
  </si>
  <si>
    <t>BM 1.25 3</t>
  </si>
  <si>
    <t>BM 2.5 1</t>
  </si>
  <si>
    <t>BM 2.5 2</t>
  </si>
  <si>
    <t>BM 2.5 3</t>
  </si>
  <si>
    <t>BM 5 1</t>
  </si>
  <si>
    <t>BM 5 2</t>
  </si>
  <si>
    <t>BM 5 3</t>
  </si>
  <si>
    <t>Pre-B Lymphoid 0 1</t>
  </si>
  <si>
    <t>Pre-B Lymphoid 0 2</t>
  </si>
  <si>
    <t>Pre-B Lymphoid 0 3</t>
  </si>
  <si>
    <t>Pre-B Lymphoid 1.25 1</t>
  </si>
  <si>
    <t>Pre-B Lymphoid 1.25 2</t>
  </si>
  <si>
    <t>Pre-B Lymphoid 1.25 3</t>
  </si>
  <si>
    <t>Pre-B Lymphoid 2.5 1</t>
  </si>
  <si>
    <t>Pre-B Lymphoid 2.5 2</t>
  </si>
  <si>
    <t>Pre-B Lymphoid 2.5 3</t>
  </si>
  <si>
    <t>Pre-B Lymphoid 5.0 1</t>
  </si>
  <si>
    <t>Pre-B Lymphoid 5.0 2</t>
  </si>
  <si>
    <t>Pre-B Lymphoid 5.0 3</t>
  </si>
  <si>
    <t>Myeloid 0 1</t>
  </si>
  <si>
    <t>Myeloid 0 2</t>
  </si>
  <si>
    <t>Myeloid 0 3</t>
  </si>
  <si>
    <t>Myeloid 1.25 1</t>
  </si>
  <si>
    <t>Myeloid 1.25 2</t>
  </si>
  <si>
    <t>Myeloid 1.25 3</t>
  </si>
  <si>
    <t>Myeloid 2.5 1</t>
  </si>
  <si>
    <t>Myeloid 2.5 2</t>
  </si>
  <si>
    <t>Myeloid 2.5 3</t>
  </si>
  <si>
    <t>Myeloid 5.0 1</t>
  </si>
  <si>
    <t>Myeloid 5.0 2</t>
  </si>
  <si>
    <t>Myeloid 5.0 3</t>
  </si>
  <si>
    <t>Control Pre-B Lymphoid</t>
  </si>
  <si>
    <t>Controls:</t>
  </si>
  <si>
    <t xml:space="preserve">  miR-196b Gene Expression</t>
  </si>
  <si>
    <t xml:space="preserve">  miR-181a Gene Expression</t>
  </si>
  <si>
    <t>BM Plot - Raw</t>
  </si>
  <si>
    <t>BM Plot - Relative</t>
  </si>
  <si>
    <t>Pre-B Lymphoid Plot - Raw</t>
  </si>
  <si>
    <t>Pre-B Lymphoid Plot - Relative</t>
  </si>
  <si>
    <t>Myeloid Plot - Raw</t>
  </si>
  <si>
    <t>Myeloid Plot - Relative</t>
  </si>
  <si>
    <t xml:space="preserve">  miR-29a Gene Expression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</si>
</sst>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7">
    <font>
      <sz val="10"/>
      <name val="Arial"/>
      <charset val="134"/>
    </font>
    <font>
      <b/>
      <sz val="10"/>
      <color theme="0"/>
      <name val="Arial Black"/>
      <charset val="134"/>
    </font>
    <font>
      <b/>
      <sz val="10"/>
      <name val="Arial"/>
      <charset val="134"/>
    </font>
    <font>
      <sz val="8"/>
      <name val="Arial"/>
      <charset val="134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/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0" fillId="3" borderId="0" xfId="0" applyFill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4" borderId="0" xfId="0" applyFill="1"/>
    <xf numFmtId="2" fontId="0" fillId="0" borderId="0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164" fontId="0" fillId="0" borderId="0" xfId="0" applyNumberFormat="1" applyFill="1" applyBorder="1"/>
    <xf numFmtId="0" fontId="2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0" fillId="0" borderId="7" xfId="0" applyFill="1" applyBorder="1"/>
    <xf numFmtId="164" fontId="0" fillId="0" borderId="7" xfId="0" applyNumberFormat="1" applyFill="1" applyBorder="1"/>
    <xf numFmtId="2" fontId="0" fillId="0" borderId="7" xfId="0" applyNumberFormat="1" applyFill="1" applyBorder="1"/>
    <xf numFmtId="2" fontId="0" fillId="0" borderId="7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/>
    <xf numFmtId="2" fontId="0" fillId="0" borderId="2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0" fontId="0" fillId="0" borderId="2" xfId="0" applyFill="1" applyBorder="1"/>
    <xf numFmtId="164" fontId="0" fillId="0" borderId="2" xfId="0" applyNumberFormat="1" applyFill="1" applyBorder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/>
    </xf>
    <xf numFmtId="0" fontId="0" fillId="3" borderId="1" xfId="0" applyFill="1" applyBorder="1"/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3" borderId="4" xfId="0" applyFill="1" applyBorder="1"/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3" borderId="6" xfId="0" applyFill="1" applyBorder="1"/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3" borderId="1" xfId="0" applyFont="1" applyFill="1" applyBorder="1"/>
    <xf numFmtId="2" fontId="0" fillId="0" borderId="3" xfId="0" applyNumberFormat="1" applyBorder="1"/>
    <xf numFmtId="0" fontId="0" fillId="0" borderId="4" xfId="0" applyBorder="1"/>
    <xf numFmtId="2" fontId="0" fillId="0" borderId="5" xfId="0" applyNumberFormat="1" applyBorder="1"/>
    <xf numFmtId="164" fontId="0" fillId="0" borderId="5" xfId="0" applyNumberFormat="1" applyBorder="1"/>
    <xf numFmtId="0" fontId="0" fillId="0" borderId="6" xfId="0" applyBorder="1"/>
    <xf numFmtId="164" fontId="0" fillId="0" borderId="8" xfId="0" applyNumberFormat="1" applyBorder="1"/>
    <xf numFmtId="0" fontId="4" fillId="0" borderId="0" xfId="0" applyFont="1" applyFill="1"/>
    <xf numFmtId="2" fontId="0" fillId="0" borderId="5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4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3" xfId="0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0" fillId="0" borderId="12" xfId="0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2" borderId="0" xfId="0" applyFont="1" applyFill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2" fillId="3" borderId="13" xfId="0" applyFont="1" applyFill="1" applyBorder="1"/>
    <xf numFmtId="0" fontId="4" fillId="0" borderId="0" xfId="0" applyFont="1" applyFill="1" applyBorder="1" applyAlignment="1">
      <alignment horizontal="center"/>
    </xf>
    <xf numFmtId="0" fontId="5" fillId="3" borderId="2" xfId="0" applyFont="1" applyFill="1" applyBorder="1"/>
    <xf numFmtId="0" fontId="4" fillId="0" borderId="0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'miR-181a'!$AE$78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'miR-181a'!$AF$80:$AH$80</c:f>
                <c:numCache>
                  <c:formatCode>General</c:formatCode>
                  <c:ptCount val="3"/>
                </c:numCache>
              </c:numRef>
            </c:plus>
            <c:minus>
              <c:numRef>
                <c:f>'miR-181a'!$AF$80:$AH$80</c:f>
                <c:numCache>
                  <c:formatCode>General</c:formatCode>
                  <c:ptCount val="3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'miR-181a'!$AF$77:$AH$77</c:f>
              <c:numCache>
                <c:formatCode>General</c:formatCode>
                <c:ptCount val="3"/>
              </c:numCache>
            </c:numRef>
          </c:cat>
          <c:val>
            <c:numRef>
              <c:f>'miR-181a'!$AF$78:$AH$78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37C7-4CF1-9BFC-86995171D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9852864"/>
        <c:axId val="859854944"/>
      </c:barChart>
      <c:catAx>
        <c:axId val="85985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854944"/>
        <c:crosses val="autoZero"/>
        <c:auto val="1"/>
        <c:lblAlgn val="ctr"/>
        <c:lblOffset val="100"/>
        <c:noMultiLvlLbl val="0"/>
      </c:catAx>
      <c:valAx>
        <c:axId val="8598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85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594360</xdr:colOff>
      <xdr:row>80</xdr:row>
      <xdr:rowOff>163830</xdr:rowOff>
    </xdr:from>
    <xdr:to>
      <xdr:col>34</xdr:col>
      <xdr:colOff>289560</xdr:colOff>
      <xdr:row>92</xdr:row>
      <xdr:rowOff>57150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freena%20Shaukat/Desktop/Master/PCR/PCR_MASTERSHEET_ABBY(2&amp;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freena%20Shaukat/Desktop/Master/PCR/PCR_MASTERSHEET_ABBY(2&amp;7)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(Roselle)"/>
      <sheetName val="280317Raw Data(Roselle)(C&amp;MI)"/>
      <sheetName val="COL 1"/>
      <sheetName val="COL 3"/>
      <sheetName val="FN"/>
      <sheetName val="60417Raw Data(7days)"/>
      <sheetName val="FN_C&amp;MI"/>
      <sheetName val="IL10_C&amp;MI"/>
      <sheetName val="IL6_C&amp;MI"/>
      <sheetName val="TNF_C&amp;MI"/>
      <sheetName val="CSE_C&amp;MI"/>
      <sheetName val="ANP_C&amp;MI"/>
      <sheetName val="12417COMPLETERaw Data(7days)"/>
      <sheetName val=" IL6 7D"/>
      <sheetName val="IL 10 7D"/>
      <sheetName val="TNF 7D"/>
      <sheetName val="FN 7D"/>
      <sheetName val="COL 1 7D"/>
      <sheetName val="COL 3 7D "/>
      <sheetName val="SOD2 7D"/>
      <sheetName val="NOX2 7D"/>
      <sheetName val="BAX"/>
      <sheetName val="BCL-2"/>
      <sheetName val="290817Raw Data2days "/>
      <sheetName val="IL 6 2D"/>
      <sheetName val="IL10 2D "/>
      <sheetName val="TNF 2D "/>
      <sheetName val="SOD 2 2D"/>
      <sheetName val="NOX2 2D"/>
      <sheetName val="BCL2 2D "/>
      <sheetName val="BAX 2D"/>
      <sheetName val="COL1 2D"/>
      <sheetName val="COL3 2D"/>
      <sheetName val="FN 2D"/>
      <sheetName val="Sheet1"/>
      <sheetName val="baxbcl ratio"/>
      <sheetName val="WB"/>
      <sheetName val="ANP"/>
      <sheetName val="BN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(Roselle)"/>
      <sheetName val="280317Raw Data(Roselle)(C&amp;MI)"/>
      <sheetName val="COL 1"/>
      <sheetName val="COL 3"/>
      <sheetName val="FN"/>
      <sheetName val="60417Raw Data(7days)"/>
      <sheetName val="FN_C&amp;MI"/>
      <sheetName val="IL10_C&amp;MI"/>
      <sheetName val="IL6_C&amp;MI"/>
      <sheetName val="TNF_C&amp;MI"/>
      <sheetName val="CSE_C&amp;MI"/>
      <sheetName val="ANP_C&amp;MI"/>
      <sheetName val="12417COMPLETERaw Data(7days)"/>
      <sheetName val=" IL6 7D"/>
      <sheetName val="IL 10 7D"/>
      <sheetName val="TNF 7D"/>
      <sheetName val="FN 7D"/>
      <sheetName val="COL 1 7D"/>
      <sheetName val="COL 3 7D "/>
      <sheetName val="SOD2 7D"/>
      <sheetName val="NOX2 7D"/>
      <sheetName val="BAX"/>
      <sheetName val="BCL-2"/>
      <sheetName val="290817Raw Data2days "/>
      <sheetName val="IL 6 2D"/>
      <sheetName val="IL10 2D "/>
      <sheetName val="TNF 2D "/>
      <sheetName val="SOD 2 2D"/>
      <sheetName val="NOX2 2D"/>
      <sheetName val="BCL2 2D "/>
      <sheetName val="BAX 2D"/>
      <sheetName val="COL1 2D"/>
      <sheetName val="COL3 2D"/>
      <sheetName val="FN 2D"/>
      <sheetName val="Sheet1"/>
      <sheetName val="baxbcl ratio"/>
      <sheetName val="WB"/>
      <sheetName val="BNP"/>
      <sheetName val="AN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3:W56"/>
  <sheetViews>
    <sheetView zoomScale="70" zoomScaleNormal="70" workbookViewId="0">
      <selection activeCell="B9" sqref="B9:B56"/>
    </sheetView>
  </sheetViews>
  <sheetFormatPr defaultColWidth="9" defaultRowHeight="13.2"/>
  <cols>
    <col min="1" max="1" width="7.77734375" customWidth="1"/>
    <col min="2" max="2" width="20.88671875" customWidth="1"/>
    <col min="3" max="3" width="9.109375" customWidth="1"/>
    <col min="7" max="8" width="8.33203125" customWidth="1"/>
    <col min="9" max="9" width="12.77734375" customWidth="1"/>
    <col min="14" max="14" width="10.109375"/>
    <col min="19" max="19" width="11.33203125" customWidth="1"/>
    <col min="22" max="22" width="22.21875" customWidth="1"/>
  </cols>
  <sheetData>
    <row r="3" spans="2:23" ht="16.2">
      <c r="B3" s="1" t="s">
        <v>67</v>
      </c>
      <c r="C3" s="1"/>
      <c r="D3" s="1"/>
    </row>
    <row r="6" spans="2:23">
      <c r="B6" s="105" t="s">
        <v>25</v>
      </c>
      <c r="C6" s="105"/>
      <c r="D6" s="105"/>
      <c r="E6" s="105"/>
      <c r="F6" s="105"/>
      <c r="G6" s="105"/>
      <c r="H6" s="105"/>
      <c r="K6" s="105" t="s">
        <v>26</v>
      </c>
      <c r="L6" s="105"/>
      <c r="M6" s="105"/>
      <c r="N6" s="105"/>
      <c r="O6" s="105"/>
      <c r="P6" s="11"/>
      <c r="Q6" s="11"/>
      <c r="R6" s="11"/>
      <c r="S6" s="11"/>
      <c r="T6" s="8"/>
      <c r="U6" s="3"/>
      <c r="V6" s="93" t="s">
        <v>66</v>
      </c>
      <c r="W6" s="56">
        <f>AVERAGE(E9:E11)</f>
        <v>13.116666666666665</v>
      </c>
    </row>
    <row r="7" spans="2:23">
      <c r="T7" s="7"/>
      <c r="V7" s="91" t="s">
        <v>28</v>
      </c>
      <c r="W7" s="58">
        <f>AVERAGE(E21:E23)</f>
        <v>16.314999999999998</v>
      </c>
    </row>
    <row r="8" spans="2:23">
      <c r="B8" s="81" t="s">
        <v>1</v>
      </c>
      <c r="C8" s="82">
        <v>196</v>
      </c>
      <c r="D8" s="82" t="s">
        <v>0</v>
      </c>
      <c r="E8" s="82" t="s">
        <v>2</v>
      </c>
      <c r="F8" s="82" t="s">
        <v>3</v>
      </c>
      <c r="G8" s="82" t="s">
        <v>4</v>
      </c>
      <c r="H8" s="39"/>
      <c r="K8" s="35"/>
      <c r="L8" s="102" t="s">
        <v>69</v>
      </c>
      <c r="M8" s="103"/>
      <c r="N8" s="103"/>
      <c r="O8" s="104"/>
      <c r="P8" s="100" t="s">
        <v>70</v>
      </c>
      <c r="Q8" s="101"/>
      <c r="R8" s="101"/>
      <c r="S8" s="101"/>
      <c r="T8" s="9"/>
      <c r="V8" s="91" t="s">
        <v>65</v>
      </c>
      <c r="W8" s="59">
        <f>AVERAGE(E33:E35)</f>
        <v>15.383333333333335</v>
      </c>
    </row>
    <row r="9" spans="2:23">
      <c r="B9" s="13" t="s">
        <v>29</v>
      </c>
      <c r="C9" s="12">
        <v>33.909999999999997</v>
      </c>
      <c r="D9" s="12">
        <v>20.49</v>
      </c>
      <c r="E9" s="14">
        <f t="shared" ref="E9:E15" si="0">C9-D9</f>
        <v>13.419999999999998</v>
      </c>
      <c r="F9" s="14">
        <f t="shared" ref="F9:F20" si="1">E9-$W$6</f>
        <v>0.30333333333333279</v>
      </c>
      <c r="G9" s="15">
        <f>2^L10-F9</f>
        <v>1.4503373590644668</v>
      </c>
      <c r="H9" s="16">
        <f>LOG(G9,2)</f>
        <v>0.53638852068103826</v>
      </c>
      <c r="L9" s="37">
        <v>0</v>
      </c>
      <c r="M9" s="38">
        <v>1.25</v>
      </c>
      <c r="N9" s="38">
        <v>2.5</v>
      </c>
      <c r="O9" s="39">
        <v>5</v>
      </c>
      <c r="P9" s="38">
        <v>0</v>
      </c>
      <c r="Q9" s="38">
        <v>1.25</v>
      </c>
      <c r="R9" s="38">
        <v>2.5</v>
      </c>
      <c r="S9" s="39">
        <v>5</v>
      </c>
      <c r="T9" s="10"/>
      <c r="V9" s="92" t="s">
        <v>27</v>
      </c>
      <c r="W9" s="61">
        <f>AVERAGE(E45:E47)</f>
        <v>15.283333333333337</v>
      </c>
    </row>
    <row r="10" spans="2:23">
      <c r="B10" s="13" t="s">
        <v>30</v>
      </c>
      <c r="C10" s="12">
        <v>33.51</v>
      </c>
      <c r="D10" s="12">
        <v>20.56</v>
      </c>
      <c r="E10" s="14">
        <f t="shared" si="0"/>
        <v>12.95</v>
      </c>
      <c r="F10" s="14">
        <f t="shared" si="1"/>
        <v>-0.16666666666666607</v>
      </c>
      <c r="G10" s="15">
        <f t="shared" ref="G10:G17" si="2">2^-F10</f>
        <v>1.1224620483093726</v>
      </c>
      <c r="H10" s="16">
        <f t="shared" ref="H10:H56" si="3">LOG(G10,2)</f>
        <v>0.16666666666666613</v>
      </c>
      <c r="L10" s="40">
        <v>0.81037786120994304</v>
      </c>
      <c r="M10" s="41">
        <v>0.66280972089326196</v>
      </c>
      <c r="N10" s="41">
        <v>0.27294206614265992</v>
      </c>
      <c r="O10" s="63">
        <v>9.7846677037387322E-2</v>
      </c>
      <c r="P10" s="12">
        <f t="shared" ref="P10:S12" si="4">L10/$L$14</f>
        <v>0.80177163832278953</v>
      </c>
      <c r="Q10" s="12">
        <f t="shared" si="4"/>
        <v>0.6557706734774521</v>
      </c>
      <c r="R10" s="12">
        <f t="shared" si="4"/>
        <v>0.27004341803176912</v>
      </c>
      <c r="S10" s="42">
        <f t="shared" si="4"/>
        <v>9.6807544119696567E-2</v>
      </c>
      <c r="T10" s="2"/>
      <c r="U10" s="2"/>
    </row>
    <row r="11" spans="2:23">
      <c r="B11" s="13" t="s">
        <v>31</v>
      </c>
      <c r="C11" s="12">
        <v>33.659999999999997</v>
      </c>
      <c r="D11" s="12">
        <v>20.68</v>
      </c>
      <c r="E11" s="14">
        <f t="shared" si="0"/>
        <v>12.979999999999997</v>
      </c>
      <c r="F11" s="14">
        <f t="shared" si="1"/>
        <v>-0.13666666666666849</v>
      </c>
      <c r="G11" s="15">
        <f t="shared" si="2"/>
        <v>1.099362113385199</v>
      </c>
      <c r="H11" s="16">
        <f t="shared" si="3"/>
        <v>0.13666666666666849</v>
      </c>
      <c r="L11" s="40">
        <v>1.1224620483093726</v>
      </c>
      <c r="M11" s="41">
        <v>0.64916929408078894</v>
      </c>
      <c r="N11" s="41">
        <v>0.33719771536857135</v>
      </c>
      <c r="O11" s="63">
        <v>0.10271128932322356</v>
      </c>
      <c r="P11" s="12">
        <f t="shared" si="4"/>
        <v>1.1105414875037034</v>
      </c>
      <c r="Q11" s="12">
        <f t="shared" si="4"/>
        <v>0.64227510816606792</v>
      </c>
      <c r="R11" s="12">
        <f t="shared" si="4"/>
        <v>0.33361667146990409</v>
      </c>
      <c r="S11" s="42">
        <f t="shared" si="4"/>
        <v>0.10162049416302166</v>
      </c>
      <c r="T11" s="2"/>
      <c r="U11" s="2"/>
    </row>
    <row r="12" spans="2:23">
      <c r="B12" s="13" t="s">
        <v>32</v>
      </c>
      <c r="C12" s="12">
        <v>34.200000000000003</v>
      </c>
      <c r="D12" s="12">
        <v>20.49</v>
      </c>
      <c r="E12" s="14">
        <f t="shared" si="0"/>
        <v>13.710000000000004</v>
      </c>
      <c r="F12" s="14">
        <f t="shared" si="1"/>
        <v>0.59333333333333904</v>
      </c>
      <c r="G12" s="15">
        <f>2^-F12</f>
        <v>0.66280972089326162</v>
      </c>
      <c r="H12" s="16">
        <f t="shared" si="3"/>
        <v>-0.59333333333333904</v>
      </c>
      <c r="L12" s="43">
        <v>1.099362113385199</v>
      </c>
      <c r="M12" s="44">
        <v>0.81037786120994137</v>
      </c>
      <c r="N12" s="44">
        <v>0.36644451285516549</v>
      </c>
      <c r="O12" s="64">
        <v>0.11161993888254761</v>
      </c>
      <c r="P12" s="27">
        <f t="shared" si="4"/>
        <v>1.0876868741735073</v>
      </c>
      <c r="Q12" s="27">
        <f t="shared" si="4"/>
        <v>0.80177163832278786</v>
      </c>
      <c r="R12" s="27">
        <f t="shared" si="4"/>
        <v>0.36255286760624755</v>
      </c>
      <c r="S12" s="45">
        <f t="shared" si="4"/>
        <v>0.11043453375408151</v>
      </c>
      <c r="T12" s="2"/>
      <c r="U12" s="2"/>
    </row>
    <row r="13" spans="2:23">
      <c r="B13" s="13" t="s">
        <v>33</v>
      </c>
      <c r="C13" s="12">
        <v>34.299999999999997</v>
      </c>
      <c r="D13" s="12">
        <v>20.56</v>
      </c>
      <c r="E13" s="14">
        <f t="shared" si="0"/>
        <v>13.739999999999998</v>
      </c>
      <c r="F13" s="14">
        <f t="shared" si="1"/>
        <v>0.62333333333333307</v>
      </c>
      <c r="G13" s="15">
        <f t="shared" si="2"/>
        <v>0.64916929408078894</v>
      </c>
      <c r="H13" s="16">
        <f t="shared" si="3"/>
        <v>-0.62333333333333307</v>
      </c>
      <c r="L13" s="36"/>
      <c r="M13" s="36"/>
      <c r="N13" s="36"/>
      <c r="O13" s="36"/>
      <c r="P13" s="2"/>
      <c r="Q13" s="2"/>
      <c r="R13" s="2"/>
      <c r="S13" s="2"/>
      <c r="T13" s="4"/>
      <c r="U13" s="4"/>
    </row>
    <row r="14" spans="2:23" ht="14.4" customHeight="1">
      <c r="B14" s="13" t="s">
        <v>34</v>
      </c>
      <c r="C14" s="12">
        <v>34.1</v>
      </c>
      <c r="D14" s="12">
        <v>20.68</v>
      </c>
      <c r="E14" s="14">
        <f t="shared" si="0"/>
        <v>13.420000000000002</v>
      </c>
      <c r="F14" s="14">
        <f t="shared" si="1"/>
        <v>0.30333333333333634</v>
      </c>
      <c r="G14" s="15">
        <f t="shared" si="2"/>
        <v>0.81037786120994137</v>
      </c>
      <c r="H14" s="16">
        <f t="shared" si="3"/>
        <v>-0.30333333333333634</v>
      </c>
      <c r="K14" s="46" t="s">
        <v>5</v>
      </c>
      <c r="L14" s="47">
        <f>AVERAGE(L10:L12)</f>
        <v>1.0107340076348381</v>
      </c>
      <c r="M14" s="47">
        <f>AVERAGE(M10:M12)</f>
        <v>0.70745229206133076</v>
      </c>
      <c r="N14" s="47">
        <f>AVERAGE(N10:N12)</f>
        <v>0.32552809812213224</v>
      </c>
      <c r="O14" s="47">
        <f>AVERAGE(O10:O12)</f>
        <v>0.10405930174771949</v>
      </c>
      <c r="P14" s="47">
        <f ca="1">AVERAGE(P10:P17)</f>
        <v>1</v>
      </c>
      <c r="Q14" s="47">
        <f ca="1">AVERAGE(Q10:Q17)</f>
        <v>0.69993913998876922</v>
      </c>
      <c r="R14" s="47">
        <f ca="1">AVERAGE(R10:R17)</f>
        <v>0.32207098570264026</v>
      </c>
      <c r="S14" s="48">
        <f ca="1">AVERAGE(S10:S17)</f>
        <v>0.10295419067893324</v>
      </c>
      <c r="T14" s="4"/>
      <c r="U14" s="4"/>
    </row>
    <row r="15" spans="2:23">
      <c r="B15" s="13" t="s">
        <v>35</v>
      </c>
      <c r="C15" s="12">
        <v>35.479999999999997</v>
      </c>
      <c r="D15" s="12">
        <v>20.49</v>
      </c>
      <c r="E15" s="14">
        <f t="shared" si="0"/>
        <v>14.989999999999998</v>
      </c>
      <c r="F15" s="14">
        <f t="shared" si="1"/>
        <v>1.8733333333333331</v>
      </c>
      <c r="G15" s="15">
        <f t="shared" si="2"/>
        <v>0.27294206614265992</v>
      </c>
      <c r="H15" s="16">
        <f t="shared" si="3"/>
        <v>-1.8733333333333331</v>
      </c>
      <c r="K15" s="49" t="s">
        <v>6</v>
      </c>
      <c r="L15" s="50">
        <f t="shared" ref="L15:S15" ca="1" si="5">STDEV(L10:L17)</f>
        <v>0.17389750086200423</v>
      </c>
      <c r="M15" s="50">
        <f t="shared" ca="1" si="5"/>
        <v>8.9396699599764817E-2</v>
      </c>
      <c r="N15" s="50">
        <f t="shared" ca="1" si="5"/>
        <v>4.7831076303121618E-2</v>
      </c>
      <c r="O15" s="50">
        <f t="shared" ca="1" si="5"/>
        <v>6.9848792821553896E-3</v>
      </c>
      <c r="P15" s="50">
        <f t="shared" ca="1" si="5"/>
        <v>0.17205070725673155</v>
      </c>
      <c r="Q15" s="50">
        <f t="shared" ca="1" si="5"/>
        <v>8.8447305546745944E-2</v>
      </c>
      <c r="R15" s="50">
        <f t="shared" ca="1" si="5"/>
        <v>4.7323109682485286E-2</v>
      </c>
      <c r="S15" s="51">
        <f t="shared" ca="1" si="5"/>
        <v>6.9106997779765167E-3</v>
      </c>
      <c r="T15" s="4"/>
      <c r="U15" s="4"/>
    </row>
    <row r="16" spans="2:23">
      <c r="B16" s="13" t="s">
        <v>36</v>
      </c>
      <c r="C16" s="12">
        <v>35.245000000000005</v>
      </c>
      <c r="D16" s="12">
        <v>20.56</v>
      </c>
      <c r="E16" s="14">
        <f>C16-D16</f>
        <v>14.685000000000006</v>
      </c>
      <c r="F16" s="14">
        <f t="shared" si="1"/>
        <v>1.5683333333333405</v>
      </c>
      <c r="G16" s="15">
        <f t="shared" si="2"/>
        <v>0.33719771536857135</v>
      </c>
      <c r="H16" s="16">
        <f t="shared" si="3"/>
        <v>-1.5683333333333407</v>
      </c>
      <c r="K16" s="49" t="s">
        <v>7</v>
      </c>
      <c r="L16" s="50">
        <f t="shared" ref="L16:S16" ca="1" si="6">COUNT(L10:L17)</f>
        <v>3</v>
      </c>
      <c r="M16" s="50">
        <f t="shared" ca="1" si="6"/>
        <v>3</v>
      </c>
      <c r="N16" s="50">
        <f t="shared" ca="1" si="6"/>
        <v>3</v>
      </c>
      <c r="O16" s="50">
        <f t="shared" ca="1" si="6"/>
        <v>3</v>
      </c>
      <c r="P16" s="50">
        <f t="shared" ca="1" si="6"/>
        <v>3</v>
      </c>
      <c r="Q16" s="50">
        <f t="shared" ca="1" si="6"/>
        <v>3</v>
      </c>
      <c r="R16" s="50">
        <f t="shared" ca="1" si="6"/>
        <v>3</v>
      </c>
      <c r="S16" s="51">
        <f t="shared" ca="1" si="6"/>
        <v>3</v>
      </c>
      <c r="T16" s="4"/>
      <c r="U16" s="4"/>
    </row>
    <row r="17" spans="2:21">
      <c r="B17" s="13" t="s">
        <v>37</v>
      </c>
      <c r="C17" s="12">
        <v>35.245000000000005</v>
      </c>
      <c r="D17" s="12">
        <v>20.68</v>
      </c>
      <c r="E17" s="14">
        <f t="shared" ref="E17:E56" si="7">C17-D17</f>
        <v>14.565000000000005</v>
      </c>
      <c r="F17" s="14">
        <f t="shared" si="1"/>
        <v>1.4483333333333395</v>
      </c>
      <c r="G17" s="15">
        <f t="shared" si="2"/>
        <v>0.36644451285516549</v>
      </c>
      <c r="H17" s="16">
        <f t="shared" si="3"/>
        <v>-1.4483333333333395</v>
      </c>
      <c r="K17" s="52" t="s">
        <v>8</v>
      </c>
      <c r="L17" s="53">
        <f t="shared" ref="L17:S17" ca="1" si="8">L15/SQRT(L16)</f>
        <v>0.10039976893408133</v>
      </c>
      <c r="M17" s="53">
        <f t="shared" ca="1" si="8"/>
        <v>5.1613208578588331E-2</v>
      </c>
      <c r="N17" s="53">
        <f t="shared" ca="1" si="8"/>
        <v>2.7615284779236797E-2</v>
      </c>
      <c r="O17" s="53">
        <f t="shared" ca="1" si="8"/>
        <v>4.0327219338094546E-3</v>
      </c>
      <c r="P17" s="53">
        <f t="shared" ca="1" si="8"/>
        <v>9.9333522148939465E-2</v>
      </c>
      <c r="Q17" s="53">
        <f t="shared" ca="1" si="8"/>
        <v>5.1065075666510855E-2</v>
      </c>
      <c r="R17" s="53">
        <f t="shared" ca="1" si="8"/>
        <v>2.7322010114073068E-2</v>
      </c>
      <c r="S17" s="54">
        <f t="shared" ca="1" si="8"/>
        <v>3.9898943771034291E-3</v>
      </c>
      <c r="T17" s="4"/>
      <c r="U17" s="4"/>
    </row>
    <row r="18" spans="2:21">
      <c r="B18" s="13" t="s">
        <v>38</v>
      </c>
      <c r="C18" s="12">
        <v>36.96</v>
      </c>
      <c r="D18" s="12">
        <v>20.49</v>
      </c>
      <c r="E18" s="14">
        <f t="shared" si="7"/>
        <v>16.470000000000002</v>
      </c>
      <c r="F18" s="14">
        <f t="shared" si="1"/>
        <v>3.3533333333333371</v>
      </c>
      <c r="G18" s="15">
        <f>2^-F18</f>
        <v>9.7846677037387322E-2</v>
      </c>
      <c r="H18" s="16">
        <f t="shared" si="3"/>
        <v>-3.3533333333333366</v>
      </c>
      <c r="L18" s="4"/>
      <c r="M18" s="4"/>
      <c r="N18" s="4"/>
      <c r="O18" s="4"/>
      <c r="P18" s="4"/>
      <c r="Q18" s="2"/>
      <c r="R18" s="4"/>
      <c r="S18" s="4"/>
      <c r="T18" s="4"/>
      <c r="U18" s="4"/>
    </row>
    <row r="19" spans="2:21">
      <c r="B19" s="13" t="s">
        <v>39</v>
      </c>
      <c r="C19" s="12">
        <v>36.96</v>
      </c>
      <c r="D19" s="12">
        <v>20.56</v>
      </c>
      <c r="E19" s="14">
        <f t="shared" si="7"/>
        <v>16.400000000000002</v>
      </c>
      <c r="F19" s="14">
        <f t="shared" si="1"/>
        <v>3.2833333333333368</v>
      </c>
      <c r="G19" s="15">
        <f t="shared" ref="G19:G25" si="9">2^-F19</f>
        <v>0.10271128932322356</v>
      </c>
      <c r="H19" s="16">
        <f t="shared" si="3"/>
        <v>-3.2833333333333368</v>
      </c>
      <c r="T19" s="6"/>
    </row>
    <row r="20" spans="2:21">
      <c r="B20" s="21" t="s">
        <v>40</v>
      </c>
      <c r="C20" s="27">
        <v>36.96</v>
      </c>
      <c r="D20" s="27">
        <v>20.68</v>
      </c>
      <c r="E20" s="24">
        <f t="shared" si="7"/>
        <v>16.28</v>
      </c>
      <c r="F20" s="24">
        <f t="shared" si="1"/>
        <v>3.1633333333333358</v>
      </c>
      <c r="G20" s="25">
        <f t="shared" si="9"/>
        <v>0.11161993888254761</v>
      </c>
      <c r="H20" s="26">
        <f t="shared" si="3"/>
        <v>-3.1633333333333358</v>
      </c>
      <c r="T20" s="6"/>
    </row>
    <row r="21" spans="2:21">
      <c r="B21" s="28" t="s">
        <v>9</v>
      </c>
      <c r="C21" s="29">
        <v>39.82</v>
      </c>
      <c r="D21" s="29">
        <v>20.49</v>
      </c>
      <c r="E21" s="30">
        <f t="shared" si="7"/>
        <v>19.330000000000002</v>
      </c>
      <c r="F21" s="30">
        <f t="shared" ref="F21:F32" si="10">E21-$W$7</f>
        <v>3.0150000000000041</v>
      </c>
      <c r="G21" s="31">
        <f t="shared" si="9"/>
        <v>0.12370708205190051</v>
      </c>
      <c r="H21" s="32">
        <f t="shared" si="3"/>
        <v>-3.0150000000000041</v>
      </c>
      <c r="K21" s="62"/>
      <c r="L21" s="97" t="s">
        <v>23</v>
      </c>
      <c r="M21" s="98"/>
      <c r="N21" s="98"/>
      <c r="O21" s="99"/>
      <c r="P21" s="73" t="s">
        <v>24</v>
      </c>
      <c r="Q21" s="73"/>
      <c r="R21" s="74"/>
      <c r="S21" s="75"/>
      <c r="T21" s="6"/>
    </row>
    <row r="22" spans="2:21">
      <c r="B22" s="13" t="s">
        <v>10</v>
      </c>
      <c r="C22" s="12">
        <v>35.694999999999993</v>
      </c>
      <c r="D22" s="12">
        <v>20.56</v>
      </c>
      <c r="E22" s="14">
        <f t="shared" si="7"/>
        <v>15.134999999999994</v>
      </c>
      <c r="F22" s="14">
        <f t="shared" si="10"/>
        <v>-1.1800000000000033</v>
      </c>
      <c r="G22" s="15">
        <f t="shared" si="9"/>
        <v>2.2657677705916024</v>
      </c>
      <c r="H22" s="16">
        <f t="shared" si="3"/>
        <v>1.1800000000000033</v>
      </c>
      <c r="L22" s="57"/>
      <c r="M22" s="69"/>
      <c r="N22" s="69"/>
      <c r="O22" s="70"/>
      <c r="P22" s="69"/>
      <c r="Q22" s="69"/>
      <c r="R22" s="69"/>
      <c r="S22" s="70"/>
      <c r="T22" s="6"/>
    </row>
    <row r="23" spans="2:21">
      <c r="B23" s="13" t="s">
        <v>11</v>
      </c>
      <c r="C23" s="12">
        <v>35.159999999999997</v>
      </c>
      <c r="D23" s="12">
        <v>20.68</v>
      </c>
      <c r="E23" s="14">
        <f t="shared" si="7"/>
        <v>14.479999999999997</v>
      </c>
      <c r="F23" s="14">
        <f t="shared" si="10"/>
        <v>-1.8350000000000009</v>
      </c>
      <c r="G23" s="15">
        <f t="shared" si="9"/>
        <v>3.5677140776803733</v>
      </c>
      <c r="H23" s="16">
        <f t="shared" si="3"/>
        <v>1.8350000000000011</v>
      </c>
      <c r="L23" s="60">
        <v>0</v>
      </c>
      <c r="M23" s="71">
        <v>1.25</v>
      </c>
      <c r="N23" s="71">
        <v>2.5</v>
      </c>
      <c r="O23" s="72">
        <v>5</v>
      </c>
      <c r="P23" s="71">
        <v>0</v>
      </c>
      <c r="Q23" s="71">
        <v>1.25</v>
      </c>
      <c r="R23" s="71">
        <v>2.5</v>
      </c>
      <c r="S23" s="72">
        <v>5</v>
      </c>
      <c r="T23" s="6"/>
    </row>
    <row r="24" spans="2:21">
      <c r="B24" s="13" t="s">
        <v>12</v>
      </c>
      <c r="C24" s="12">
        <v>37.119999999999997</v>
      </c>
      <c r="D24" s="12">
        <v>20.49</v>
      </c>
      <c r="E24" s="14">
        <f t="shared" si="7"/>
        <v>16.63</v>
      </c>
      <c r="F24" s="14">
        <f t="shared" si="10"/>
        <v>0.31500000000000128</v>
      </c>
      <c r="G24" s="15">
        <f t="shared" si="9"/>
        <v>0.8038509907431507</v>
      </c>
      <c r="H24" s="16">
        <f t="shared" si="3"/>
        <v>-0.31500000000000133</v>
      </c>
      <c r="L24" s="76">
        <v>0.12370708205190051</v>
      </c>
      <c r="M24" s="17">
        <v>0.8038509907431507</v>
      </c>
      <c r="N24" s="17">
        <v>2.0705298476827561</v>
      </c>
      <c r="O24" s="77">
        <v>12.951075464758503</v>
      </c>
      <c r="P24" s="17">
        <f t="shared" ref="P24:S26" si="11">L24/$L$28</f>
        <v>6.2298048709951634E-2</v>
      </c>
      <c r="Q24" s="17">
        <f t="shared" si="11"/>
        <v>0.40481391482380641</v>
      </c>
      <c r="R24" s="17">
        <f t="shared" si="11"/>
        <v>1.0427048085430726</v>
      </c>
      <c r="S24" s="77">
        <f t="shared" si="11"/>
        <v>6.5220738923523056</v>
      </c>
      <c r="T24" s="6"/>
    </row>
    <row r="25" spans="2:21">
      <c r="B25" s="13" t="s">
        <v>13</v>
      </c>
      <c r="C25" s="17">
        <v>37.119999999999997</v>
      </c>
      <c r="D25" s="17">
        <v>20.56</v>
      </c>
      <c r="E25" s="14">
        <f t="shared" si="7"/>
        <v>16.559999999999999</v>
      </c>
      <c r="F25" s="14">
        <f t="shared" si="10"/>
        <v>0.24500000000000099</v>
      </c>
      <c r="G25" s="15">
        <f t="shared" si="9"/>
        <v>0.84381579613001734</v>
      </c>
      <c r="H25" s="16">
        <f t="shared" si="3"/>
        <v>-0.24500000000000088</v>
      </c>
      <c r="L25" s="76">
        <v>2.2657677705916024</v>
      </c>
      <c r="M25" s="17">
        <v>0.84381579613001734</v>
      </c>
      <c r="N25" s="17">
        <v>1.7290744626157335</v>
      </c>
      <c r="O25" s="77">
        <v>3.719219770452646</v>
      </c>
      <c r="P25" s="17">
        <f t="shared" si="11"/>
        <v>1.1410253042629717</v>
      </c>
      <c r="Q25" s="17">
        <f t="shared" si="11"/>
        <v>0.424939920153317</v>
      </c>
      <c r="R25" s="17">
        <f t="shared" si="11"/>
        <v>0.87075018914419178</v>
      </c>
      <c r="S25" s="77">
        <f t="shared" si="11"/>
        <v>1.8729738878285545</v>
      </c>
    </row>
    <row r="26" spans="2:21">
      <c r="B26" s="13" t="s">
        <v>14</v>
      </c>
      <c r="C26" s="17">
        <v>37.119999999999997</v>
      </c>
      <c r="D26" s="18">
        <v>20.68</v>
      </c>
      <c r="E26" s="14">
        <f t="shared" si="7"/>
        <v>16.439999999999998</v>
      </c>
      <c r="F26" s="14">
        <f t="shared" si="10"/>
        <v>0.125</v>
      </c>
      <c r="G26" s="15">
        <f t="shared" ref="G26:G32" si="12">2^-F26</f>
        <v>0.91700404320467122</v>
      </c>
      <c r="H26" s="16">
        <f t="shared" si="3"/>
        <v>-0.12500000000000003</v>
      </c>
      <c r="L26" s="78">
        <v>3.5677140776803733</v>
      </c>
      <c r="M26" s="22">
        <v>0.91700404320467122</v>
      </c>
      <c r="N26" s="22">
        <v>2.3619853228590642</v>
      </c>
      <c r="O26" s="79">
        <v>7.0371926073794739</v>
      </c>
      <c r="P26" s="22">
        <f t="shared" si="11"/>
        <v>1.7966766470270767</v>
      </c>
      <c r="Q26" s="22">
        <f t="shared" si="11"/>
        <v>0.46179702570964937</v>
      </c>
      <c r="R26" s="22">
        <f t="shared" si="11"/>
        <v>1.1894798119474697</v>
      </c>
      <c r="S26" s="79">
        <f t="shared" si="11"/>
        <v>3.5438825373951404</v>
      </c>
    </row>
    <row r="27" spans="2:21">
      <c r="B27" s="13" t="s">
        <v>15</v>
      </c>
      <c r="C27" s="17">
        <v>35.754999999999995</v>
      </c>
      <c r="D27" s="17">
        <v>20.49</v>
      </c>
      <c r="E27" s="14">
        <f t="shared" si="7"/>
        <v>15.264999999999997</v>
      </c>
      <c r="F27" s="14">
        <f t="shared" si="10"/>
        <v>-1.0500000000000007</v>
      </c>
      <c r="G27" s="15">
        <f t="shared" si="12"/>
        <v>2.0705298476827561</v>
      </c>
      <c r="H27" s="16">
        <f t="shared" si="3"/>
        <v>1.0500000000000007</v>
      </c>
      <c r="L27" s="65"/>
      <c r="M27" s="65"/>
      <c r="N27" s="65"/>
      <c r="O27" s="65"/>
      <c r="P27" s="65"/>
      <c r="Q27" s="65"/>
      <c r="R27" s="65"/>
      <c r="S27" s="65"/>
    </row>
    <row r="28" spans="2:21">
      <c r="B28" s="13" t="s">
        <v>16</v>
      </c>
      <c r="C28" s="17">
        <v>36.084999999999994</v>
      </c>
      <c r="D28" s="17">
        <v>20.56</v>
      </c>
      <c r="E28" s="14">
        <f t="shared" si="7"/>
        <v>15.524999999999995</v>
      </c>
      <c r="F28" s="14">
        <f t="shared" si="10"/>
        <v>-0.7900000000000027</v>
      </c>
      <c r="G28" s="15">
        <f t="shared" si="12"/>
        <v>1.7290744626157335</v>
      </c>
      <c r="H28" s="16">
        <f t="shared" si="3"/>
        <v>0.79000000000000259</v>
      </c>
      <c r="K28" s="46" t="s">
        <v>5</v>
      </c>
      <c r="L28" s="67">
        <f>AVERAGE(L24:L26)</f>
        <v>1.9857296434412921</v>
      </c>
      <c r="M28" s="67">
        <f>AVERAGE(M24:M26)</f>
        <v>0.85489027669261308</v>
      </c>
      <c r="N28" s="67">
        <f>AVERAGE(N24:N26)</f>
        <v>2.0538632110525179</v>
      </c>
      <c r="O28" s="67">
        <f>AVERAGE(O24:O26)</f>
        <v>7.9024959475302081</v>
      </c>
      <c r="P28" s="67">
        <f ca="1">AVERAGE(P24:P31)</f>
        <v>1</v>
      </c>
      <c r="Q28" s="67">
        <f ca="1">AVERAGE(Q25:Q31)</f>
        <v>0.44336847293148318</v>
      </c>
      <c r="R28" s="67">
        <f ca="1">AVERAGE(R24:R31)</f>
        <v>1.034311603211578</v>
      </c>
      <c r="S28" s="68">
        <f ca="1">AVERAGE(S25:S31)</f>
        <v>2.7084282126118473</v>
      </c>
    </row>
    <row r="29" spans="2:21">
      <c r="B29" s="13" t="s">
        <v>17</v>
      </c>
      <c r="C29" s="17">
        <v>35.754999999999995</v>
      </c>
      <c r="D29" s="17">
        <v>20.68</v>
      </c>
      <c r="E29" s="14">
        <f t="shared" si="7"/>
        <v>15.074999999999996</v>
      </c>
      <c r="F29" s="14">
        <f t="shared" si="10"/>
        <v>-1.240000000000002</v>
      </c>
      <c r="G29" s="15">
        <f t="shared" si="12"/>
        <v>2.3619853228590642</v>
      </c>
      <c r="H29" s="16">
        <f t="shared" si="3"/>
        <v>1.240000000000002</v>
      </c>
      <c r="K29" s="49" t="s">
        <v>6</v>
      </c>
      <c r="L29" s="69">
        <f>STDEV(L24:L26)</f>
        <v>1.7389974298364723</v>
      </c>
      <c r="M29" s="69">
        <f ca="1">STDEV(M24:M31)</f>
        <v>5.7383677209973109E-2</v>
      </c>
      <c r="N29" s="69">
        <f ca="1">STDEV(N24:N31)</f>
        <v>0.31678442486320474</v>
      </c>
      <c r="O29" s="69">
        <f ca="1">STDEV(O24:O31)</f>
        <v>4.6763610096932071</v>
      </c>
      <c r="P29" s="69">
        <f ca="1">STDEV(P24:P31)</f>
        <v>0.87574732823284529</v>
      </c>
      <c r="Q29" s="69">
        <f ca="1">STDEV(Q25:Q31)</f>
        <v>2.6061909273790998E-2</v>
      </c>
      <c r="R29" s="69">
        <f ca="1">STDEV(R24:R31)</f>
        <v>0.15953049092534766</v>
      </c>
      <c r="S29" s="70">
        <f ca="1">STDEV(S25:S31)</f>
        <v>1.1815108368517899</v>
      </c>
    </row>
    <row r="30" spans="2:21">
      <c r="B30" s="13" t="s">
        <v>18</v>
      </c>
      <c r="C30" s="17">
        <v>33.11</v>
      </c>
      <c r="D30" s="18">
        <v>20.49</v>
      </c>
      <c r="E30" s="14">
        <f t="shared" si="7"/>
        <v>12.620000000000001</v>
      </c>
      <c r="F30" s="14">
        <f t="shared" si="10"/>
        <v>-3.6949999999999967</v>
      </c>
      <c r="G30" s="15">
        <f t="shared" si="12"/>
        <v>12.951075464758503</v>
      </c>
      <c r="H30" s="16">
        <f t="shared" si="3"/>
        <v>3.6949999999999967</v>
      </c>
      <c r="K30" s="49" t="s">
        <v>7</v>
      </c>
      <c r="L30" s="69">
        <f t="shared" ref="L30:S30" ca="1" si="13">COUNT(L24:L31)</f>
        <v>3</v>
      </c>
      <c r="M30" s="69">
        <f t="shared" ca="1" si="13"/>
        <v>3</v>
      </c>
      <c r="N30" s="69">
        <f t="shared" ca="1" si="13"/>
        <v>3</v>
      </c>
      <c r="O30" s="69">
        <f t="shared" ca="1" si="13"/>
        <v>3</v>
      </c>
      <c r="P30" s="69">
        <f t="shared" ca="1" si="13"/>
        <v>3</v>
      </c>
      <c r="Q30" s="69">
        <f t="shared" ca="1" si="13"/>
        <v>3</v>
      </c>
      <c r="R30" s="69">
        <f t="shared" ca="1" si="13"/>
        <v>3</v>
      </c>
      <c r="S30" s="70">
        <f t="shared" ca="1" si="13"/>
        <v>3</v>
      </c>
    </row>
    <row r="31" spans="2:21">
      <c r="B31" s="13" t="s">
        <v>19</v>
      </c>
      <c r="C31" s="17">
        <v>34.979999999999997</v>
      </c>
      <c r="D31" s="17">
        <v>20.56</v>
      </c>
      <c r="E31" s="14">
        <f t="shared" si="7"/>
        <v>14.419999999999998</v>
      </c>
      <c r="F31" s="14">
        <f t="shared" si="10"/>
        <v>-1.8949999999999996</v>
      </c>
      <c r="G31" s="15">
        <f t="shared" si="12"/>
        <v>3.719219770452646</v>
      </c>
      <c r="H31" s="16">
        <f t="shared" si="3"/>
        <v>1.8949999999999996</v>
      </c>
      <c r="K31" s="52" t="s">
        <v>8</v>
      </c>
      <c r="L31" s="71">
        <f ca="1">L29/SQRT(L30)</f>
        <v>1.0040106342361548</v>
      </c>
      <c r="M31" s="71">
        <f t="shared" ref="M31:S31" ca="1" si="14">M29/SQRT(M30)</f>
        <v>3.3130481484268573E-2</v>
      </c>
      <c r="N31" s="71">
        <f t="shared" ca="1" si="14"/>
        <v>0.18289557296985204</v>
      </c>
      <c r="O31" s="71">
        <f t="shared" ca="1" si="14"/>
        <v>2.6998982877742432</v>
      </c>
      <c r="P31" s="71">
        <f t="shared" ca="1" si="14"/>
        <v>0.50561295569732878</v>
      </c>
      <c r="Q31" s="71">
        <f t="shared" ca="1" si="14"/>
        <v>1.5046850334818838E-2</v>
      </c>
      <c r="R31" s="71">
        <f t="shared" ca="1" si="14"/>
        <v>9.2104971879702624E-2</v>
      </c>
      <c r="S31" s="72">
        <f t="shared" ca="1" si="14"/>
        <v>0.68214559970684097</v>
      </c>
    </row>
    <row r="32" spans="2:21">
      <c r="B32" s="21" t="s">
        <v>20</v>
      </c>
      <c r="C32" s="22">
        <v>34.18</v>
      </c>
      <c r="D32" s="22">
        <v>20.68</v>
      </c>
      <c r="E32" s="24">
        <f t="shared" si="7"/>
        <v>13.5</v>
      </c>
      <c r="F32" s="24">
        <f t="shared" si="10"/>
        <v>-2.8149999999999977</v>
      </c>
      <c r="G32" s="25">
        <f t="shared" si="12"/>
        <v>7.0371926073794739</v>
      </c>
      <c r="H32" s="26">
        <f t="shared" si="3"/>
        <v>2.8149999999999977</v>
      </c>
      <c r="L32" s="65"/>
      <c r="M32" s="65"/>
      <c r="N32" s="65"/>
      <c r="O32" s="65"/>
      <c r="P32" s="65"/>
      <c r="Q32" s="65"/>
      <c r="R32" s="65"/>
      <c r="S32" s="65"/>
    </row>
    <row r="33" spans="2:19">
      <c r="B33" s="28" t="s">
        <v>41</v>
      </c>
      <c r="C33" s="33">
        <v>36.233333333333327</v>
      </c>
      <c r="D33" s="33">
        <v>20.49</v>
      </c>
      <c r="E33" s="34">
        <f t="shared" si="7"/>
        <v>15.743333333333329</v>
      </c>
      <c r="F33" s="30">
        <f t="shared" ref="F33:F44" si="15">E33-$W$8</f>
        <v>0.3599999999999941</v>
      </c>
      <c r="G33" s="31">
        <f t="shared" ref="G33:G56" si="16">2^-F33</f>
        <v>0.77916457966050301</v>
      </c>
      <c r="H33" s="32">
        <f t="shared" si="3"/>
        <v>-0.35999999999999421</v>
      </c>
      <c r="K33" s="62"/>
      <c r="L33" s="97" t="s">
        <v>71</v>
      </c>
      <c r="M33" s="98"/>
      <c r="N33" s="98"/>
      <c r="O33" s="99"/>
      <c r="P33" s="98" t="s">
        <v>72</v>
      </c>
      <c r="Q33" s="98"/>
      <c r="R33" s="98"/>
      <c r="S33" s="99"/>
    </row>
    <row r="34" spans="2:19">
      <c r="B34" s="13" t="s">
        <v>42</v>
      </c>
      <c r="C34" s="17">
        <v>35.82</v>
      </c>
      <c r="D34" s="17">
        <v>20.56</v>
      </c>
      <c r="E34" s="19">
        <f t="shared" si="7"/>
        <v>15.260000000000002</v>
      </c>
      <c r="F34" s="14">
        <f t="shared" si="15"/>
        <v>-0.12333333333333307</v>
      </c>
      <c r="G34" s="15">
        <f t="shared" si="16"/>
        <v>1.0892486561426122</v>
      </c>
      <c r="H34" s="16">
        <f t="shared" si="3"/>
        <v>0.12333333333333323</v>
      </c>
      <c r="L34" s="66"/>
      <c r="M34" s="67"/>
      <c r="N34" s="67"/>
      <c r="O34" s="68"/>
      <c r="P34" s="67"/>
      <c r="Q34" s="67"/>
      <c r="R34" s="67"/>
      <c r="S34" s="68"/>
    </row>
    <row r="35" spans="2:19">
      <c r="B35" s="13" t="s">
        <v>43</v>
      </c>
      <c r="C35" s="17">
        <v>35.826666666666675</v>
      </c>
      <c r="D35" s="17">
        <v>20.68</v>
      </c>
      <c r="E35" s="19">
        <f t="shared" si="7"/>
        <v>15.146666666666675</v>
      </c>
      <c r="F35" s="14">
        <f t="shared" si="15"/>
        <v>-0.23666666666665925</v>
      </c>
      <c r="G35" s="15">
        <f t="shared" si="16"/>
        <v>1.178267138844064</v>
      </c>
      <c r="H35" s="16">
        <f t="shared" si="3"/>
        <v>0.23666666666665914</v>
      </c>
      <c r="L35" s="60">
        <v>0</v>
      </c>
      <c r="M35" s="71">
        <v>1.25</v>
      </c>
      <c r="N35" s="71">
        <v>2.5</v>
      </c>
      <c r="O35" s="72">
        <v>5</v>
      </c>
      <c r="P35" s="71">
        <v>0</v>
      </c>
      <c r="Q35" s="71">
        <v>1.25</v>
      </c>
      <c r="R35" s="71">
        <v>2.5</v>
      </c>
      <c r="S35" s="72">
        <v>5</v>
      </c>
    </row>
    <row r="36" spans="2:19">
      <c r="B36" s="13" t="s">
        <v>44</v>
      </c>
      <c r="C36" s="17">
        <v>35.976666666666667</v>
      </c>
      <c r="D36" s="17">
        <v>20.49</v>
      </c>
      <c r="E36" s="19">
        <f t="shared" si="7"/>
        <v>15.486666666666668</v>
      </c>
      <c r="F36" s="14">
        <f t="shared" si="15"/>
        <v>0.1033333333333335</v>
      </c>
      <c r="G36" s="15">
        <f t="shared" si="16"/>
        <v>0.93087971609787701</v>
      </c>
      <c r="H36" s="16">
        <f t="shared" si="3"/>
        <v>-0.10333333333333351</v>
      </c>
      <c r="L36" s="76">
        <v>0.77916457966050301</v>
      </c>
      <c r="M36" s="17">
        <v>0.93087971609787701</v>
      </c>
      <c r="N36" s="17">
        <v>2.8945384748807488</v>
      </c>
      <c r="O36" s="77">
        <v>9.1472198957351996</v>
      </c>
      <c r="P36" s="17">
        <f t="shared" ref="P36:S38" si="17">L36/$L$39</f>
        <v>0.76722644043427179</v>
      </c>
      <c r="Q36" s="17">
        <f t="shared" si="17"/>
        <v>0.91661704047869885</v>
      </c>
      <c r="R36" s="17">
        <f t="shared" si="17"/>
        <v>2.850189175373492</v>
      </c>
      <c r="S36" s="77">
        <f t="shared" si="17"/>
        <v>9.0070687806834613</v>
      </c>
    </row>
    <row r="37" spans="2:19">
      <c r="B37" s="13" t="s">
        <v>45</v>
      </c>
      <c r="C37" s="17">
        <v>35.153333333333329</v>
      </c>
      <c r="D37" s="17">
        <v>20.56</v>
      </c>
      <c r="E37" s="19">
        <f t="shared" si="7"/>
        <v>14.59333333333333</v>
      </c>
      <c r="F37" s="14">
        <f t="shared" si="15"/>
        <v>-0.79000000000000448</v>
      </c>
      <c r="G37" s="15">
        <f t="shared" si="16"/>
        <v>1.7290744626157357</v>
      </c>
      <c r="H37" s="16">
        <f t="shared" si="3"/>
        <v>0.79000000000000459</v>
      </c>
      <c r="L37" s="76">
        <v>1.0892486561426122</v>
      </c>
      <c r="M37" s="17">
        <v>1.7290744626157357</v>
      </c>
      <c r="N37" s="17">
        <v>3.0384453284711914</v>
      </c>
      <c r="O37" s="77">
        <v>9.2108438415998357</v>
      </c>
      <c r="P37" s="17">
        <f t="shared" si="17"/>
        <v>1.0725594964342979</v>
      </c>
      <c r="Q37" s="17">
        <f t="shared" si="17"/>
        <v>1.7025820729382921</v>
      </c>
      <c r="R37" s="17">
        <f t="shared" si="17"/>
        <v>2.9918911288714281</v>
      </c>
      <c r="S37" s="77">
        <f t="shared" si="17"/>
        <v>9.0697178984518487</v>
      </c>
    </row>
    <row r="38" spans="2:19">
      <c r="B38" s="13" t="s">
        <v>46</v>
      </c>
      <c r="C38" s="17">
        <v>34.763333333333328</v>
      </c>
      <c r="D38" s="17">
        <v>20.68</v>
      </c>
      <c r="E38" s="19">
        <f t="shared" si="7"/>
        <v>14.083333333333329</v>
      </c>
      <c r="F38" s="14">
        <f t="shared" si="15"/>
        <v>-1.300000000000006</v>
      </c>
      <c r="G38" s="15">
        <f t="shared" si="16"/>
        <v>2.4622888266898428</v>
      </c>
      <c r="H38" s="16">
        <f t="shared" si="3"/>
        <v>1.300000000000006</v>
      </c>
      <c r="L38" s="76">
        <v>1.178267138844064</v>
      </c>
      <c r="M38" s="17">
        <v>2.4622888266898428</v>
      </c>
      <c r="N38" s="17">
        <v>4.3369074812055732</v>
      </c>
      <c r="O38" s="77">
        <v>10.62948651277234</v>
      </c>
      <c r="P38" s="17">
        <f t="shared" si="17"/>
        <v>1.1602140631314302</v>
      </c>
      <c r="Q38" s="17">
        <f t="shared" si="17"/>
        <v>2.4245623339878453</v>
      </c>
      <c r="R38" s="17">
        <f t="shared" si="17"/>
        <v>4.2704586118993282</v>
      </c>
      <c r="S38" s="77">
        <f t="shared" si="17"/>
        <v>10.466624528019242</v>
      </c>
    </row>
    <row r="39" spans="2:19">
      <c r="B39" s="13" t="s">
        <v>47</v>
      </c>
      <c r="C39" s="17">
        <v>34.340000000000003</v>
      </c>
      <c r="D39" s="17">
        <v>20.49</v>
      </c>
      <c r="E39" s="19">
        <f t="shared" si="7"/>
        <v>13.850000000000005</v>
      </c>
      <c r="F39" s="14">
        <f t="shared" si="15"/>
        <v>-1.5333333333333297</v>
      </c>
      <c r="G39" s="15">
        <f t="shared" si="16"/>
        <v>2.8945384748807488</v>
      </c>
      <c r="H39" s="16">
        <f t="shared" si="3"/>
        <v>1.5333333333333297</v>
      </c>
      <c r="K39" s="46" t="s">
        <v>5</v>
      </c>
      <c r="L39" s="67">
        <f>AVERAGE(L36:L38)</f>
        <v>1.0155601248823931</v>
      </c>
      <c r="M39" s="67">
        <f>AVERAGE(M36:M38)</f>
        <v>1.7074143351344853</v>
      </c>
      <c r="N39" s="67">
        <f>AVERAGE(N36:N38)</f>
        <v>3.4232970948525043</v>
      </c>
      <c r="O39" s="67">
        <f>AVERAGE(O36:O38)</f>
        <v>9.6625167500357918</v>
      </c>
      <c r="P39" s="67">
        <f>AVERAGE(P36:P38)</f>
        <v>1</v>
      </c>
      <c r="Q39" s="67">
        <f>AVERAGE(Q36)</f>
        <v>0.91661704047869885</v>
      </c>
      <c r="R39" s="67">
        <f>AVERAGE(R36:R37)</f>
        <v>2.92104015212246</v>
      </c>
      <c r="S39" s="68">
        <f>AVERAGE(S36:S38)</f>
        <v>9.5144704023848501</v>
      </c>
    </row>
    <row r="40" spans="2:19">
      <c r="B40" s="13" t="s">
        <v>48</v>
      </c>
      <c r="C40" s="17">
        <v>34.340000000000003</v>
      </c>
      <c r="D40" s="20">
        <v>20.56</v>
      </c>
      <c r="E40" s="19">
        <f t="shared" si="7"/>
        <v>13.780000000000005</v>
      </c>
      <c r="F40" s="14">
        <f t="shared" si="15"/>
        <v>-1.6033333333333299</v>
      </c>
      <c r="G40" s="15">
        <f t="shared" si="16"/>
        <v>3.0384453284711914</v>
      </c>
      <c r="H40" s="16">
        <f t="shared" si="3"/>
        <v>1.6033333333333302</v>
      </c>
      <c r="K40" s="49" t="s">
        <v>6</v>
      </c>
      <c r="L40" s="69">
        <f>STDEV(L36:L38)</f>
        <v>0.20950707127966609</v>
      </c>
      <c r="M40" s="69">
        <f>STDEV(M36:M38)</f>
        <v>0.76593429015999603</v>
      </c>
      <c r="N40" s="69">
        <f>STDEV(N36:N38)</f>
        <v>0.79447482601195629</v>
      </c>
      <c r="O40" s="69">
        <f>STDEV(O36:O38)</f>
        <v>0.83802439890311609</v>
      </c>
      <c r="P40" s="69">
        <f>STDEV(P36:P38)</f>
        <v>0.20629706321319763</v>
      </c>
      <c r="Q40" s="69">
        <f>STDEV(Q36:Q37)</f>
        <v>0.5557612042276836</v>
      </c>
      <c r="R40" s="69">
        <f>STDEV(R36:R37)</f>
        <v>0.10019841222577137</v>
      </c>
      <c r="S40" s="70">
        <f>STDEV(S36:S38)</f>
        <v>0.82518442618073784</v>
      </c>
    </row>
    <row r="41" spans="2:19">
      <c r="B41" s="13" t="s">
        <v>49</v>
      </c>
      <c r="C41" s="17">
        <v>33.946666666666701</v>
      </c>
      <c r="D41" s="17">
        <v>20.68</v>
      </c>
      <c r="E41" s="19">
        <f t="shared" si="7"/>
        <v>13.266666666666701</v>
      </c>
      <c r="F41" s="14">
        <f t="shared" si="15"/>
        <v>-2.1166666666666334</v>
      </c>
      <c r="G41" s="15">
        <f t="shared" si="16"/>
        <v>4.3369074812055732</v>
      </c>
      <c r="H41" s="16">
        <f t="shared" si="3"/>
        <v>2.1166666666666334</v>
      </c>
      <c r="K41" s="49" t="s">
        <v>7</v>
      </c>
      <c r="L41" s="69">
        <f t="shared" ref="L41:S41" si="18">COUNT(L36:L38)</f>
        <v>3</v>
      </c>
      <c r="M41" s="69">
        <f t="shared" si="18"/>
        <v>3</v>
      </c>
      <c r="N41" s="69">
        <f t="shared" si="18"/>
        <v>3</v>
      </c>
      <c r="O41" s="69">
        <f t="shared" si="18"/>
        <v>3</v>
      </c>
      <c r="P41" s="69">
        <f t="shared" si="18"/>
        <v>3</v>
      </c>
      <c r="Q41" s="69">
        <f t="shared" si="18"/>
        <v>3</v>
      </c>
      <c r="R41" s="69">
        <f t="shared" si="18"/>
        <v>3</v>
      </c>
      <c r="S41" s="70">
        <f t="shared" si="18"/>
        <v>3</v>
      </c>
    </row>
    <row r="42" spans="2:19">
      <c r="B42" s="13" t="s">
        <v>50</v>
      </c>
      <c r="C42" s="17">
        <v>32.680000000000007</v>
      </c>
      <c r="D42" s="17">
        <v>20.49</v>
      </c>
      <c r="E42" s="19">
        <f t="shared" si="7"/>
        <v>12.190000000000008</v>
      </c>
      <c r="F42" s="14">
        <f t="shared" si="15"/>
        <v>-3.1933333333333263</v>
      </c>
      <c r="G42" s="15">
        <f t="shared" si="16"/>
        <v>9.1472198957351996</v>
      </c>
      <c r="H42" s="16">
        <f t="shared" si="3"/>
        <v>3.1933333333333263</v>
      </c>
      <c r="K42" s="52" t="s">
        <v>8</v>
      </c>
      <c r="L42" s="71">
        <f>L40/SQRT(L41)</f>
        <v>0.12095896400044534</v>
      </c>
      <c r="M42" s="71">
        <f t="shared" ref="M42:S42" si="19">M40/SQRT(M41)</f>
        <v>0.44221236860543867</v>
      </c>
      <c r="N42" s="71">
        <f t="shared" si="19"/>
        <v>0.45869025466238411</v>
      </c>
      <c r="O42" s="71">
        <f t="shared" si="19"/>
        <v>0.48383361229418842</v>
      </c>
      <c r="P42" s="71">
        <f t="shared" si="19"/>
        <v>0.1191056649791689</v>
      </c>
      <c r="Q42" s="71">
        <f t="shared" si="19"/>
        <v>0.32086888086600374</v>
      </c>
      <c r="R42" s="71">
        <f>R40/SQRT(R41)</f>
        <v>5.7849580270922199E-2</v>
      </c>
      <c r="S42" s="72">
        <f t="shared" si="19"/>
        <v>0.47642045058653587</v>
      </c>
    </row>
    <row r="43" spans="2:19">
      <c r="B43" s="13" t="s">
        <v>51</v>
      </c>
      <c r="C43" s="17">
        <v>32.74</v>
      </c>
      <c r="D43" s="17">
        <v>20.56</v>
      </c>
      <c r="E43" s="19">
        <f t="shared" si="7"/>
        <v>12.180000000000003</v>
      </c>
      <c r="F43" s="14">
        <f t="shared" si="15"/>
        <v>-3.2033333333333314</v>
      </c>
      <c r="G43" s="15">
        <f t="shared" si="16"/>
        <v>9.2108438415998357</v>
      </c>
      <c r="H43" s="16">
        <f t="shared" si="3"/>
        <v>3.2033333333333318</v>
      </c>
    </row>
    <row r="44" spans="2:19">
      <c r="B44" s="21" t="s">
        <v>52</v>
      </c>
      <c r="C44" s="22">
        <v>32.6533333333333</v>
      </c>
      <c r="D44" s="22">
        <v>20.68</v>
      </c>
      <c r="E44" s="23">
        <f t="shared" si="7"/>
        <v>11.973333333333301</v>
      </c>
      <c r="F44" s="24">
        <f t="shared" si="15"/>
        <v>-3.4100000000000339</v>
      </c>
      <c r="G44" s="25">
        <f t="shared" si="16"/>
        <v>10.62948651277234</v>
      </c>
      <c r="H44" s="26">
        <f t="shared" si="3"/>
        <v>3.4100000000000334</v>
      </c>
    </row>
    <row r="45" spans="2:19">
      <c r="B45" s="13" t="s">
        <v>53</v>
      </c>
      <c r="C45" s="17">
        <v>38.49</v>
      </c>
      <c r="D45" s="17">
        <v>20.49</v>
      </c>
      <c r="E45" s="19">
        <f t="shared" si="7"/>
        <v>18.000000000000004</v>
      </c>
      <c r="F45" s="14">
        <f t="shared" ref="F45:F56" si="20">E45-$W$9</f>
        <v>2.7166666666666668</v>
      </c>
      <c r="G45" s="15">
        <f t="shared" si="16"/>
        <v>0.15212543920882385</v>
      </c>
      <c r="H45" s="16">
        <f t="shared" si="3"/>
        <v>-2.7166666666666668</v>
      </c>
      <c r="K45" s="62"/>
      <c r="L45" s="97" t="s">
        <v>73</v>
      </c>
      <c r="M45" s="98"/>
      <c r="N45" s="98"/>
      <c r="O45" s="98"/>
      <c r="P45" s="98" t="s">
        <v>74</v>
      </c>
      <c r="Q45" s="98"/>
      <c r="R45" s="98"/>
      <c r="S45" s="99"/>
    </row>
    <row r="46" spans="2:19">
      <c r="B46" s="13" t="s">
        <v>54</v>
      </c>
      <c r="C46" s="17">
        <v>34.56</v>
      </c>
      <c r="D46" s="17">
        <v>20.56</v>
      </c>
      <c r="E46" s="19">
        <f t="shared" si="7"/>
        <v>14.000000000000004</v>
      </c>
      <c r="F46" s="14">
        <f t="shared" si="20"/>
        <v>-1.2833333333333332</v>
      </c>
      <c r="G46" s="15">
        <f t="shared" si="16"/>
        <v>2.4340070273411816</v>
      </c>
      <c r="H46" s="16">
        <f t="shared" si="3"/>
        <v>1.2833333333333332</v>
      </c>
      <c r="L46" s="66"/>
      <c r="M46" s="67"/>
      <c r="N46" s="67"/>
      <c r="O46" s="67"/>
      <c r="P46" s="67"/>
      <c r="Q46" s="67"/>
      <c r="R46" s="67"/>
      <c r="S46" s="68"/>
    </row>
    <row r="47" spans="2:19">
      <c r="B47" s="13" t="s">
        <v>55</v>
      </c>
      <c r="C47" s="17">
        <v>34.53</v>
      </c>
      <c r="D47" s="17">
        <v>20.68</v>
      </c>
      <c r="E47" s="19">
        <f t="shared" si="7"/>
        <v>13.850000000000001</v>
      </c>
      <c r="F47" s="14">
        <f t="shared" si="20"/>
        <v>-1.4333333333333353</v>
      </c>
      <c r="G47" s="15">
        <f t="shared" si="16"/>
        <v>2.7006998923363836</v>
      </c>
      <c r="H47" s="16">
        <f t="shared" si="3"/>
        <v>1.4333333333333353</v>
      </c>
      <c r="L47" s="60">
        <v>0</v>
      </c>
      <c r="M47" s="71">
        <v>1.25</v>
      </c>
      <c r="N47" s="71">
        <v>2.5</v>
      </c>
      <c r="O47" s="71">
        <v>5</v>
      </c>
      <c r="P47" s="71">
        <v>0</v>
      </c>
      <c r="Q47" s="71">
        <v>1.25</v>
      </c>
      <c r="R47" s="71">
        <v>2.5</v>
      </c>
      <c r="S47" s="72">
        <v>5</v>
      </c>
    </row>
    <row r="48" spans="2:19">
      <c r="B48" s="13" t="s">
        <v>56</v>
      </c>
      <c r="C48" s="17">
        <v>37.24</v>
      </c>
      <c r="D48" s="17">
        <v>20.49</v>
      </c>
      <c r="E48" s="19">
        <f t="shared" si="7"/>
        <v>16.750000000000004</v>
      </c>
      <c r="F48" s="14">
        <f t="shared" si="20"/>
        <v>1.4666666666666668</v>
      </c>
      <c r="G48" s="15">
        <f t="shared" si="16"/>
        <v>0.36181730936009454</v>
      </c>
      <c r="H48" s="16">
        <f t="shared" si="3"/>
        <v>-1.4666666666666668</v>
      </c>
      <c r="L48" s="76">
        <v>0.15212543920882385</v>
      </c>
      <c r="M48" s="17">
        <v>0.36181730936009454</v>
      </c>
      <c r="N48" s="17">
        <v>32.97574465053755</v>
      </c>
      <c r="O48" s="17">
        <v>51.032108057164621</v>
      </c>
      <c r="P48" s="17">
        <f t="shared" ref="P48:S50" si="21">L48/$L$51</f>
        <v>8.6323205777344134E-2</v>
      </c>
      <c r="Q48" s="17">
        <f t="shared" si="21"/>
        <v>0.20531234100052334</v>
      </c>
      <c r="R48" s="17">
        <f t="shared" si="21"/>
        <v>18.712005079058443</v>
      </c>
      <c r="S48" s="77">
        <f t="shared" si="21"/>
        <v>28.958044019338235</v>
      </c>
    </row>
    <row r="49" spans="2:19">
      <c r="B49" s="13" t="s">
        <v>57</v>
      </c>
      <c r="C49" s="17">
        <v>36.04</v>
      </c>
      <c r="D49" s="17">
        <v>20.56</v>
      </c>
      <c r="E49" s="19">
        <f t="shared" si="7"/>
        <v>15.48</v>
      </c>
      <c r="F49" s="14">
        <f t="shared" si="20"/>
        <v>0.19666666666666366</v>
      </c>
      <c r="G49" s="15">
        <f t="shared" si="16"/>
        <v>0.87256428764082472</v>
      </c>
      <c r="H49" s="16">
        <f t="shared" si="3"/>
        <v>-0.19666666666666352</v>
      </c>
      <c r="L49" s="76">
        <v>2.4340070273411816</v>
      </c>
      <c r="M49" s="17">
        <v>0.87256428764082472</v>
      </c>
      <c r="N49" s="17">
        <v>34.615189314563381</v>
      </c>
      <c r="O49" s="17">
        <v>49.981882459836456</v>
      </c>
      <c r="P49" s="17">
        <f t="shared" si="21"/>
        <v>1.3811712924375061</v>
      </c>
      <c r="Q49" s="17">
        <f t="shared" si="21"/>
        <v>0.49513445579989246</v>
      </c>
      <c r="R49" s="17">
        <f t="shared" si="21"/>
        <v>19.642303915527219</v>
      </c>
      <c r="S49" s="77">
        <f t="shared" si="21"/>
        <v>28.362096090955621</v>
      </c>
    </row>
    <row r="50" spans="2:19">
      <c r="B50" s="13" t="s">
        <v>58</v>
      </c>
      <c r="C50" s="17">
        <v>35.49</v>
      </c>
      <c r="D50" s="17">
        <v>20.68</v>
      </c>
      <c r="E50" s="19">
        <f t="shared" si="7"/>
        <v>14.810000000000002</v>
      </c>
      <c r="F50" s="14">
        <f t="shared" si="20"/>
        <v>-0.47333333333333449</v>
      </c>
      <c r="G50" s="15">
        <f t="shared" si="16"/>
        <v>1.3883134504797923</v>
      </c>
      <c r="H50" s="16">
        <f t="shared" si="3"/>
        <v>0.47333333333333444</v>
      </c>
      <c r="L50" s="78">
        <v>2.7006998923363836</v>
      </c>
      <c r="M50" s="22">
        <v>1.3883134504797923</v>
      </c>
      <c r="N50" s="22">
        <v>37.61753300107555</v>
      </c>
      <c r="O50" s="22">
        <v>50.679603537902132</v>
      </c>
      <c r="P50" s="22">
        <f t="shared" si="21"/>
        <v>1.5325055017851492</v>
      </c>
      <c r="Q50" s="22">
        <f t="shared" si="21"/>
        <v>0.78779504790590216</v>
      </c>
      <c r="R50" s="22">
        <f t="shared" si="21"/>
        <v>21.345976445335548</v>
      </c>
      <c r="S50" s="79">
        <f t="shared" si="21"/>
        <v>28.758016198140169</v>
      </c>
    </row>
    <row r="51" spans="2:19">
      <c r="B51" s="13" t="s">
        <v>59</v>
      </c>
      <c r="C51" s="17">
        <v>30.73</v>
      </c>
      <c r="D51" s="17">
        <v>20.49</v>
      </c>
      <c r="E51" s="19">
        <f t="shared" si="7"/>
        <v>10.240000000000002</v>
      </c>
      <c r="F51" s="14">
        <f t="shared" si="20"/>
        <v>-5.0433333333333348</v>
      </c>
      <c r="G51" s="15">
        <f t="shared" si="16"/>
        <v>32.97574465053755</v>
      </c>
      <c r="H51" s="16">
        <f t="shared" si="3"/>
        <v>5.0433333333333348</v>
      </c>
      <c r="K51" s="5" t="s">
        <v>5</v>
      </c>
      <c r="L51" s="66">
        <f t="shared" ref="L51:Q51" si="22">AVERAGE(L48:L50)</f>
        <v>1.7622774529621299</v>
      </c>
      <c r="M51" s="67">
        <f t="shared" si="22"/>
        <v>0.87423168249357053</v>
      </c>
      <c r="N51" s="67">
        <f t="shared" si="22"/>
        <v>35.069488988725489</v>
      </c>
      <c r="O51" s="67">
        <f t="shared" si="22"/>
        <v>50.5645313516344</v>
      </c>
      <c r="P51" s="67">
        <f t="shared" si="22"/>
        <v>0.99999999999999989</v>
      </c>
      <c r="Q51" s="67">
        <f t="shared" si="22"/>
        <v>0.49608061490210598</v>
      </c>
      <c r="R51" s="67">
        <f>AVERAGE(R49:R50)</f>
        <v>20.494140180431383</v>
      </c>
      <c r="S51" s="68">
        <f>AVERAGE(S48:S50)</f>
        <v>28.692718769478006</v>
      </c>
    </row>
    <row r="52" spans="2:19">
      <c r="B52" s="13" t="s">
        <v>60</v>
      </c>
      <c r="C52" s="17">
        <v>30.73</v>
      </c>
      <c r="D52" s="17">
        <v>20.56</v>
      </c>
      <c r="E52" s="19">
        <f t="shared" si="7"/>
        <v>10.170000000000002</v>
      </c>
      <c r="F52" s="14">
        <f t="shared" si="20"/>
        <v>-5.1133333333333351</v>
      </c>
      <c r="G52" s="15">
        <f t="shared" si="16"/>
        <v>34.615189314563381</v>
      </c>
      <c r="H52" s="16">
        <f t="shared" si="3"/>
        <v>5.1133333333333351</v>
      </c>
      <c r="K52" s="5" t="s">
        <v>6</v>
      </c>
      <c r="L52" s="57">
        <f t="shared" ref="L52:S52" si="23">STDEV(L48:L50)</f>
        <v>1.4007938469329475</v>
      </c>
      <c r="M52" s="69">
        <f t="shared" si="23"/>
        <v>0.51325010188757281</v>
      </c>
      <c r="N52" s="69">
        <f t="shared" si="23"/>
        <v>2.3540052927415909</v>
      </c>
      <c r="O52" s="69">
        <f t="shared" si="23"/>
        <v>0.5344854136084084</v>
      </c>
      <c r="P52" s="69">
        <f t="shared" si="23"/>
        <v>0.79487701813265499</v>
      </c>
      <c r="Q52" s="69">
        <f t="shared" si="23"/>
        <v>0.2912425061246029</v>
      </c>
      <c r="R52" s="69">
        <f t="shared" si="23"/>
        <v>1.3357745051920473</v>
      </c>
      <c r="S52" s="70">
        <f t="shared" si="23"/>
        <v>0.30329243145568241</v>
      </c>
    </row>
    <row r="53" spans="2:19">
      <c r="B53" s="13" t="s">
        <v>61</v>
      </c>
      <c r="C53" s="17">
        <v>30.73</v>
      </c>
      <c r="D53" s="17">
        <v>20.68</v>
      </c>
      <c r="E53" s="19">
        <f t="shared" si="7"/>
        <v>10.050000000000001</v>
      </c>
      <c r="F53" s="14">
        <f t="shared" si="20"/>
        <v>-5.2333333333333361</v>
      </c>
      <c r="G53" s="15">
        <f t="shared" si="16"/>
        <v>37.61753300107555</v>
      </c>
      <c r="H53" s="16">
        <f t="shared" si="3"/>
        <v>5.2333333333333361</v>
      </c>
      <c r="K53" s="5" t="s">
        <v>7</v>
      </c>
      <c r="L53" s="57">
        <f t="shared" ref="L53:S53" si="24">COUNT(L48:L50)</f>
        <v>3</v>
      </c>
      <c r="M53" s="69">
        <f t="shared" si="24"/>
        <v>3</v>
      </c>
      <c r="N53" s="69">
        <f t="shared" si="24"/>
        <v>3</v>
      </c>
      <c r="O53" s="69">
        <f t="shared" si="24"/>
        <v>3</v>
      </c>
      <c r="P53" s="69">
        <f t="shared" si="24"/>
        <v>3</v>
      </c>
      <c r="Q53" s="69">
        <f t="shared" si="24"/>
        <v>3</v>
      </c>
      <c r="R53" s="69">
        <f t="shared" si="24"/>
        <v>3</v>
      </c>
      <c r="S53" s="70">
        <f t="shared" si="24"/>
        <v>3</v>
      </c>
    </row>
    <row r="54" spans="2:19">
      <c r="B54" s="13" t="s">
        <v>62</v>
      </c>
      <c r="C54" s="17">
        <v>30.1</v>
      </c>
      <c r="D54" s="17">
        <v>20.49</v>
      </c>
      <c r="E54" s="19">
        <f t="shared" si="7"/>
        <v>9.610000000000003</v>
      </c>
      <c r="F54" s="14">
        <f t="shared" si="20"/>
        <v>-5.6733333333333338</v>
      </c>
      <c r="G54" s="15">
        <f t="shared" si="16"/>
        <v>51.032108057164621</v>
      </c>
      <c r="H54" s="16">
        <f t="shared" si="3"/>
        <v>5.6733333333333338</v>
      </c>
      <c r="K54" s="5" t="s">
        <v>8</v>
      </c>
      <c r="L54" s="60">
        <f>L52/SQRT(L53)</f>
        <v>0.80874870460590875</v>
      </c>
      <c r="M54" s="71">
        <f t="shared" ref="M54:S54" si="25">M52/SQRT(M53)</f>
        <v>0.29632508448639305</v>
      </c>
      <c r="N54" s="71">
        <f t="shared" si="25"/>
        <v>1.3590855894381613</v>
      </c>
      <c r="O54" s="71">
        <f t="shared" si="25"/>
        <v>0.30858529742474305</v>
      </c>
      <c r="P54" s="71">
        <f t="shared" si="25"/>
        <v>0.45892246039153545</v>
      </c>
      <c r="Q54" s="71">
        <f t="shared" si="25"/>
        <v>0.16814893931050073</v>
      </c>
      <c r="R54" s="71">
        <f t="shared" si="25"/>
        <v>0.77120977014926773</v>
      </c>
      <c r="S54" s="72">
        <f t="shared" si="25"/>
        <v>0.17510596694411437</v>
      </c>
    </row>
    <row r="55" spans="2:19">
      <c r="B55" s="13" t="s">
        <v>63</v>
      </c>
      <c r="C55" s="17">
        <v>30.2</v>
      </c>
      <c r="D55" s="17">
        <v>20.56</v>
      </c>
      <c r="E55" s="19">
        <f t="shared" si="7"/>
        <v>9.64</v>
      </c>
      <c r="F55" s="14">
        <f t="shared" si="20"/>
        <v>-5.6433333333333362</v>
      </c>
      <c r="G55" s="15">
        <f t="shared" si="16"/>
        <v>49.981882459836456</v>
      </c>
      <c r="H55" s="16">
        <f t="shared" si="3"/>
        <v>5.6433333333333362</v>
      </c>
    </row>
    <row r="56" spans="2:19">
      <c r="B56" s="21" t="s">
        <v>64</v>
      </c>
      <c r="C56" s="22">
        <v>30.3</v>
      </c>
      <c r="D56" s="22">
        <v>20.68</v>
      </c>
      <c r="E56" s="23">
        <f t="shared" si="7"/>
        <v>9.620000000000001</v>
      </c>
      <c r="F56" s="24">
        <f t="shared" si="20"/>
        <v>-5.6633333333333358</v>
      </c>
      <c r="G56" s="25">
        <f t="shared" si="16"/>
        <v>50.679603537902132</v>
      </c>
      <c r="H56" s="26">
        <f t="shared" si="3"/>
        <v>5.6633333333333358</v>
      </c>
    </row>
  </sheetData>
  <mergeCells count="9">
    <mergeCell ref="K6:O6"/>
    <mergeCell ref="B6:H6"/>
    <mergeCell ref="L45:O45"/>
    <mergeCell ref="P45:S45"/>
    <mergeCell ref="P8:S8"/>
    <mergeCell ref="L8:O8"/>
    <mergeCell ref="L21:O21"/>
    <mergeCell ref="L33:O33"/>
    <mergeCell ref="P33:S33"/>
  </mergeCell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55"/>
  <sheetViews>
    <sheetView topLeftCell="A10" zoomScale="60" zoomScaleNormal="60" workbookViewId="0">
      <selection activeCell="L44" sqref="L44:S46"/>
    </sheetView>
  </sheetViews>
  <sheetFormatPr defaultRowHeight="13.2"/>
  <cols>
    <col min="2" max="2" width="37.33203125" customWidth="1"/>
    <col min="3" max="3" width="10.44140625" customWidth="1"/>
    <col min="4" max="4" width="10.77734375" customWidth="1"/>
    <col min="5" max="5" width="10.88671875" customWidth="1"/>
    <col min="6" max="6" width="10.21875" customWidth="1"/>
    <col min="7" max="7" width="11" customWidth="1"/>
    <col min="9" max="9" width="11.6640625" customWidth="1"/>
    <col min="10" max="10" width="9.6640625" customWidth="1"/>
    <col min="11" max="11" width="9.77734375" customWidth="1"/>
    <col min="22" max="22" width="23.5546875" customWidth="1"/>
  </cols>
  <sheetData>
    <row r="2" spans="2:23" ht="16.2">
      <c r="B2" s="89" t="s">
        <v>68</v>
      </c>
      <c r="C2" s="1"/>
      <c r="D2" s="1"/>
    </row>
    <row r="5" spans="2:23">
      <c r="B5" s="105" t="s">
        <v>25</v>
      </c>
      <c r="C5" s="105"/>
      <c r="D5" s="105"/>
      <c r="E5" s="105"/>
      <c r="F5" s="105"/>
      <c r="G5" s="105"/>
      <c r="H5" s="105"/>
      <c r="K5" s="105" t="s">
        <v>26</v>
      </c>
      <c r="L5" s="105"/>
      <c r="M5" s="105"/>
      <c r="N5" s="105"/>
      <c r="O5" s="105"/>
      <c r="P5" s="11"/>
      <c r="Q5" s="11"/>
      <c r="R5" s="11"/>
      <c r="S5" s="11"/>
    </row>
    <row r="7" spans="2:23">
      <c r="B7" s="83" t="s">
        <v>1</v>
      </c>
      <c r="C7" s="84" t="s">
        <v>21</v>
      </c>
      <c r="D7" s="84" t="s">
        <v>0</v>
      </c>
      <c r="E7" s="84" t="s">
        <v>2</v>
      </c>
      <c r="F7" s="84" t="s">
        <v>3</v>
      </c>
      <c r="G7" s="84" t="s">
        <v>4</v>
      </c>
      <c r="H7" s="85"/>
      <c r="K7" s="62"/>
      <c r="L7" s="102" t="s">
        <v>69</v>
      </c>
      <c r="M7" s="103"/>
      <c r="N7" s="103"/>
      <c r="O7" s="104"/>
      <c r="P7" s="100" t="s">
        <v>70</v>
      </c>
      <c r="Q7" s="101"/>
      <c r="R7" s="101"/>
      <c r="S7" s="101"/>
      <c r="V7" s="55" t="s">
        <v>66</v>
      </c>
      <c r="W7" s="90">
        <f>AVERAGE(E8:E10)</f>
        <v>11.086666666666666</v>
      </c>
    </row>
    <row r="8" spans="2:23">
      <c r="B8" s="86" t="s">
        <v>29</v>
      </c>
      <c r="C8" s="33">
        <v>31.689999999999998</v>
      </c>
      <c r="D8" s="33">
        <v>20.49</v>
      </c>
      <c r="E8" s="33">
        <f t="shared" ref="E8:E14" si="0">C8-D8</f>
        <v>11.2</v>
      </c>
      <c r="F8" s="33">
        <f t="shared" ref="F8:F19" si="1">E8-$W$7</f>
        <v>0.11333333333333329</v>
      </c>
      <c r="G8" s="33">
        <f t="shared" ref="G8:G55" si="2">2^-F8</f>
        <v>0.92444966021136032</v>
      </c>
      <c r="H8" s="80">
        <f>LOG(G8,2)</f>
        <v>-0.11333333333333331</v>
      </c>
      <c r="L8" s="66">
        <v>0</v>
      </c>
      <c r="M8" s="67">
        <v>1.25</v>
      </c>
      <c r="N8" s="67">
        <v>2.5</v>
      </c>
      <c r="O8" s="68">
        <v>5</v>
      </c>
      <c r="P8" s="66">
        <v>0</v>
      </c>
      <c r="Q8" s="67">
        <v>1.25</v>
      </c>
      <c r="R8" s="67">
        <v>2.5</v>
      </c>
      <c r="S8" s="68">
        <v>5</v>
      </c>
      <c r="V8" s="57" t="s">
        <v>28</v>
      </c>
      <c r="W8" s="91">
        <f>AVERAGE(E20:E22)</f>
        <v>14.276666666666666</v>
      </c>
    </row>
    <row r="9" spans="2:23">
      <c r="B9" s="87" t="s">
        <v>30</v>
      </c>
      <c r="C9" s="17">
        <v>31.81</v>
      </c>
      <c r="D9" s="17">
        <v>20.56</v>
      </c>
      <c r="E9" s="17">
        <f t="shared" si="0"/>
        <v>11.25</v>
      </c>
      <c r="F9" s="17">
        <f t="shared" si="1"/>
        <v>0.163333333333334</v>
      </c>
      <c r="G9" s="17">
        <f t="shared" si="2"/>
        <v>0.89295951106038185</v>
      </c>
      <c r="H9" s="77">
        <f t="shared" ref="H9:H55" si="3">LOG(G9,2)</f>
        <v>-0.16333333333333397</v>
      </c>
      <c r="L9" s="57">
        <v>0.92444966021136032</v>
      </c>
      <c r="M9" s="69">
        <v>0.51524601016464866</v>
      </c>
      <c r="N9" s="69">
        <v>0.38156480224013867</v>
      </c>
      <c r="O9" s="70">
        <v>0.18470993007370401</v>
      </c>
      <c r="P9" s="69">
        <f t="shared" ref="P9:S11" si="4">L9/$L$13</f>
        <v>0.91565875375172634</v>
      </c>
      <c r="Q9" s="69">
        <f t="shared" si="4"/>
        <v>0.51034636048764903</v>
      </c>
      <c r="R9" s="69">
        <f t="shared" si="4"/>
        <v>0.37793637266830576</v>
      </c>
      <c r="S9" s="70">
        <f t="shared" si="4"/>
        <v>0.18295346048176084</v>
      </c>
      <c r="V9" s="57" t="s">
        <v>65</v>
      </c>
      <c r="W9" s="91">
        <f>AVERAGE(E32:E34)</f>
        <v>16.893333333333334</v>
      </c>
    </row>
    <row r="10" spans="2:23">
      <c r="B10" s="87" t="s">
        <v>31</v>
      </c>
      <c r="C10" s="17">
        <v>31.49</v>
      </c>
      <c r="D10" s="17">
        <v>20.68</v>
      </c>
      <c r="E10" s="17">
        <f t="shared" si="0"/>
        <v>10.809999999999999</v>
      </c>
      <c r="F10" s="17">
        <f t="shared" si="1"/>
        <v>-0.27666666666666728</v>
      </c>
      <c r="G10" s="17">
        <f t="shared" si="2"/>
        <v>1.2113927369400723</v>
      </c>
      <c r="H10" s="77">
        <f t="shared" si="3"/>
        <v>0.27666666666666734</v>
      </c>
      <c r="L10" s="57">
        <v>0.89295951106038185</v>
      </c>
      <c r="M10" s="69">
        <v>0.51763246192068901</v>
      </c>
      <c r="N10" s="69">
        <v>0.53836878412376121</v>
      </c>
      <c r="O10" s="70">
        <v>0.1137022992497852</v>
      </c>
      <c r="P10" s="69">
        <f t="shared" si="4"/>
        <v>0.88446805514684135</v>
      </c>
      <c r="Q10" s="69">
        <f t="shared" si="4"/>
        <v>0.51271011866170135</v>
      </c>
      <c r="R10" s="69">
        <f t="shared" si="4"/>
        <v>0.53324925211924212</v>
      </c>
      <c r="S10" s="70">
        <f t="shared" si="4"/>
        <v>0.11262106538711966</v>
      </c>
      <c r="V10" s="60" t="s">
        <v>27</v>
      </c>
      <c r="W10" s="92">
        <f>AVERAGE(E44:E46)</f>
        <v>12.851111111111111</v>
      </c>
    </row>
    <row r="11" spans="2:23">
      <c r="B11" s="87" t="s">
        <v>32</v>
      </c>
      <c r="C11" s="17">
        <v>32.533333333333331</v>
      </c>
      <c r="D11" s="17">
        <v>20.49</v>
      </c>
      <c r="E11" s="17">
        <f t="shared" si="0"/>
        <v>12.043333333333333</v>
      </c>
      <c r="F11" s="17">
        <f t="shared" si="1"/>
        <v>0.956666666666667</v>
      </c>
      <c r="G11" s="17">
        <f t="shared" si="2"/>
        <v>0.51524601016464866</v>
      </c>
      <c r="H11" s="77">
        <f t="shared" si="3"/>
        <v>-0.95666666666666722</v>
      </c>
      <c r="L11" s="60">
        <v>1.2113927369400723</v>
      </c>
      <c r="M11" s="71">
        <v>0.78639896789397867</v>
      </c>
      <c r="N11" s="71">
        <v>0.6628097208932674</v>
      </c>
      <c r="O11" s="72">
        <v>0.22898632256756127</v>
      </c>
      <c r="P11" s="71">
        <f t="shared" si="4"/>
        <v>1.1998731911014322</v>
      </c>
      <c r="Q11" s="71">
        <f t="shared" si="4"/>
        <v>0.7789208324537773</v>
      </c>
      <c r="R11" s="71">
        <f t="shared" si="4"/>
        <v>0.65650683766696316</v>
      </c>
      <c r="S11" s="72">
        <f t="shared" si="4"/>
        <v>0.22680881368972064</v>
      </c>
    </row>
    <row r="12" spans="2:23">
      <c r="B12" s="87" t="s">
        <v>33</v>
      </c>
      <c r="C12" s="17">
        <v>32.596666666666664</v>
      </c>
      <c r="D12" s="17">
        <v>20.56</v>
      </c>
      <c r="E12" s="17">
        <f t="shared" si="0"/>
        <v>12.036666666666665</v>
      </c>
      <c r="F12" s="17">
        <f t="shared" si="1"/>
        <v>0.94999999999999929</v>
      </c>
      <c r="G12" s="17">
        <f t="shared" si="2"/>
        <v>0.51763246192068901</v>
      </c>
      <c r="H12" s="77">
        <f t="shared" si="3"/>
        <v>-0.9499999999999994</v>
      </c>
    </row>
    <row r="13" spans="2:23">
      <c r="B13" s="87" t="s">
        <v>34</v>
      </c>
      <c r="C13" s="17">
        <v>32.113333333333337</v>
      </c>
      <c r="D13" s="17">
        <v>20.68</v>
      </c>
      <c r="E13" s="17">
        <f t="shared" si="0"/>
        <v>11.433333333333337</v>
      </c>
      <c r="F13" s="17">
        <f t="shared" si="1"/>
        <v>0.34666666666667112</v>
      </c>
      <c r="G13" s="17">
        <f t="shared" si="2"/>
        <v>0.78639896789397867</v>
      </c>
      <c r="H13" s="77">
        <f t="shared" si="3"/>
        <v>-0.34666666666667112</v>
      </c>
      <c r="K13" s="46" t="s">
        <v>5</v>
      </c>
      <c r="L13" s="67">
        <f>AVERAGE(L9:L11)</f>
        <v>1.0096006360706049</v>
      </c>
      <c r="M13" s="67">
        <f>AVERAGE(M9:M11)</f>
        <v>0.60642581332643875</v>
      </c>
      <c r="N13" s="67">
        <f>AVERAGE(N9:N11)</f>
        <v>0.52758110241905576</v>
      </c>
      <c r="O13" s="67">
        <f>AVERAGE(O9:O11)</f>
        <v>0.17579951729701682</v>
      </c>
      <c r="P13" s="67">
        <f ca="1">AVERAGE(P9:P16)</f>
        <v>1</v>
      </c>
      <c r="Q13" s="67">
        <f ca="1">AVERAGE(Q9:Q16)</f>
        <v>0.60065910386770927</v>
      </c>
      <c r="R13" s="67">
        <f ca="1">AVERAGE(R9:R16)</f>
        <v>0.5225641541515037</v>
      </c>
      <c r="S13" s="68">
        <f ca="1">AVERAGE(S9:S16)</f>
        <v>0.17412777985286707</v>
      </c>
    </row>
    <row r="14" spans="2:23">
      <c r="B14" s="87" t="s">
        <v>35</v>
      </c>
      <c r="C14" s="17">
        <v>32.966666666666669</v>
      </c>
      <c r="D14" s="17">
        <v>20.49</v>
      </c>
      <c r="E14" s="17">
        <f t="shared" si="0"/>
        <v>12.47666666666667</v>
      </c>
      <c r="F14" s="17">
        <f t="shared" si="1"/>
        <v>1.3900000000000041</v>
      </c>
      <c r="G14" s="17">
        <f t="shared" si="2"/>
        <v>0.38156480224013867</v>
      </c>
      <c r="H14" s="77">
        <f t="shared" si="3"/>
        <v>-1.3900000000000043</v>
      </c>
      <c r="K14" s="49" t="s">
        <v>6</v>
      </c>
      <c r="L14" s="69">
        <f t="shared" ref="L14:S14" ca="1" si="5">STDEV(L9:L16)</f>
        <v>0.17546494337437452</v>
      </c>
      <c r="M14" s="69">
        <f t="shared" ca="1" si="5"/>
        <v>0.15586589127111736</v>
      </c>
      <c r="N14" s="69">
        <f t="shared" ca="1" si="5"/>
        <v>0.14093245412066294</v>
      </c>
      <c r="O14" s="69">
        <f t="shared" ca="1" si="5"/>
        <v>5.8156238702065335E-2</v>
      </c>
      <c r="P14" s="69">
        <f t="shared" ca="1" si="5"/>
        <v>0.17379638750752907</v>
      </c>
      <c r="Q14" s="69">
        <f t="shared" ca="1" si="5"/>
        <v>0.15438370946134836</v>
      </c>
      <c r="R14" s="69">
        <f t="shared" ca="1" si="5"/>
        <v>0.13959227944742236</v>
      </c>
      <c r="S14" s="70">
        <f t="shared" ca="1" si="5"/>
        <v>5.7603211234504681E-2</v>
      </c>
    </row>
    <row r="15" spans="2:23">
      <c r="B15" s="87" t="s">
        <v>36</v>
      </c>
      <c r="C15" s="17">
        <v>32.54</v>
      </c>
      <c r="D15" s="17">
        <v>20.56</v>
      </c>
      <c r="E15" s="17">
        <f>C15-D15</f>
        <v>11.98</v>
      </c>
      <c r="F15" s="17">
        <f t="shared" si="1"/>
        <v>0.89333333333333442</v>
      </c>
      <c r="G15" s="17">
        <f t="shared" si="2"/>
        <v>0.53836878412376121</v>
      </c>
      <c r="H15" s="77">
        <f t="shared" si="3"/>
        <v>-0.8933333333333342</v>
      </c>
      <c r="K15" s="49" t="s">
        <v>7</v>
      </c>
      <c r="L15" s="69">
        <f t="shared" ref="L15:S15" ca="1" si="6">COUNT(L9:L16)</f>
        <v>3</v>
      </c>
      <c r="M15" s="69">
        <f t="shared" ca="1" si="6"/>
        <v>3</v>
      </c>
      <c r="N15" s="69">
        <f t="shared" ca="1" si="6"/>
        <v>3</v>
      </c>
      <c r="O15" s="69">
        <f t="shared" ca="1" si="6"/>
        <v>3</v>
      </c>
      <c r="P15" s="69">
        <f t="shared" ca="1" si="6"/>
        <v>3</v>
      </c>
      <c r="Q15" s="69">
        <f t="shared" ca="1" si="6"/>
        <v>3</v>
      </c>
      <c r="R15" s="69">
        <f t="shared" ca="1" si="6"/>
        <v>3</v>
      </c>
      <c r="S15" s="70">
        <f t="shared" ca="1" si="6"/>
        <v>3</v>
      </c>
    </row>
    <row r="16" spans="2:23">
      <c r="B16" s="87" t="s">
        <v>37</v>
      </c>
      <c r="C16" s="17">
        <v>32.359999999999992</v>
      </c>
      <c r="D16" s="17">
        <v>20.68</v>
      </c>
      <c r="E16" s="17">
        <f t="shared" ref="E16:E55" si="7">C16-D16</f>
        <v>11.679999999999993</v>
      </c>
      <c r="F16" s="17">
        <f t="shared" si="1"/>
        <v>0.59333333333332661</v>
      </c>
      <c r="G16" s="17">
        <f t="shared" si="2"/>
        <v>0.6628097208932674</v>
      </c>
      <c r="H16" s="77">
        <f t="shared" si="3"/>
        <v>-0.5933333333333265</v>
      </c>
      <c r="K16" s="52" t="s">
        <v>8</v>
      </c>
      <c r="L16" s="71">
        <f ca="1">L14/SQRT(L15)</f>
        <v>0.10130473229053757</v>
      </c>
      <c r="M16" s="71">
        <f t="shared" ref="M16:S16" ca="1" si="8">M14/SQRT(M15)</f>
        <v>8.9989214282860552E-2</v>
      </c>
      <c r="N16" s="71">
        <f t="shared" ca="1" si="8"/>
        <v>8.136739032411934E-2</v>
      </c>
      <c r="O16" s="71">
        <f t="shared" ca="1" si="8"/>
        <v>3.3576520069693555E-2</v>
      </c>
      <c r="P16" s="71">
        <f t="shared" ca="1" si="8"/>
        <v>0.10034139111165642</v>
      </c>
      <c r="Q16" s="71">
        <f t="shared" ca="1" si="8"/>
        <v>8.9133476216002455E-2</v>
      </c>
      <c r="R16" s="71">
        <f t="shared" ca="1" si="8"/>
        <v>8.0593640115762769E-2</v>
      </c>
      <c r="S16" s="72">
        <f t="shared" ca="1" si="8"/>
        <v>3.3257229512428155E-2</v>
      </c>
    </row>
    <row r="17" spans="2:20">
      <c r="B17" s="87" t="s">
        <v>38</v>
      </c>
      <c r="C17" s="17">
        <v>34.013333333333328</v>
      </c>
      <c r="D17" s="17">
        <v>20.49</v>
      </c>
      <c r="E17" s="17">
        <f t="shared" si="7"/>
        <v>13.52333333333333</v>
      </c>
      <c r="F17" s="17">
        <f t="shared" si="1"/>
        <v>2.4366666666666639</v>
      </c>
      <c r="G17" s="17">
        <f t="shared" si="2"/>
        <v>0.18470993007370401</v>
      </c>
      <c r="H17" s="77">
        <f t="shared" si="3"/>
        <v>-2.4366666666666639</v>
      </c>
    </row>
    <row r="18" spans="2:20">
      <c r="B18" s="87" t="s">
        <v>39</v>
      </c>
      <c r="C18" s="17">
        <v>34.783333333333331</v>
      </c>
      <c r="D18" s="17">
        <v>20.56</v>
      </c>
      <c r="E18" s="17">
        <f t="shared" si="7"/>
        <v>14.223333333333333</v>
      </c>
      <c r="F18" s="17">
        <f t="shared" si="1"/>
        <v>3.1366666666666667</v>
      </c>
      <c r="G18" s="17">
        <f t="shared" si="2"/>
        <v>0.1137022992497852</v>
      </c>
      <c r="H18" s="77">
        <f t="shared" si="3"/>
        <v>-3.1366666666666663</v>
      </c>
    </row>
    <row r="19" spans="2:20">
      <c r="B19" s="88" t="s">
        <v>40</v>
      </c>
      <c r="C19" s="22">
        <v>33.893333333333338</v>
      </c>
      <c r="D19" s="22">
        <v>20.68</v>
      </c>
      <c r="E19" s="22">
        <f t="shared" si="7"/>
        <v>13.213333333333338</v>
      </c>
      <c r="F19" s="22">
        <f t="shared" si="1"/>
        <v>2.1266666666666723</v>
      </c>
      <c r="G19" s="22">
        <f t="shared" si="2"/>
        <v>0.22898632256756127</v>
      </c>
      <c r="H19" s="79">
        <f t="shared" si="3"/>
        <v>-2.1266666666666723</v>
      </c>
    </row>
    <row r="20" spans="2:20">
      <c r="B20" s="86" t="s">
        <v>9</v>
      </c>
      <c r="C20" s="33">
        <v>34.446666666666665</v>
      </c>
      <c r="D20" s="33">
        <v>20.49</v>
      </c>
      <c r="E20" s="33">
        <f t="shared" si="7"/>
        <v>13.956666666666667</v>
      </c>
      <c r="F20" s="33">
        <f t="shared" ref="F20:F31" si="9">E20-$W$8</f>
        <v>-0.31999999999999851</v>
      </c>
      <c r="G20" s="33">
        <f t="shared" si="2"/>
        <v>1.2483305489016105</v>
      </c>
      <c r="H20" s="80">
        <f t="shared" si="3"/>
        <v>0.3199999999999984</v>
      </c>
      <c r="L20" s="97" t="s">
        <v>23</v>
      </c>
      <c r="M20" s="98"/>
      <c r="N20" s="98"/>
      <c r="O20" s="99"/>
      <c r="P20" s="97" t="s">
        <v>24</v>
      </c>
      <c r="Q20" s="98"/>
      <c r="R20" s="98"/>
      <c r="S20" s="99"/>
    </row>
    <row r="21" spans="2:20">
      <c r="B21" s="87" t="s">
        <v>10</v>
      </c>
      <c r="C21" s="17">
        <v>34.93</v>
      </c>
      <c r="D21" s="17">
        <v>20.56</v>
      </c>
      <c r="E21" s="17">
        <f t="shared" si="7"/>
        <v>14.370000000000001</v>
      </c>
      <c r="F21" s="17">
        <f t="shared" si="9"/>
        <v>9.3333333333335489E-2</v>
      </c>
      <c r="G21" s="17">
        <f t="shared" si="2"/>
        <v>0.93735449655997871</v>
      </c>
      <c r="H21" s="77">
        <f t="shared" si="3"/>
        <v>-9.3333333333335475E-2</v>
      </c>
      <c r="L21" s="57"/>
      <c r="M21" s="69"/>
      <c r="N21" s="69"/>
      <c r="O21" s="70"/>
      <c r="P21" s="69"/>
      <c r="Q21" s="69"/>
      <c r="R21" s="69"/>
      <c r="S21" s="70"/>
    </row>
    <row r="22" spans="2:20">
      <c r="B22" s="87" t="s">
        <v>11</v>
      </c>
      <c r="C22" s="17">
        <v>35.18333333333333</v>
      </c>
      <c r="D22" s="17">
        <v>20.68</v>
      </c>
      <c r="E22" s="17">
        <f t="shared" si="7"/>
        <v>14.50333333333333</v>
      </c>
      <c r="F22" s="17">
        <f t="shared" si="9"/>
        <v>0.2266666666666648</v>
      </c>
      <c r="G22" s="17">
        <f t="shared" si="2"/>
        <v>0.85460717426490063</v>
      </c>
      <c r="H22" s="77">
        <f t="shared" si="3"/>
        <v>-0.22666666666666482</v>
      </c>
      <c r="L22" s="60">
        <v>0</v>
      </c>
      <c r="M22" s="71">
        <v>1.25</v>
      </c>
      <c r="N22" s="71">
        <v>2.5</v>
      </c>
      <c r="O22" s="72">
        <v>5</v>
      </c>
      <c r="P22" s="71">
        <v>0</v>
      </c>
      <c r="Q22" s="71">
        <v>1.25</v>
      </c>
      <c r="R22" s="71">
        <v>2.5</v>
      </c>
      <c r="S22" s="72">
        <v>5</v>
      </c>
    </row>
    <row r="23" spans="2:20">
      <c r="B23" s="87" t="s">
        <v>12</v>
      </c>
      <c r="C23" s="17">
        <v>36.200000000000003</v>
      </c>
      <c r="D23" s="17">
        <v>20.49</v>
      </c>
      <c r="E23" s="17">
        <f t="shared" si="7"/>
        <v>15.710000000000004</v>
      </c>
      <c r="F23" s="17">
        <f t="shared" si="9"/>
        <v>1.4333333333333389</v>
      </c>
      <c r="G23" s="17">
        <f t="shared" si="2"/>
        <v>0.37027438807163965</v>
      </c>
      <c r="H23" s="77">
        <f t="shared" si="3"/>
        <v>-1.4333333333333389</v>
      </c>
      <c r="L23" s="66">
        <v>1.2483305489016105</v>
      </c>
      <c r="M23" s="67">
        <v>0.37027438807163965</v>
      </c>
      <c r="N23" s="67">
        <v>0.58913356942203354</v>
      </c>
      <c r="O23" s="67">
        <v>0.2932087373079687</v>
      </c>
      <c r="P23" s="67">
        <f>L23/$L$27</f>
        <v>1.2317867415526713</v>
      </c>
      <c r="Q23" s="67">
        <f>M23/$L$27</f>
        <v>0.36536723575697949</v>
      </c>
      <c r="R23" s="67">
        <f>N23/$L$27</f>
        <v>0.58132593202672445</v>
      </c>
      <c r="S23" s="68">
        <f>O23/$L$27</f>
        <v>0.28932291646723313</v>
      </c>
    </row>
    <row r="24" spans="2:20">
      <c r="B24" s="87" t="s">
        <v>13</v>
      </c>
      <c r="C24" s="17">
        <v>35.043333333333329</v>
      </c>
      <c r="D24" s="17">
        <v>20.56</v>
      </c>
      <c r="E24" s="17">
        <f t="shared" si="7"/>
        <v>14.483333333333331</v>
      </c>
      <c r="F24" s="17">
        <f t="shared" si="9"/>
        <v>0.20666666666666522</v>
      </c>
      <c r="G24" s="17">
        <f t="shared" si="2"/>
        <v>0.86653704584246516</v>
      </c>
      <c r="H24" s="77">
        <f t="shared" si="3"/>
        <v>-0.20666666666666525</v>
      </c>
      <c r="L24" s="57">
        <v>0.93735449655997871</v>
      </c>
      <c r="M24" s="69">
        <v>0.86653704584246516</v>
      </c>
      <c r="N24" s="69">
        <v>0.49425701017644785</v>
      </c>
      <c r="O24" s="69">
        <v>0.57302368098500323</v>
      </c>
      <c r="P24" s="69">
        <f>L24/$L$27</f>
        <v>0.92493197576018338</v>
      </c>
      <c r="Q24" s="69">
        <f>M24/$L$13</f>
        <v>0.85829685014368906</v>
      </c>
      <c r="R24" s="69">
        <f>N24/$L$27</f>
        <v>0.48770674769635669</v>
      </c>
      <c r="S24" s="70">
        <f>O24/$L$27</f>
        <v>0.56542954384485455</v>
      </c>
    </row>
    <row r="25" spans="2:20">
      <c r="B25" s="87" t="s">
        <v>14</v>
      </c>
      <c r="C25" s="17">
        <v>35.230000000000004</v>
      </c>
      <c r="D25" s="17">
        <v>20.68</v>
      </c>
      <c r="E25" s="17">
        <f t="shared" si="7"/>
        <v>14.550000000000004</v>
      </c>
      <c r="F25" s="17">
        <f t="shared" si="9"/>
        <v>0.27333333333333876</v>
      </c>
      <c r="G25" s="17">
        <f t="shared" si="2"/>
        <v>0.82740562270000972</v>
      </c>
      <c r="H25" s="77">
        <f t="shared" si="3"/>
        <v>-0.27333333333333865</v>
      </c>
      <c r="L25" s="60">
        <v>0.85460717426490063</v>
      </c>
      <c r="M25" s="71">
        <v>0.82740562270000972</v>
      </c>
      <c r="N25" s="71">
        <v>0.54023786514760586</v>
      </c>
      <c r="O25" s="71">
        <v>0.39138670814954918</v>
      </c>
      <c r="P25" s="71">
        <f>L25/$L$27</f>
        <v>0.84328128268714497</v>
      </c>
      <c r="Q25" s="71">
        <f>M25/$L$13</f>
        <v>0.81953754102245469</v>
      </c>
      <c r="R25" s="71">
        <f>N25/$L$13</f>
        <v>0.53510055941548074</v>
      </c>
      <c r="S25" s="72">
        <f>O25/$L$27</f>
        <v>0.38619975962517084</v>
      </c>
    </row>
    <row r="26" spans="2:20">
      <c r="B26" s="87" t="s">
        <v>15</v>
      </c>
      <c r="C26" s="17">
        <v>35.53</v>
      </c>
      <c r="D26" s="17">
        <v>20.49</v>
      </c>
      <c r="E26" s="17">
        <f t="shared" si="7"/>
        <v>15.040000000000003</v>
      </c>
      <c r="F26" s="17">
        <f t="shared" si="9"/>
        <v>0.76333333333333719</v>
      </c>
      <c r="G26" s="17">
        <f t="shared" si="2"/>
        <v>0.58913356942203354</v>
      </c>
      <c r="H26" s="77">
        <f t="shared" si="3"/>
        <v>-0.76333333333333708</v>
      </c>
    </row>
    <row r="27" spans="2:20">
      <c r="B27" s="87" t="s">
        <v>16</v>
      </c>
      <c r="C27" s="17">
        <v>35.853333333333332</v>
      </c>
      <c r="D27" s="17">
        <v>20.56</v>
      </c>
      <c r="E27" s="17">
        <f t="shared" si="7"/>
        <v>15.293333333333333</v>
      </c>
      <c r="F27" s="17">
        <f t="shared" si="9"/>
        <v>1.0166666666666675</v>
      </c>
      <c r="G27" s="17">
        <f t="shared" si="2"/>
        <v>0.49425701017644785</v>
      </c>
      <c r="H27" s="77">
        <f t="shared" si="3"/>
        <v>-1.0166666666666673</v>
      </c>
      <c r="K27" s="46" t="s">
        <v>5</v>
      </c>
      <c r="L27" s="67">
        <f>AVERAGE(L23:L25)</f>
        <v>1.01343073990883</v>
      </c>
      <c r="M27" s="67">
        <f>AVERAGE(M23:M25)</f>
        <v>0.68807235220470486</v>
      </c>
      <c r="N27" s="67">
        <f>AVERAGE(N23:N25)</f>
        <v>0.54120948158202908</v>
      </c>
      <c r="O27" s="67">
        <f>AVERAGE(O23:O25)</f>
        <v>0.41920637548084039</v>
      </c>
      <c r="P27" s="67">
        <f>AVERAGE(P23:P25)</f>
        <v>0.99999999999999989</v>
      </c>
      <c r="Q27" s="67">
        <f>AVERAGE(Q24:Q25)</f>
        <v>0.83891719558307187</v>
      </c>
      <c r="R27" s="67">
        <f>AVERAGE(R23:R25)</f>
        <v>0.53471107971285392</v>
      </c>
      <c r="S27" s="68">
        <f>AVERAGE(S23:S25)</f>
        <v>0.41365073997908625</v>
      </c>
    </row>
    <row r="28" spans="2:20">
      <c r="B28" s="87" t="s">
        <v>17</v>
      </c>
      <c r="C28" s="17">
        <v>35.844999999999999</v>
      </c>
      <c r="D28" s="17">
        <v>20.68</v>
      </c>
      <c r="E28" s="17">
        <f t="shared" si="7"/>
        <v>15.164999999999999</v>
      </c>
      <c r="F28" s="17">
        <f t="shared" si="9"/>
        <v>0.88833333333333364</v>
      </c>
      <c r="G28" s="17">
        <f t="shared" si="2"/>
        <v>0.54023786514760586</v>
      </c>
      <c r="H28" s="77">
        <f t="shared" si="3"/>
        <v>-0.88833333333333375</v>
      </c>
      <c r="K28" s="49" t="s">
        <v>6</v>
      </c>
      <c r="L28" s="69">
        <f>STDEV(L23:L25)</f>
        <v>0.20759388246136845</v>
      </c>
      <c r="M28" s="69">
        <f>STDEV(M23:M25)</f>
        <v>0.27591570555992134</v>
      </c>
      <c r="N28" s="69">
        <f>STDEV(N23:N25)</f>
        <v>4.7445741668162525E-2</v>
      </c>
      <c r="O28" s="69">
        <f>STDEV(O23:O25)</f>
        <v>0.14196672530583804</v>
      </c>
      <c r="P28" s="69">
        <f>STDEV(P23:P25)</f>
        <v>0.20484269352244627</v>
      </c>
      <c r="Q28" s="69">
        <f>STDEV(Q24:Q25)</f>
        <v>2.7406970313730433E-2</v>
      </c>
      <c r="R28" s="69">
        <f>STDEV(R23:R25)</f>
        <v>4.6810807400641072E-2</v>
      </c>
      <c r="S28" s="70">
        <f>STDEV(S23:S25)</f>
        <v>0.14008527639353965</v>
      </c>
    </row>
    <row r="29" spans="2:20">
      <c r="B29" s="87" t="s">
        <v>18</v>
      </c>
      <c r="C29" s="17">
        <v>36.536666666666669</v>
      </c>
      <c r="D29" s="17">
        <v>20.49</v>
      </c>
      <c r="E29" s="17">
        <f t="shared" si="7"/>
        <v>16.04666666666667</v>
      </c>
      <c r="F29" s="17">
        <f t="shared" si="9"/>
        <v>1.7700000000000049</v>
      </c>
      <c r="G29" s="17">
        <f>2^-F29</f>
        <v>0.2932087373079687</v>
      </c>
      <c r="H29" s="77">
        <f t="shared" si="3"/>
        <v>-1.7700000000000049</v>
      </c>
      <c r="K29" s="49" t="s">
        <v>7</v>
      </c>
      <c r="L29" s="69">
        <f t="shared" ref="L29:S29" si="10">COUNT(L23:L25)</f>
        <v>3</v>
      </c>
      <c r="M29" s="69">
        <f t="shared" si="10"/>
        <v>3</v>
      </c>
      <c r="N29" s="69">
        <f t="shared" si="10"/>
        <v>3</v>
      </c>
      <c r="O29" s="69">
        <f t="shared" si="10"/>
        <v>3</v>
      </c>
      <c r="P29" s="69">
        <f t="shared" si="10"/>
        <v>3</v>
      </c>
      <c r="Q29" s="69">
        <f t="shared" si="10"/>
        <v>3</v>
      </c>
      <c r="R29" s="69">
        <f t="shared" si="10"/>
        <v>3</v>
      </c>
      <c r="S29" s="70">
        <f t="shared" si="10"/>
        <v>3</v>
      </c>
    </row>
    <row r="30" spans="2:20">
      <c r="B30" s="87" t="s">
        <v>19</v>
      </c>
      <c r="C30" s="17">
        <v>35.639999999999993</v>
      </c>
      <c r="D30" s="17">
        <v>20.56</v>
      </c>
      <c r="E30" s="17">
        <f t="shared" si="7"/>
        <v>15.079999999999995</v>
      </c>
      <c r="F30" s="17">
        <f t="shared" si="9"/>
        <v>0.80333333333332924</v>
      </c>
      <c r="G30" s="17">
        <f t="shared" si="2"/>
        <v>0.57302368098500323</v>
      </c>
      <c r="H30" s="77">
        <f t="shared" si="3"/>
        <v>-0.80333333333332912</v>
      </c>
      <c r="K30" s="52" t="s">
        <v>8</v>
      </c>
      <c r="L30" s="71">
        <f>L28/SQRT(L29)</f>
        <v>0.11985438392119062</v>
      </c>
      <c r="M30" s="71">
        <f t="shared" ref="M30:S30" si="11">M28/SQRT(M29)</f>
        <v>0.15930000687866611</v>
      </c>
      <c r="N30" s="71">
        <f t="shared" si="11"/>
        <v>2.739281172401508E-2</v>
      </c>
      <c r="O30" s="71">
        <f t="shared" si="11"/>
        <v>8.1964527071295257E-2</v>
      </c>
      <c r="P30" s="71">
        <f t="shared" si="11"/>
        <v>0.11826598424671238</v>
      </c>
      <c r="Q30" s="71">
        <f t="shared" si="11"/>
        <v>1.5823421688304348E-2</v>
      </c>
      <c r="R30" s="71">
        <f t="shared" si="11"/>
        <v>2.702623225374385E-2</v>
      </c>
      <c r="S30" s="72">
        <f t="shared" si="11"/>
        <v>8.0878272035313253E-2</v>
      </c>
    </row>
    <row r="31" spans="2:20">
      <c r="B31" s="88" t="s">
        <v>20</v>
      </c>
      <c r="C31" s="22">
        <v>36.31</v>
      </c>
      <c r="D31" s="22">
        <v>20.68</v>
      </c>
      <c r="E31" s="22">
        <f t="shared" si="7"/>
        <v>15.630000000000003</v>
      </c>
      <c r="F31" s="22">
        <f t="shared" si="9"/>
        <v>1.3533333333333371</v>
      </c>
      <c r="G31" s="22">
        <f t="shared" si="2"/>
        <v>0.39138670814954918</v>
      </c>
      <c r="H31" s="79">
        <f t="shared" si="3"/>
        <v>-1.3533333333333371</v>
      </c>
    </row>
    <row r="32" spans="2:20">
      <c r="B32" s="86" t="s">
        <v>41</v>
      </c>
      <c r="C32" s="33">
        <v>39</v>
      </c>
      <c r="D32" s="33">
        <v>20.49</v>
      </c>
      <c r="E32" s="33">
        <f t="shared" si="7"/>
        <v>18.510000000000002</v>
      </c>
      <c r="F32" s="33">
        <f t="shared" ref="F32:F43" si="12">E32-$W$9</f>
        <v>1.6166666666666671</v>
      </c>
      <c r="G32" s="33">
        <f t="shared" si="2"/>
        <v>0.32608801744139099</v>
      </c>
      <c r="H32" s="80">
        <f t="shared" si="3"/>
        <v>-1.6166666666666671</v>
      </c>
      <c r="L32" s="106" t="s">
        <v>71</v>
      </c>
      <c r="M32" s="107"/>
      <c r="N32" s="107"/>
      <c r="O32" s="108"/>
      <c r="P32" s="109" t="s">
        <v>72</v>
      </c>
      <c r="Q32" s="109"/>
      <c r="R32" s="109"/>
      <c r="S32" s="109"/>
      <c r="T32" s="94"/>
    </row>
    <row r="33" spans="2:19">
      <c r="B33" s="87" t="s">
        <v>42</v>
      </c>
      <c r="C33" s="17">
        <v>36.4</v>
      </c>
      <c r="D33" s="17">
        <v>20.56</v>
      </c>
      <c r="E33" s="17">
        <f t="shared" si="7"/>
        <v>15.84</v>
      </c>
      <c r="F33" s="17">
        <f t="shared" si="12"/>
        <v>-1.0533333333333346</v>
      </c>
      <c r="G33" s="17">
        <f t="shared" si="2"/>
        <v>2.0753193183194965</v>
      </c>
      <c r="H33" s="77">
        <f t="shared" si="3"/>
        <v>1.0533333333333346</v>
      </c>
      <c r="L33" s="66"/>
      <c r="M33" s="67"/>
      <c r="N33" s="67"/>
      <c r="O33" s="68"/>
      <c r="P33" s="67"/>
      <c r="Q33" s="67"/>
      <c r="R33" s="67"/>
      <c r="S33" s="68"/>
    </row>
    <row r="34" spans="2:19">
      <c r="B34" s="87" t="s">
        <v>43</v>
      </c>
      <c r="C34" s="17">
        <v>37.01</v>
      </c>
      <c r="D34" s="17">
        <v>20.68</v>
      </c>
      <c r="E34" s="17">
        <f t="shared" si="7"/>
        <v>16.329999999999998</v>
      </c>
      <c r="F34" s="17">
        <f t="shared" si="12"/>
        <v>-0.56333333333333613</v>
      </c>
      <c r="G34" s="17">
        <f t="shared" si="2"/>
        <v>1.4776794405896319</v>
      </c>
      <c r="H34" s="77">
        <f t="shared" si="3"/>
        <v>0.56333333333333613</v>
      </c>
      <c r="L34" s="60">
        <v>0</v>
      </c>
      <c r="M34" s="71">
        <v>1.25</v>
      </c>
      <c r="N34" s="71">
        <v>2.5</v>
      </c>
      <c r="O34" s="72">
        <v>5</v>
      </c>
      <c r="P34" s="71">
        <v>0</v>
      </c>
      <c r="Q34" s="71">
        <v>1.25</v>
      </c>
      <c r="R34" s="71">
        <v>2.5</v>
      </c>
      <c r="S34" s="72">
        <v>5</v>
      </c>
    </row>
    <row r="35" spans="2:19">
      <c r="B35" s="87" t="s">
        <v>44</v>
      </c>
      <c r="C35" s="17">
        <v>38.729999999999997</v>
      </c>
      <c r="D35" s="17">
        <v>20.49</v>
      </c>
      <c r="E35" s="17">
        <f t="shared" si="7"/>
        <v>18.239999999999998</v>
      </c>
      <c r="F35" s="17">
        <f t="shared" si="12"/>
        <v>1.346666666666664</v>
      </c>
      <c r="G35" s="17">
        <f t="shared" si="2"/>
        <v>0.39319948394699128</v>
      </c>
      <c r="H35" s="77">
        <f t="shared" si="3"/>
        <v>-1.346666666666664</v>
      </c>
      <c r="L35" s="66">
        <v>0.32608801744139099</v>
      </c>
      <c r="M35" s="67">
        <v>0.39319948394699128</v>
      </c>
      <c r="N35" s="67">
        <v>1.4372722185789211</v>
      </c>
      <c r="O35" s="67">
        <v>26.4769799264004</v>
      </c>
      <c r="P35" s="67">
        <f t="shared" ref="P35:S37" si="13">L35/$L$39</f>
        <v>0.25218926740394626</v>
      </c>
      <c r="Q35" s="67">
        <f t="shared" si="13"/>
        <v>0.30409179269527736</v>
      </c>
      <c r="R35" s="67">
        <f t="shared" si="13"/>
        <v>1.1115545756863321</v>
      </c>
      <c r="S35" s="68">
        <f t="shared" si="13"/>
        <v>20.476711236125162</v>
      </c>
    </row>
    <row r="36" spans="2:19">
      <c r="B36" s="87" t="s">
        <v>45</v>
      </c>
      <c r="C36" s="17">
        <v>37.715000000000003</v>
      </c>
      <c r="D36" s="17">
        <v>20.56</v>
      </c>
      <c r="E36" s="17">
        <f t="shared" si="7"/>
        <v>17.155000000000005</v>
      </c>
      <c r="F36" s="17">
        <f t="shared" si="12"/>
        <v>0.26166666666667027</v>
      </c>
      <c r="G36" s="17">
        <f t="shared" si="2"/>
        <v>0.83412374506976161</v>
      </c>
      <c r="H36" s="77">
        <f t="shared" si="3"/>
        <v>-0.26166666666667032</v>
      </c>
      <c r="L36" s="57">
        <v>2.0753193183194965</v>
      </c>
      <c r="M36" s="69">
        <v>0.83412374506976161</v>
      </c>
      <c r="N36" s="69">
        <v>1.5087286267502336</v>
      </c>
      <c r="O36" s="69">
        <v>18.507010942484612</v>
      </c>
      <c r="P36" s="69">
        <f t="shared" si="13"/>
        <v>1.6050061042501165</v>
      </c>
      <c r="Q36" s="69">
        <f t="shared" si="13"/>
        <v>0.64509287352512878</v>
      </c>
      <c r="R36" s="69">
        <f t="shared" si="13"/>
        <v>1.1668173828555026</v>
      </c>
      <c r="S36" s="70">
        <f t="shared" si="13"/>
        <v>14.312913329484354</v>
      </c>
    </row>
    <row r="37" spans="2:19">
      <c r="B37" s="87" t="s">
        <v>46</v>
      </c>
      <c r="C37" s="17">
        <v>36.86</v>
      </c>
      <c r="D37" s="17">
        <v>20.68</v>
      </c>
      <c r="E37" s="17">
        <f t="shared" si="7"/>
        <v>16.18</v>
      </c>
      <c r="F37" s="17">
        <f t="shared" si="12"/>
        <v>-0.71333333333333471</v>
      </c>
      <c r="G37" s="17">
        <f t="shared" si="2"/>
        <v>1.6395879967805447</v>
      </c>
      <c r="H37" s="77">
        <f t="shared" si="3"/>
        <v>0.71333333333333471</v>
      </c>
      <c r="L37" s="60">
        <v>1.4776794405896319</v>
      </c>
      <c r="M37" s="71">
        <v>1.6395879967805447</v>
      </c>
      <c r="N37" s="71">
        <v>1.6395879967805447</v>
      </c>
      <c r="O37" s="71">
        <v>17.794177373309942</v>
      </c>
      <c r="P37" s="71">
        <f t="shared" si="13"/>
        <v>1.1428046283459374</v>
      </c>
      <c r="Q37" s="71">
        <f t="shared" si="13"/>
        <v>1.2680211281504903</v>
      </c>
      <c r="R37" s="71">
        <f t="shared" si="13"/>
        <v>1.2680211281504903</v>
      </c>
      <c r="S37" s="72">
        <f t="shared" si="13"/>
        <v>13.761623597952251</v>
      </c>
    </row>
    <row r="38" spans="2:19">
      <c r="B38" s="87" t="s">
        <v>47</v>
      </c>
      <c r="C38" s="17">
        <v>36.86</v>
      </c>
      <c r="D38" s="17">
        <v>20.49</v>
      </c>
      <c r="E38" s="17">
        <f t="shared" si="7"/>
        <v>16.37</v>
      </c>
      <c r="F38" s="17">
        <f t="shared" si="12"/>
        <v>-0.52333333333333343</v>
      </c>
      <c r="G38" s="17">
        <f t="shared" si="2"/>
        <v>1.4372722185789211</v>
      </c>
      <c r="H38" s="77">
        <f t="shared" si="3"/>
        <v>0.52333333333333332</v>
      </c>
    </row>
    <row r="39" spans="2:19">
      <c r="B39" s="87" t="s">
        <v>48</v>
      </c>
      <c r="C39" s="17">
        <v>36.86</v>
      </c>
      <c r="D39" s="17">
        <v>20.56</v>
      </c>
      <c r="E39" s="17">
        <f t="shared" si="7"/>
        <v>16.3</v>
      </c>
      <c r="F39" s="17">
        <f t="shared" si="12"/>
        <v>-0.59333333333333371</v>
      </c>
      <c r="G39" s="17">
        <f t="shared" si="2"/>
        <v>1.5087286267502336</v>
      </c>
      <c r="H39" s="77">
        <f t="shared" si="3"/>
        <v>0.5933333333333336</v>
      </c>
      <c r="K39" s="46" t="s">
        <v>5</v>
      </c>
      <c r="L39" s="67">
        <f>AVERAGE(L35:L37)</f>
        <v>1.293028925450173</v>
      </c>
      <c r="M39" s="67">
        <f>AVERAGE(M35:M37)</f>
        <v>0.9556370752657658</v>
      </c>
      <c r="N39" s="67">
        <f>AVERAGE(N35:N37)</f>
        <v>1.5285296140365665</v>
      </c>
      <c r="O39" s="67">
        <f>AVERAGE(O35:O37)</f>
        <v>20.926056080731652</v>
      </c>
      <c r="P39" s="67">
        <f>AVERAGE(P35:P37)</f>
        <v>1</v>
      </c>
      <c r="Q39" s="67">
        <f>AVERAGE(Q35:Q36)</f>
        <v>0.4745923331102031</v>
      </c>
      <c r="R39" s="67">
        <f>AVERAGE(R35:R37)</f>
        <v>1.1821310288974416</v>
      </c>
      <c r="S39" s="68">
        <f>AVERAGE(S36:S37)</f>
        <v>14.037268463718302</v>
      </c>
    </row>
    <row r="40" spans="2:19">
      <c r="B40" s="87" t="s">
        <v>49</v>
      </c>
      <c r="C40" s="17">
        <v>36.86</v>
      </c>
      <c r="D40" s="17">
        <v>20.68</v>
      </c>
      <c r="E40" s="17">
        <f t="shared" si="7"/>
        <v>16.18</v>
      </c>
      <c r="F40" s="17">
        <f t="shared" si="12"/>
        <v>-0.71333333333333471</v>
      </c>
      <c r="G40" s="17">
        <f t="shared" si="2"/>
        <v>1.6395879967805447</v>
      </c>
      <c r="H40" s="77">
        <f t="shared" si="3"/>
        <v>0.71333333333333471</v>
      </c>
      <c r="K40" s="49" t="s">
        <v>6</v>
      </c>
      <c r="L40" s="69">
        <f>STDEV(L35:L37)</f>
        <v>0.88911438833756262</v>
      </c>
      <c r="M40" s="69">
        <f>STDEV(M35:M37)</f>
        <v>0.63201677057840178</v>
      </c>
      <c r="N40" s="69">
        <f>STDEV(N35:N37)</f>
        <v>0.10260106164395803</v>
      </c>
      <c r="O40" s="69">
        <f>STDEV(O35:O37)</f>
        <v>4.8204356213568316</v>
      </c>
      <c r="P40" s="69">
        <f>STDEV(P35:P37)</f>
        <v>0.68762142194770626</v>
      </c>
      <c r="Q40" s="69">
        <f>STDEV(Q35:Q36)</f>
        <v>0.24112417664672994</v>
      </c>
      <c r="R40" s="69">
        <f>STDEV(R35:R37)</f>
        <v>7.9349393988411385E-2</v>
      </c>
      <c r="S40" s="70">
        <f>STDEV(S36:S37)</f>
        <v>0.38982070756486131</v>
      </c>
    </row>
    <row r="41" spans="2:19">
      <c r="B41" s="87" t="s">
        <v>50</v>
      </c>
      <c r="C41" s="17">
        <v>32.656666666666666</v>
      </c>
      <c r="D41" s="17">
        <v>20.49</v>
      </c>
      <c r="E41" s="17">
        <f t="shared" si="7"/>
        <v>12.166666666666668</v>
      </c>
      <c r="F41" s="17">
        <f t="shared" si="12"/>
        <v>-4.7266666666666666</v>
      </c>
      <c r="G41" s="17">
        <f t="shared" si="2"/>
        <v>26.4769799264004</v>
      </c>
      <c r="H41" s="77">
        <f t="shared" si="3"/>
        <v>4.7266666666666666</v>
      </c>
      <c r="K41" s="49" t="s">
        <v>7</v>
      </c>
      <c r="L41" s="69">
        <f t="shared" ref="L41:S41" si="14">COUNT(L35:L37)</f>
        <v>3</v>
      </c>
      <c r="M41" s="69">
        <f t="shared" si="14"/>
        <v>3</v>
      </c>
      <c r="N41" s="69">
        <f t="shared" si="14"/>
        <v>3</v>
      </c>
      <c r="O41" s="69">
        <f t="shared" si="14"/>
        <v>3</v>
      </c>
      <c r="P41" s="69">
        <f t="shared" si="14"/>
        <v>3</v>
      </c>
      <c r="Q41" s="69">
        <f t="shared" si="14"/>
        <v>3</v>
      </c>
      <c r="R41" s="69">
        <f t="shared" si="14"/>
        <v>3</v>
      </c>
      <c r="S41" s="70">
        <f t="shared" si="14"/>
        <v>3</v>
      </c>
    </row>
    <row r="42" spans="2:19">
      <c r="B42" s="87" t="s">
        <v>51</v>
      </c>
      <c r="C42" s="17">
        <v>33.243333333333332</v>
      </c>
      <c r="D42" s="17">
        <v>20.56</v>
      </c>
      <c r="E42" s="17">
        <f t="shared" si="7"/>
        <v>12.683333333333334</v>
      </c>
      <c r="F42" s="17">
        <f t="shared" si="12"/>
        <v>-4.2100000000000009</v>
      </c>
      <c r="G42" s="17">
        <f t="shared" si="2"/>
        <v>18.507010942484612</v>
      </c>
      <c r="H42" s="77">
        <f t="shared" si="3"/>
        <v>4.2100000000000009</v>
      </c>
      <c r="K42" s="52" t="s">
        <v>8</v>
      </c>
      <c r="L42" s="71">
        <f t="shared" ref="L42:S42" si="15">L40/SQRT(L41)</f>
        <v>0.51333043144706125</v>
      </c>
      <c r="M42" s="71">
        <f t="shared" si="15"/>
        <v>0.36489505262579824</v>
      </c>
      <c r="N42" s="71">
        <f t="shared" si="15"/>
        <v>5.9236750559280564E-2</v>
      </c>
      <c r="O42" s="71">
        <f t="shared" si="15"/>
        <v>2.7830798036016278</v>
      </c>
      <c r="P42" s="71">
        <f t="shared" si="15"/>
        <v>0.39699841306206146</v>
      </c>
      <c r="Q42" s="71">
        <f t="shared" si="15"/>
        <v>0.13921310829511641</v>
      </c>
      <c r="R42" s="71">
        <f t="shared" si="15"/>
        <v>4.5812393979242985E-2</v>
      </c>
      <c r="S42" s="72">
        <f t="shared" si="15"/>
        <v>0.22506309044826309</v>
      </c>
    </row>
    <row r="43" spans="2:19">
      <c r="B43" s="88" t="s">
        <v>52</v>
      </c>
      <c r="C43" s="22">
        <v>33.42</v>
      </c>
      <c r="D43" s="22">
        <v>20.68</v>
      </c>
      <c r="E43" s="22">
        <f t="shared" si="7"/>
        <v>12.740000000000002</v>
      </c>
      <c r="F43" s="22">
        <f t="shared" si="12"/>
        <v>-4.1533333333333324</v>
      </c>
      <c r="G43" s="22">
        <f t="shared" si="2"/>
        <v>17.794177373309942</v>
      </c>
      <c r="H43" s="79">
        <f t="shared" si="3"/>
        <v>4.1533333333333324</v>
      </c>
    </row>
    <row r="44" spans="2:19">
      <c r="B44" s="87" t="s">
        <v>53</v>
      </c>
      <c r="C44" s="17">
        <v>33.43</v>
      </c>
      <c r="D44" s="17">
        <v>20.49</v>
      </c>
      <c r="E44" s="17">
        <f t="shared" si="7"/>
        <v>12.940000000000001</v>
      </c>
      <c r="F44" s="17">
        <f t="shared" ref="F44:F55" si="16">E44-$W$10</f>
        <v>8.8888888888890349E-2</v>
      </c>
      <c r="G44" s="17">
        <f t="shared" si="2"/>
        <v>0.94024661408616095</v>
      </c>
      <c r="H44" s="77">
        <f t="shared" si="3"/>
        <v>-8.8888888888890336E-2</v>
      </c>
      <c r="K44" s="62"/>
      <c r="L44" s="106" t="s">
        <v>73</v>
      </c>
      <c r="M44" s="107"/>
      <c r="N44" s="107"/>
      <c r="O44" s="108"/>
      <c r="P44" s="98" t="s">
        <v>74</v>
      </c>
      <c r="Q44" s="98"/>
      <c r="R44" s="98"/>
      <c r="S44" s="99"/>
    </row>
    <row r="45" spans="2:19">
      <c r="B45" s="87" t="s">
        <v>54</v>
      </c>
      <c r="C45" s="17">
        <v>33.44</v>
      </c>
      <c r="D45" s="17">
        <v>20.56</v>
      </c>
      <c r="E45" s="17">
        <f t="shared" si="7"/>
        <v>12.879999999999999</v>
      </c>
      <c r="F45" s="17">
        <f t="shared" si="16"/>
        <v>2.8888888888888076E-2</v>
      </c>
      <c r="G45" s="17">
        <f t="shared" si="2"/>
        <v>0.98017490193161949</v>
      </c>
      <c r="H45" s="77">
        <f t="shared" si="3"/>
        <v>-2.8888888888888169E-2</v>
      </c>
      <c r="L45" s="66"/>
      <c r="M45" s="67"/>
      <c r="N45" s="67"/>
      <c r="O45" s="67"/>
      <c r="P45" s="67"/>
      <c r="Q45" s="67"/>
      <c r="R45" s="67"/>
      <c r="S45" s="68"/>
    </row>
    <row r="46" spans="2:19">
      <c r="B46" s="87" t="s">
        <v>55</v>
      </c>
      <c r="C46" s="17">
        <v>33.413333333333334</v>
      </c>
      <c r="D46" s="17">
        <v>20.68</v>
      </c>
      <c r="E46" s="17">
        <f t="shared" si="7"/>
        <v>12.733333333333334</v>
      </c>
      <c r="F46" s="17">
        <f t="shared" si="16"/>
        <v>-0.11777777777777665</v>
      </c>
      <c r="G46" s="17">
        <f t="shared" si="2"/>
        <v>1.0850622239376218</v>
      </c>
      <c r="H46" s="77">
        <f t="shared" si="3"/>
        <v>0.11777777777777672</v>
      </c>
      <c r="L46" s="60">
        <v>0</v>
      </c>
      <c r="M46" s="71">
        <v>1.25</v>
      </c>
      <c r="N46" s="71">
        <v>2.5</v>
      </c>
      <c r="O46" s="71">
        <v>5</v>
      </c>
      <c r="P46" s="71">
        <v>0</v>
      </c>
      <c r="Q46" s="71">
        <v>1.25</v>
      </c>
      <c r="R46" s="71">
        <v>2.5</v>
      </c>
      <c r="S46" s="72">
        <v>5</v>
      </c>
    </row>
    <row r="47" spans="2:19">
      <c r="B47" s="87" t="s">
        <v>56</v>
      </c>
      <c r="C47" s="17">
        <v>34.369999999999997</v>
      </c>
      <c r="D47" s="17">
        <v>20.49</v>
      </c>
      <c r="E47" s="17">
        <f t="shared" si="7"/>
        <v>13.879999999999999</v>
      </c>
      <c r="F47" s="17">
        <f t="shared" si="16"/>
        <v>1.0288888888888881</v>
      </c>
      <c r="G47" s="17">
        <f t="shared" si="2"/>
        <v>0.49008745096580986</v>
      </c>
      <c r="H47" s="77">
        <f t="shared" si="3"/>
        <v>-1.0288888888888879</v>
      </c>
      <c r="L47" s="66">
        <v>0.94024661408616095</v>
      </c>
      <c r="M47" s="67">
        <v>0.49008745096580986</v>
      </c>
      <c r="N47" s="67">
        <v>0.39532500361974771</v>
      </c>
      <c r="O47" s="67">
        <v>0.23397794386828016</v>
      </c>
      <c r="P47" s="67">
        <f t="shared" ref="P47:S49" si="17">L47/$L$51</f>
        <v>0.93853106066058423</v>
      </c>
      <c r="Q47" s="67">
        <f t="shared" si="17"/>
        <v>0.48919324811228115</v>
      </c>
      <c r="R47" s="67">
        <f t="shared" si="17"/>
        <v>0.39460370225687585</v>
      </c>
      <c r="S47" s="68">
        <f t="shared" si="17"/>
        <v>0.23355103282483786</v>
      </c>
    </row>
    <row r="48" spans="2:19">
      <c r="B48" s="87" t="s">
        <v>57</v>
      </c>
      <c r="C48" s="17">
        <v>33.47</v>
      </c>
      <c r="D48" s="17">
        <v>20.56</v>
      </c>
      <c r="E48" s="17">
        <f t="shared" si="7"/>
        <v>12.91</v>
      </c>
      <c r="F48" s="17">
        <f t="shared" si="16"/>
        <v>5.8888888888889213E-2</v>
      </c>
      <c r="G48" s="17">
        <f t="shared" si="2"/>
        <v>0.960003194137103</v>
      </c>
      <c r="H48" s="77">
        <f t="shared" si="3"/>
        <v>-5.8888888888889115E-2</v>
      </c>
      <c r="L48" s="57">
        <v>0.98017490193161949</v>
      </c>
      <c r="M48" s="69">
        <v>0.960003194137103</v>
      </c>
      <c r="N48" s="69">
        <v>0.54378607423520897</v>
      </c>
      <c r="O48" s="69">
        <v>0.25663285353231663</v>
      </c>
      <c r="P48" s="69">
        <f t="shared" si="17"/>
        <v>0.97838649622456209</v>
      </c>
      <c r="Q48" s="69">
        <f t="shared" si="17"/>
        <v>0.95825159328729059</v>
      </c>
      <c r="R48" s="69">
        <f t="shared" si="17"/>
        <v>0.54279389404709755</v>
      </c>
      <c r="S48" s="70">
        <f t="shared" si="17"/>
        <v>0.25616460683576159</v>
      </c>
    </row>
    <row r="49" spans="2:19">
      <c r="B49" s="87" t="s">
        <v>58</v>
      </c>
      <c r="C49" s="17">
        <v>33.893333333333338</v>
      </c>
      <c r="D49" s="17">
        <v>20.68</v>
      </c>
      <c r="E49" s="17">
        <f t="shared" si="7"/>
        <v>13.213333333333338</v>
      </c>
      <c r="F49" s="17">
        <f t="shared" si="16"/>
        <v>0.36222222222222733</v>
      </c>
      <c r="G49" s="17">
        <f t="shared" si="2"/>
        <v>0.7779653352195367</v>
      </c>
      <c r="H49" s="77">
        <f t="shared" si="3"/>
        <v>-0.36222222222222716</v>
      </c>
      <c r="L49" s="60">
        <v>1.0850622239376218</v>
      </c>
      <c r="M49" s="71">
        <v>0.7779653352195367</v>
      </c>
      <c r="N49" s="71">
        <v>0.9533719676931397</v>
      </c>
      <c r="O49" s="71">
        <v>0.30168421365350384</v>
      </c>
      <c r="P49" s="71">
        <f t="shared" si="17"/>
        <v>1.083082443114854</v>
      </c>
      <c r="Q49" s="71">
        <f t="shared" si="17"/>
        <v>0.77654587666917219</v>
      </c>
      <c r="R49" s="71">
        <f t="shared" si="17"/>
        <v>0.95163246603418994</v>
      </c>
      <c r="S49" s="72">
        <f t="shared" si="17"/>
        <v>0.30113376722974433</v>
      </c>
    </row>
    <row r="50" spans="2:19">
      <c r="B50" s="87" t="s">
        <v>59</v>
      </c>
      <c r="C50" s="17">
        <v>34.68</v>
      </c>
      <c r="D50" s="17">
        <v>20.49</v>
      </c>
      <c r="E50" s="17">
        <f t="shared" si="7"/>
        <v>14.190000000000001</v>
      </c>
      <c r="F50" s="17">
        <f t="shared" si="16"/>
        <v>1.3388888888888903</v>
      </c>
      <c r="G50" s="17">
        <f t="shared" si="2"/>
        <v>0.39532500361974771</v>
      </c>
      <c r="H50" s="77">
        <f t="shared" si="3"/>
        <v>-1.3388888888888906</v>
      </c>
    </row>
    <row r="51" spans="2:19">
      <c r="B51" s="87" t="s">
        <v>60</v>
      </c>
      <c r="C51" s="17">
        <v>34.29</v>
      </c>
      <c r="D51" s="17">
        <v>20.56</v>
      </c>
      <c r="E51" s="17">
        <f t="shared" si="7"/>
        <v>13.73</v>
      </c>
      <c r="F51" s="17">
        <f t="shared" si="16"/>
        <v>0.8788888888888895</v>
      </c>
      <c r="G51" s="17">
        <f t="shared" si="2"/>
        <v>0.54378607423520897</v>
      </c>
      <c r="H51" s="77">
        <f t="shared" si="3"/>
        <v>-0.87888888888888927</v>
      </c>
      <c r="K51" s="46" t="s">
        <v>5</v>
      </c>
      <c r="L51" s="67">
        <f>AVERAGE(L47:L49)</f>
        <v>1.0018279133184673</v>
      </c>
      <c r="M51" s="67">
        <f>AVERAGE(M47:M49)</f>
        <v>0.74268532677414978</v>
      </c>
      <c r="N51" s="67">
        <f>AVERAGE(N47:N49)</f>
        <v>0.63082768184936544</v>
      </c>
      <c r="O51" s="67">
        <f>AVERAGE(O47:O49)</f>
        <v>0.26409833701803354</v>
      </c>
      <c r="P51" s="67">
        <f>AVERAGE(P47:P49)</f>
        <v>1</v>
      </c>
      <c r="Q51" s="67">
        <f>AVERAGE(Q48:Q49)</f>
        <v>0.86739873497823139</v>
      </c>
      <c r="R51" s="67">
        <f>AVERAGE(R47:R48)</f>
        <v>0.46869879815198667</v>
      </c>
      <c r="S51" s="68">
        <f>AVERAGE(S47:S49)</f>
        <v>0.26361646896344793</v>
      </c>
    </row>
    <row r="52" spans="2:19">
      <c r="B52" s="87" t="s">
        <v>61</v>
      </c>
      <c r="C52" s="17">
        <v>33.6</v>
      </c>
      <c r="D52" s="17">
        <v>20.68</v>
      </c>
      <c r="E52" s="17">
        <f t="shared" si="7"/>
        <v>12.920000000000002</v>
      </c>
      <c r="F52" s="17">
        <f t="shared" si="16"/>
        <v>6.8888888888890776E-2</v>
      </c>
      <c r="G52" s="17">
        <f t="shared" si="2"/>
        <v>0.9533719676931397</v>
      </c>
      <c r="H52" s="77">
        <f t="shared" si="3"/>
        <v>-6.8888888888890859E-2</v>
      </c>
      <c r="K52" s="49" t="s">
        <v>6</v>
      </c>
      <c r="L52" s="69">
        <f>STDEV(L47:L49)</f>
        <v>7.4796590101099208E-2</v>
      </c>
      <c r="M52" s="69">
        <f>STDEV(M47:M49)</f>
        <v>0.23693608983645206</v>
      </c>
      <c r="N52" s="69">
        <f>STDEV(N47:N49)</f>
        <v>0.28902644276938577</v>
      </c>
      <c r="O52" s="69">
        <f>STDEV(O47:O49)</f>
        <v>3.4464979686836046E-2</v>
      </c>
      <c r="P52" s="69">
        <f>STDEV(P47:P49)</f>
        <v>7.4660117877273002E-2</v>
      </c>
      <c r="Q52" s="69">
        <f>STDEV(Q48:Q49)</f>
        <v>0.12848534440103279</v>
      </c>
      <c r="R52" s="69">
        <f>STDEV(R47:R48)</f>
        <v>0.10478628952020118</v>
      </c>
      <c r="S52" s="70">
        <f>STDEV(S47:S49)</f>
        <v>3.4402095638035951E-2</v>
      </c>
    </row>
    <row r="53" spans="2:19">
      <c r="B53" s="87" t="s">
        <v>62</v>
      </c>
      <c r="C53" s="17">
        <v>35.436666666666667</v>
      </c>
      <c r="D53" s="17">
        <v>20.49</v>
      </c>
      <c r="E53" s="17">
        <f t="shared" si="7"/>
        <v>14.946666666666669</v>
      </c>
      <c r="F53" s="17">
        <f t="shared" si="16"/>
        <v>2.0955555555555581</v>
      </c>
      <c r="G53" s="17">
        <f t="shared" si="2"/>
        <v>0.23397794386828016</v>
      </c>
      <c r="H53" s="77">
        <f t="shared" si="3"/>
        <v>-2.0955555555555581</v>
      </c>
      <c r="K53" s="49" t="s">
        <v>7</v>
      </c>
      <c r="L53" s="69">
        <f t="shared" ref="L53:S53" si="18">COUNT(L47:L49)</f>
        <v>3</v>
      </c>
      <c r="M53" s="69">
        <f t="shared" si="18"/>
        <v>3</v>
      </c>
      <c r="N53" s="69">
        <f t="shared" si="18"/>
        <v>3</v>
      </c>
      <c r="O53" s="69">
        <f t="shared" si="18"/>
        <v>3</v>
      </c>
      <c r="P53" s="69">
        <f t="shared" si="18"/>
        <v>3</v>
      </c>
      <c r="Q53" s="69">
        <f t="shared" si="18"/>
        <v>3</v>
      </c>
      <c r="R53" s="69">
        <f t="shared" si="18"/>
        <v>3</v>
      </c>
      <c r="S53" s="70">
        <f t="shared" si="18"/>
        <v>3</v>
      </c>
    </row>
    <row r="54" spans="2:19">
      <c r="B54" s="87" t="s">
        <v>63</v>
      </c>
      <c r="C54" s="17">
        <v>35.373333333333335</v>
      </c>
      <c r="D54" s="17">
        <v>20.56</v>
      </c>
      <c r="E54" s="17">
        <f t="shared" si="7"/>
        <v>14.813333333333336</v>
      </c>
      <c r="F54" s="17">
        <f t="shared" si="16"/>
        <v>1.9622222222222252</v>
      </c>
      <c r="G54" s="17">
        <f t="shared" si="2"/>
        <v>0.25663285353231663</v>
      </c>
      <c r="H54" s="77">
        <f t="shared" si="3"/>
        <v>-1.9622222222222252</v>
      </c>
      <c r="K54" s="52" t="s">
        <v>8</v>
      </c>
      <c r="L54" s="71">
        <f>L52/SQRT(L53)</f>
        <v>4.3183831429335726E-2</v>
      </c>
      <c r="M54" s="71">
        <f t="shared" ref="M54:S54" si="19">M52/SQRT(M53)</f>
        <v>0.13679511524781296</v>
      </c>
      <c r="N54" s="71">
        <f t="shared" si="19"/>
        <v>0.16686949453582486</v>
      </c>
      <c r="O54" s="71">
        <f t="shared" si="19"/>
        <v>1.9898365299809775E-2</v>
      </c>
      <c r="P54" s="71">
        <f t="shared" si="19"/>
        <v>4.3105039154172763E-2</v>
      </c>
      <c r="Q54" s="71">
        <f t="shared" si="19"/>
        <v>7.4181048176858055E-2</v>
      </c>
      <c r="R54" s="71">
        <f t="shared" si="19"/>
        <v>6.0498392461870214E-2</v>
      </c>
      <c r="S54" s="72">
        <f t="shared" si="19"/>
        <v>1.9862059177307309E-2</v>
      </c>
    </row>
    <row r="55" spans="2:19">
      <c r="B55" s="88" t="s">
        <v>64</v>
      </c>
      <c r="C55" s="22">
        <v>35.26</v>
      </c>
      <c r="D55" s="22">
        <v>20.68</v>
      </c>
      <c r="E55" s="22">
        <f t="shared" si="7"/>
        <v>14.579999999999998</v>
      </c>
      <c r="F55" s="22">
        <f t="shared" si="16"/>
        <v>1.7288888888888874</v>
      </c>
      <c r="G55" s="22">
        <f t="shared" si="2"/>
        <v>0.30168421365350384</v>
      </c>
      <c r="H55" s="79">
        <f t="shared" si="3"/>
        <v>-1.7288888888888871</v>
      </c>
    </row>
  </sheetData>
  <mergeCells count="10">
    <mergeCell ref="L32:O32"/>
    <mergeCell ref="P32:S32"/>
    <mergeCell ref="L44:O44"/>
    <mergeCell ref="P44:S44"/>
    <mergeCell ref="B5:H5"/>
    <mergeCell ref="K5:O5"/>
    <mergeCell ref="L7:O7"/>
    <mergeCell ref="P7:S7"/>
    <mergeCell ref="L20:O20"/>
    <mergeCell ref="P20:S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W55"/>
  <sheetViews>
    <sheetView tabSelected="1" zoomScale="50" zoomScaleNormal="50" workbookViewId="0">
      <selection activeCell="B17" sqref="B17"/>
    </sheetView>
  </sheetViews>
  <sheetFormatPr defaultRowHeight="13.2"/>
  <cols>
    <col min="2" max="2" width="21" customWidth="1"/>
    <col min="9" max="9" width="14.33203125" customWidth="1"/>
    <col min="22" max="22" width="21.77734375" customWidth="1"/>
  </cols>
  <sheetData>
    <row r="2" spans="2:23" ht="16.2">
      <c r="B2" s="89" t="s">
        <v>75</v>
      </c>
      <c r="C2" s="1"/>
      <c r="D2" s="1"/>
    </row>
    <row r="5" spans="2:23">
      <c r="B5" s="105" t="s">
        <v>25</v>
      </c>
      <c r="C5" s="105"/>
      <c r="D5" s="105"/>
      <c r="E5" s="105"/>
      <c r="F5" s="105"/>
      <c r="G5" s="105"/>
      <c r="H5" s="105"/>
      <c r="K5" s="105" t="s">
        <v>26</v>
      </c>
      <c r="L5" s="105"/>
      <c r="M5" s="105"/>
      <c r="N5" s="105"/>
      <c r="O5" s="105"/>
      <c r="P5" s="11"/>
      <c r="Q5" s="11"/>
      <c r="R5" s="11"/>
      <c r="S5" s="11"/>
    </row>
    <row r="7" spans="2:23">
      <c r="B7" s="46" t="s">
        <v>1</v>
      </c>
      <c r="C7" s="95" t="s">
        <v>22</v>
      </c>
      <c r="D7" s="74" t="s">
        <v>0</v>
      </c>
      <c r="E7" s="74" t="s">
        <v>2</v>
      </c>
      <c r="F7" s="74" t="s">
        <v>3</v>
      </c>
      <c r="G7" s="74" t="s">
        <v>4</v>
      </c>
      <c r="H7" s="75"/>
      <c r="K7" s="62"/>
      <c r="L7" s="106" t="s">
        <v>69</v>
      </c>
      <c r="M7" s="110"/>
      <c r="N7" s="110"/>
      <c r="O7" s="111"/>
      <c r="P7" s="107" t="s">
        <v>70</v>
      </c>
      <c r="Q7" s="110"/>
      <c r="R7" s="110"/>
      <c r="S7" s="111"/>
      <c r="V7" s="93" t="s">
        <v>66</v>
      </c>
      <c r="W7" s="68">
        <f>AVERAGE(E8:E10)</f>
        <v>10.193333333333333</v>
      </c>
    </row>
    <row r="8" spans="2:23">
      <c r="B8" s="28" t="s">
        <v>29</v>
      </c>
      <c r="C8" s="33">
        <v>30.790000000000003</v>
      </c>
      <c r="D8" s="33">
        <v>20.49</v>
      </c>
      <c r="E8" s="33">
        <f t="shared" ref="E8:E14" si="0">C8-D8</f>
        <v>10.300000000000004</v>
      </c>
      <c r="F8" s="33">
        <f t="shared" ref="F8:F19" si="1">E8-$W$7</f>
        <v>0.10666666666667091</v>
      </c>
      <c r="G8" s="33">
        <f t="shared" ref="G8:G55" si="2">2^-F8</f>
        <v>0.92873141003854587</v>
      </c>
      <c r="H8" s="80">
        <f>LOG(G8,2)</f>
        <v>-0.10666666666667086</v>
      </c>
      <c r="L8" s="57">
        <v>0</v>
      </c>
      <c r="M8" s="69">
        <v>1.25</v>
      </c>
      <c r="N8" s="69">
        <v>2.5</v>
      </c>
      <c r="O8" s="69">
        <v>5</v>
      </c>
      <c r="P8" s="69">
        <v>0</v>
      </c>
      <c r="Q8" s="69">
        <v>1.25</v>
      </c>
      <c r="R8" s="69">
        <v>2.5</v>
      </c>
      <c r="S8" s="70">
        <v>5</v>
      </c>
      <c r="V8" s="91" t="s">
        <v>28</v>
      </c>
      <c r="W8" s="70">
        <f>AVERAGE(E20:E22)</f>
        <v>11.828888888888878</v>
      </c>
    </row>
    <row r="9" spans="2:23">
      <c r="B9" s="13" t="s">
        <v>30</v>
      </c>
      <c r="C9" s="17">
        <v>30.789999999999996</v>
      </c>
      <c r="D9" s="17">
        <v>20.56</v>
      </c>
      <c r="E9" s="17">
        <f t="shared" si="0"/>
        <v>10.229999999999997</v>
      </c>
      <c r="F9" s="17">
        <f t="shared" si="1"/>
        <v>3.6666666666663517E-2</v>
      </c>
      <c r="G9" s="17">
        <f t="shared" si="2"/>
        <v>0.97490485572224239</v>
      </c>
      <c r="H9" s="77">
        <f t="shared" ref="H9:H55" si="3">LOG(G9,2)</f>
        <v>-3.6666666666663496E-2</v>
      </c>
      <c r="L9" s="57">
        <v>0.92873141003854587</v>
      </c>
      <c r="M9" s="69">
        <v>0.46329403094518506</v>
      </c>
      <c r="N9" s="69">
        <v>0.46976137460700418</v>
      </c>
      <c r="O9" s="69">
        <v>0.4204482076268557</v>
      </c>
      <c r="P9" s="69">
        <f t="shared" ref="P9:S11" si="4">L9/$L$13</f>
        <v>0.92623358452361049</v>
      </c>
      <c r="Q9" s="69">
        <f t="shared" si="4"/>
        <v>0.46204800045789474</v>
      </c>
      <c r="R9" s="69">
        <f t="shared" si="4"/>
        <v>0.46849795018230878</v>
      </c>
      <c r="S9" s="70">
        <f t="shared" si="4"/>
        <v>0.41931741109153053</v>
      </c>
      <c r="V9" s="91" t="s">
        <v>65</v>
      </c>
      <c r="W9" s="70">
        <f>AVERAGE(E32:E34)</f>
        <v>10.313333333333334</v>
      </c>
    </row>
    <row r="10" spans="2:23">
      <c r="B10" s="13" t="s">
        <v>31</v>
      </c>
      <c r="C10" s="17">
        <v>30.73</v>
      </c>
      <c r="D10" s="17">
        <v>20.68</v>
      </c>
      <c r="E10" s="17">
        <f t="shared" si="0"/>
        <v>10.050000000000001</v>
      </c>
      <c r="F10" s="17">
        <f t="shared" si="1"/>
        <v>-0.14333333333333265</v>
      </c>
      <c r="G10" s="17">
        <f t="shared" si="2"/>
        <v>1.1044540007443511</v>
      </c>
      <c r="H10" s="77">
        <f t="shared" si="3"/>
        <v>0.14333333333333276</v>
      </c>
      <c r="L10" s="57">
        <v>0.97490485572224239</v>
      </c>
      <c r="M10" s="69">
        <v>0.48971014879346242</v>
      </c>
      <c r="N10" s="69">
        <v>1.5910729675098372</v>
      </c>
      <c r="O10" s="69">
        <v>1.7250840639843774</v>
      </c>
      <c r="P10" s="69">
        <f t="shared" si="4"/>
        <v>0.97228284660643527</v>
      </c>
      <c r="Q10" s="69">
        <f t="shared" si="4"/>
        <v>0.48839307208930705</v>
      </c>
      <c r="R10" s="69">
        <f t="shared" si="4"/>
        <v>1.5867937726732966</v>
      </c>
      <c r="S10" s="70">
        <f t="shared" si="4"/>
        <v>1.7204444459593449</v>
      </c>
      <c r="V10" s="92" t="s">
        <v>27</v>
      </c>
      <c r="W10" s="72">
        <f>AVERAGE(E44:E46)</f>
        <v>13.439999999999998</v>
      </c>
    </row>
    <row r="11" spans="2:23">
      <c r="B11" s="13" t="s">
        <v>32</v>
      </c>
      <c r="C11" s="17">
        <v>31.793333333333333</v>
      </c>
      <c r="D11" s="17">
        <v>20.49</v>
      </c>
      <c r="E11" s="17">
        <f t="shared" si="0"/>
        <v>11.303333333333335</v>
      </c>
      <c r="F11" s="17">
        <f t="shared" si="1"/>
        <v>1.1100000000000012</v>
      </c>
      <c r="G11" s="17">
        <f t="shared" si="2"/>
        <v>0.46329403094518506</v>
      </c>
      <c r="H11" s="77">
        <f t="shared" si="3"/>
        <v>-1.1100000000000012</v>
      </c>
      <c r="L11" s="60">
        <v>1.1044540007443511</v>
      </c>
      <c r="M11" s="71">
        <v>0.57038185793421159</v>
      </c>
      <c r="N11" s="71">
        <v>1.8531761237807447</v>
      </c>
      <c r="O11" s="71">
        <v>1.9318726578496925</v>
      </c>
      <c r="P11" s="71">
        <f t="shared" si="4"/>
        <v>1.1014835688699545</v>
      </c>
      <c r="Q11" s="71">
        <f t="shared" si="4"/>
        <v>0.56884781446092669</v>
      </c>
      <c r="R11" s="71">
        <f t="shared" si="4"/>
        <v>1.8481920018315834</v>
      </c>
      <c r="S11" s="72">
        <f t="shared" si="4"/>
        <v>1.9266768813698352</v>
      </c>
    </row>
    <row r="12" spans="2:23">
      <c r="B12" s="13" t="s">
        <v>33</v>
      </c>
      <c r="C12" s="17">
        <v>31.783333333333335</v>
      </c>
      <c r="D12" s="17">
        <v>20.56</v>
      </c>
      <c r="E12" s="17">
        <f t="shared" si="0"/>
        <v>11.223333333333336</v>
      </c>
      <c r="F12" s="17">
        <f t="shared" si="1"/>
        <v>1.0300000000000029</v>
      </c>
      <c r="G12" s="17">
        <f t="shared" si="2"/>
        <v>0.48971014879346242</v>
      </c>
      <c r="H12" s="77">
        <f t="shared" si="3"/>
        <v>-1.0300000000000031</v>
      </c>
    </row>
    <row r="13" spans="2:23">
      <c r="B13" s="13" t="s">
        <v>34</v>
      </c>
      <c r="C13" s="17">
        <v>31.683333333333334</v>
      </c>
      <c r="D13" s="17">
        <v>20.68</v>
      </c>
      <c r="E13" s="17">
        <f t="shared" si="0"/>
        <v>11.003333333333334</v>
      </c>
      <c r="F13" s="17">
        <f t="shared" si="1"/>
        <v>0.8100000000000005</v>
      </c>
      <c r="G13" s="17">
        <f t="shared" si="2"/>
        <v>0.57038185793421159</v>
      </c>
      <c r="H13" s="77">
        <f t="shared" si="3"/>
        <v>-0.81000000000000072</v>
      </c>
      <c r="K13" s="46" t="s">
        <v>5</v>
      </c>
      <c r="L13" s="67">
        <f>AVERAGE(L9:L11)</f>
        <v>1.002696755501713</v>
      </c>
      <c r="M13" s="67">
        <f>AVERAGE(M9:M11)</f>
        <v>0.50779534589095299</v>
      </c>
      <c r="N13" s="67">
        <f>AVERAGE(N9:N11)</f>
        <v>1.3046701552991953</v>
      </c>
      <c r="O13" s="67">
        <f>AVERAGE(O9:O11)</f>
        <v>1.3591349764869751</v>
      </c>
      <c r="P13" s="67">
        <f ca="1">AVERAGE(P9:P16)</f>
        <v>1</v>
      </c>
      <c r="Q13" s="67">
        <f ca="1">AVERAGE(Q9:Q16)</f>
        <v>0.50642962900270949</v>
      </c>
      <c r="R13" s="67">
        <f ca="1">AVERAGE(R10:R16)</f>
        <v>1.71749288725244</v>
      </c>
      <c r="S13" s="68">
        <f ca="1">AVERAGE(S10:S16)</f>
        <v>1.82356066366459</v>
      </c>
    </row>
    <row r="14" spans="2:23">
      <c r="B14" s="13" t="s">
        <v>35</v>
      </c>
      <c r="C14" s="17">
        <v>31.773333333333337</v>
      </c>
      <c r="D14" s="17">
        <v>20.49</v>
      </c>
      <c r="E14" s="17">
        <f t="shared" si="0"/>
        <v>11.283333333333339</v>
      </c>
      <c r="F14" s="17">
        <f t="shared" si="1"/>
        <v>1.0900000000000052</v>
      </c>
      <c r="G14" s="17">
        <f t="shared" si="2"/>
        <v>0.46976137460700418</v>
      </c>
      <c r="H14" s="77">
        <f t="shared" si="3"/>
        <v>-1.0900000000000052</v>
      </c>
      <c r="K14" s="49" t="s">
        <v>6</v>
      </c>
      <c r="L14" s="69">
        <f ca="1">STDEV(L9:L16)</f>
        <v>9.1098295763993808E-2</v>
      </c>
      <c r="M14" s="69">
        <f ca="1">STDEV(M9:M16)</f>
        <v>5.578760111215781E-2</v>
      </c>
      <c r="N14" s="69">
        <f ca="1">STDEV(N9:N16)</f>
        <v>0.73483264774333756</v>
      </c>
      <c r="O14" s="69">
        <f ca="1">STDEV(O9:O16)</f>
        <v>0.81947545305700731</v>
      </c>
      <c r="P14" s="69">
        <f ca="1">STDEV(P9:P16)</f>
        <v>9.0853286663335711E-2</v>
      </c>
      <c r="Q14" s="69">
        <f ca="1">STDEV(Q10:Q16)</f>
        <v>5.6890093909588907E-2</v>
      </c>
      <c r="R14" s="69">
        <f ca="1">STDEV(R10:R16)</f>
        <v>0.18483646042797972</v>
      </c>
      <c r="S14" s="70">
        <f ca="1">STDEV(S10:S16)</f>
        <v>0.14582835357937435</v>
      </c>
    </row>
    <row r="15" spans="2:23">
      <c r="B15" s="13" t="s">
        <v>36</v>
      </c>
      <c r="C15" s="17">
        <v>30.083333333333332</v>
      </c>
      <c r="D15" s="17">
        <v>20.56</v>
      </c>
      <c r="E15" s="17">
        <f>C15-D15</f>
        <v>9.5233333333333334</v>
      </c>
      <c r="F15" s="17">
        <f t="shared" si="1"/>
        <v>-0.66999999999999993</v>
      </c>
      <c r="G15" s="17">
        <f t="shared" si="2"/>
        <v>1.5910729675098372</v>
      </c>
      <c r="H15" s="77">
        <f t="shared" si="3"/>
        <v>0.66999999999999982</v>
      </c>
      <c r="K15" s="49" t="s">
        <v>7</v>
      </c>
      <c r="L15" s="69">
        <f t="shared" ref="L15:S15" ca="1" si="5">COUNT(L9:L16)</f>
        <v>3</v>
      </c>
      <c r="M15" s="69">
        <f t="shared" ca="1" si="5"/>
        <v>3</v>
      </c>
      <c r="N15" s="69">
        <f t="shared" ca="1" si="5"/>
        <v>3</v>
      </c>
      <c r="O15" s="69">
        <f t="shared" ca="1" si="5"/>
        <v>3</v>
      </c>
      <c r="P15" s="69">
        <f t="shared" ca="1" si="5"/>
        <v>3</v>
      </c>
      <c r="Q15" s="69">
        <f t="shared" ca="1" si="5"/>
        <v>3</v>
      </c>
      <c r="R15" s="69">
        <f t="shared" ca="1" si="5"/>
        <v>3</v>
      </c>
      <c r="S15" s="70">
        <f t="shared" ca="1" si="5"/>
        <v>3</v>
      </c>
    </row>
    <row r="16" spans="2:23">
      <c r="B16" s="13" t="s">
        <v>37</v>
      </c>
      <c r="C16" s="17">
        <v>29.983333333333331</v>
      </c>
      <c r="D16" s="17">
        <v>20.68</v>
      </c>
      <c r="E16" s="17">
        <f t="shared" ref="E16:E55" si="6">C16-D16</f>
        <v>9.303333333333331</v>
      </c>
      <c r="F16" s="17">
        <f t="shared" si="1"/>
        <v>-0.89000000000000234</v>
      </c>
      <c r="G16" s="17">
        <f t="shared" si="2"/>
        <v>1.8531761237807447</v>
      </c>
      <c r="H16" s="77">
        <f t="shared" si="3"/>
        <v>0.89000000000000234</v>
      </c>
      <c r="K16" s="52" t="s">
        <v>8</v>
      </c>
      <c r="L16" s="71">
        <f ca="1">L14/SQRT(L15)</f>
        <v>5.2595625582057971E-2</v>
      </c>
      <c r="M16" s="71">
        <f t="shared" ref="M16:S16" ca="1" si="7">M14/SQRT(M15)</f>
        <v>3.2208986519547782E-2</v>
      </c>
      <c r="N16" s="71">
        <f t="shared" ca="1" si="7"/>
        <v>0.42425582698394143</v>
      </c>
      <c r="O16" s="71">
        <f t="shared" ca="1" si="7"/>
        <v>0.47312437341675373</v>
      </c>
      <c r="P16" s="71">
        <f t="shared" ca="1" si="7"/>
        <v>5.2454169511839115E-2</v>
      </c>
      <c r="Q16" s="71">
        <f t="shared" ca="1" si="7"/>
        <v>3.2845511032924248E-2</v>
      </c>
      <c r="R16" s="71">
        <f t="shared" ca="1" si="7"/>
        <v>0.10671538018415171</v>
      </c>
      <c r="S16" s="72">
        <f t="shared" ca="1" si="7"/>
        <v>8.4194039194531708E-2</v>
      </c>
    </row>
    <row r="17" spans="2:19">
      <c r="B17" s="13" t="s">
        <v>38</v>
      </c>
      <c r="C17" s="17">
        <v>31.933333333333337</v>
      </c>
      <c r="D17" s="17">
        <v>20.49</v>
      </c>
      <c r="E17" s="17">
        <f t="shared" si="6"/>
        <v>11.443333333333339</v>
      </c>
      <c r="F17" s="17">
        <f t="shared" si="1"/>
        <v>1.2500000000000053</v>
      </c>
      <c r="G17" s="17">
        <f t="shared" si="2"/>
        <v>0.4204482076268557</v>
      </c>
      <c r="H17" s="77">
        <f t="shared" si="3"/>
        <v>-1.2500000000000056</v>
      </c>
    </row>
    <row r="18" spans="2:19">
      <c r="B18" s="13" t="s">
        <v>39</v>
      </c>
      <c r="C18" s="17">
        <v>29.966666666666669</v>
      </c>
      <c r="D18" s="17">
        <v>20.56</v>
      </c>
      <c r="E18" s="17">
        <f t="shared" si="6"/>
        <v>9.4066666666666698</v>
      </c>
      <c r="F18" s="17">
        <f t="shared" si="1"/>
        <v>-0.78666666666666352</v>
      </c>
      <c r="G18" s="17">
        <f t="shared" si="2"/>
        <v>1.7250840639843774</v>
      </c>
      <c r="H18" s="77">
        <f t="shared" si="3"/>
        <v>0.78666666666666352</v>
      </c>
    </row>
    <row r="19" spans="2:19">
      <c r="B19" s="21" t="s">
        <v>40</v>
      </c>
      <c r="C19" s="22">
        <v>29.923333333333332</v>
      </c>
      <c r="D19" s="22">
        <v>20.68</v>
      </c>
      <c r="E19" s="22">
        <f t="shared" si="6"/>
        <v>9.2433333333333323</v>
      </c>
      <c r="F19" s="22">
        <f t="shared" si="1"/>
        <v>-0.95000000000000107</v>
      </c>
      <c r="G19" s="22">
        <f t="shared" si="2"/>
        <v>1.9318726578496925</v>
      </c>
      <c r="H19" s="79">
        <f t="shared" si="3"/>
        <v>0.95000000000000107</v>
      </c>
    </row>
    <row r="20" spans="2:19">
      <c r="B20" s="28" t="s">
        <v>9</v>
      </c>
      <c r="C20" s="33">
        <v>32.843333333333298</v>
      </c>
      <c r="D20" s="33">
        <v>20.49</v>
      </c>
      <c r="E20" s="33">
        <f t="shared" si="6"/>
        <v>12.3533333333333</v>
      </c>
      <c r="F20" s="33">
        <f t="shared" ref="F20:F31" si="8">E20-$W$8</f>
        <v>0.52444444444442162</v>
      </c>
      <c r="G20" s="33">
        <f t="shared" si="2"/>
        <v>0.6952267775368568</v>
      </c>
      <c r="H20" s="80">
        <f>LOG(G20,2)</f>
        <v>-0.52444444444442162</v>
      </c>
    </row>
    <row r="21" spans="2:19">
      <c r="B21" s="13" t="s">
        <v>10</v>
      </c>
      <c r="C21" s="17">
        <v>32.156666666666666</v>
      </c>
      <c r="D21" s="17">
        <v>20.56</v>
      </c>
      <c r="E21" s="17">
        <f t="shared" si="6"/>
        <v>11.596666666666668</v>
      </c>
      <c r="F21" s="17">
        <f t="shared" si="8"/>
        <v>-0.23222222222221056</v>
      </c>
      <c r="G21" s="17">
        <f t="shared" si="2"/>
        <v>1.1746428907034949</v>
      </c>
      <c r="H21" s="77">
        <f t="shared" si="3"/>
        <v>0.23222222222221064</v>
      </c>
      <c r="K21" s="96"/>
      <c r="L21" s="98" t="s">
        <v>23</v>
      </c>
      <c r="M21" s="98"/>
      <c r="N21" s="98"/>
      <c r="O21" s="99"/>
      <c r="P21" s="97" t="s">
        <v>24</v>
      </c>
      <c r="Q21" s="98"/>
      <c r="R21" s="98"/>
      <c r="S21" s="99"/>
    </row>
    <row r="22" spans="2:19">
      <c r="B22" s="13" t="s">
        <v>11</v>
      </c>
      <c r="C22" s="17">
        <v>32.216666666666669</v>
      </c>
      <c r="D22" s="17">
        <v>20.68</v>
      </c>
      <c r="E22" s="17">
        <f t="shared" si="6"/>
        <v>11.536666666666669</v>
      </c>
      <c r="F22" s="17">
        <f t="shared" si="8"/>
        <v>-0.29222222222220928</v>
      </c>
      <c r="G22" s="17">
        <f t="shared" si="2"/>
        <v>1.2245249947738319</v>
      </c>
      <c r="H22" s="77">
        <f t="shared" si="3"/>
        <v>0.29222222222220934</v>
      </c>
      <c r="K22" s="69"/>
      <c r="L22" s="57"/>
      <c r="M22" s="69"/>
      <c r="N22" s="69"/>
      <c r="O22" s="70"/>
      <c r="P22" s="69"/>
      <c r="Q22" s="69"/>
      <c r="R22" s="69"/>
      <c r="S22" s="70"/>
    </row>
    <row r="23" spans="2:19">
      <c r="B23" s="13" t="s">
        <v>12</v>
      </c>
      <c r="C23" s="17">
        <v>32.53</v>
      </c>
      <c r="D23" s="17">
        <v>20.49</v>
      </c>
      <c r="E23" s="17">
        <f t="shared" si="6"/>
        <v>12.040000000000003</v>
      </c>
      <c r="F23" s="17">
        <f t="shared" si="8"/>
        <v>0.21111111111112457</v>
      </c>
      <c r="G23" s="17">
        <f t="shared" si="2"/>
        <v>0.86387165259368348</v>
      </c>
      <c r="H23" s="77">
        <f t="shared" si="3"/>
        <v>-0.21111111111112443</v>
      </c>
      <c r="K23" s="69"/>
      <c r="L23" s="60">
        <v>0</v>
      </c>
      <c r="M23" s="71">
        <v>1.25</v>
      </c>
      <c r="N23" s="71">
        <v>2.5</v>
      </c>
      <c r="O23" s="72">
        <v>5</v>
      </c>
      <c r="P23" s="71">
        <v>0</v>
      </c>
      <c r="Q23" s="71">
        <v>1.25</v>
      </c>
      <c r="R23" s="71">
        <v>2.5</v>
      </c>
      <c r="S23" s="72">
        <v>5</v>
      </c>
    </row>
    <row r="24" spans="2:19">
      <c r="B24" s="13" t="s">
        <v>13</v>
      </c>
      <c r="C24" s="17">
        <v>32.82</v>
      </c>
      <c r="D24" s="17">
        <v>20.56</v>
      </c>
      <c r="E24" s="17">
        <f t="shared" si="6"/>
        <v>12.260000000000002</v>
      </c>
      <c r="F24" s="17">
        <f t="shared" si="8"/>
        <v>0.43111111111112344</v>
      </c>
      <c r="G24" s="17">
        <f t="shared" si="2"/>
        <v>0.74169034243529997</v>
      </c>
      <c r="H24" s="77">
        <f t="shared" si="3"/>
        <v>-0.43111111111112344</v>
      </c>
      <c r="K24" s="69"/>
      <c r="L24" s="57">
        <v>0.6952267775368568</v>
      </c>
      <c r="M24" s="69">
        <v>0.86387165259368348</v>
      </c>
      <c r="N24" s="69">
        <v>0.35165246178736498</v>
      </c>
      <c r="O24" s="69">
        <v>0.19196149896879205</v>
      </c>
      <c r="P24" s="69">
        <f t="shared" ref="P24:S26" si="9">L24/$L$28</f>
        <v>0.67401885012914087</v>
      </c>
      <c r="Q24" s="69">
        <f t="shared" si="9"/>
        <v>0.83751920488920883</v>
      </c>
      <c r="R24" s="69">
        <f t="shared" si="9"/>
        <v>0.34092528596028648</v>
      </c>
      <c r="S24" s="70">
        <f t="shared" si="9"/>
        <v>0.18610570390055528</v>
      </c>
    </row>
    <row r="25" spans="2:19">
      <c r="B25" s="13" t="s">
        <v>14</v>
      </c>
      <c r="C25" s="17">
        <v>32.653333333333329</v>
      </c>
      <c r="D25" s="17">
        <v>20.68</v>
      </c>
      <c r="E25" s="17">
        <f t="shared" si="6"/>
        <v>11.973333333333329</v>
      </c>
      <c r="F25" s="17">
        <f t="shared" si="8"/>
        <v>0.14444444444445104</v>
      </c>
      <c r="G25" s="17">
        <f t="shared" si="2"/>
        <v>0.90472770463271124</v>
      </c>
      <c r="H25" s="77">
        <f t="shared" si="3"/>
        <v>-0.14444444444445087</v>
      </c>
      <c r="K25" s="69"/>
      <c r="L25" s="57">
        <v>1.1746428907034949</v>
      </c>
      <c r="M25" s="69">
        <v>0.74169034243529997</v>
      </c>
      <c r="N25" s="69">
        <v>0.50077075699048823</v>
      </c>
      <c r="O25" s="69">
        <v>0.24808198656573288</v>
      </c>
      <c r="P25" s="69">
        <f t="shared" si="9"/>
        <v>1.1388103509323859</v>
      </c>
      <c r="Q25" s="69">
        <f t="shared" si="9"/>
        <v>0.71906504167070462</v>
      </c>
      <c r="R25" s="69">
        <f t="shared" si="9"/>
        <v>0.48549472015573297</v>
      </c>
      <c r="S25" s="70">
        <f t="shared" si="9"/>
        <v>0.24051423323366405</v>
      </c>
    </row>
    <row r="26" spans="2:19">
      <c r="B26" s="13" t="s">
        <v>15</v>
      </c>
      <c r="C26" s="17">
        <v>33.826666666666661</v>
      </c>
      <c r="D26" s="17">
        <v>20.49</v>
      </c>
      <c r="E26" s="17">
        <f t="shared" si="6"/>
        <v>13.336666666666662</v>
      </c>
      <c r="F26" s="17">
        <f t="shared" si="8"/>
        <v>1.5077777777777843</v>
      </c>
      <c r="G26" s="17">
        <f t="shared" si="2"/>
        <v>0.35165246178736498</v>
      </c>
      <c r="H26" s="77">
        <f t="shared" si="3"/>
        <v>-1.5077777777777843</v>
      </c>
      <c r="K26" s="69"/>
      <c r="L26" s="60">
        <v>1.2245249947738319</v>
      </c>
      <c r="M26" s="71">
        <v>0.90472770463271124</v>
      </c>
      <c r="N26" s="71">
        <v>0.46723563746898744</v>
      </c>
      <c r="O26" s="71">
        <v>0.32508499881181629</v>
      </c>
      <c r="P26" s="71">
        <f t="shared" si="9"/>
        <v>1.1871707989384732</v>
      </c>
      <c r="Q26" s="71">
        <f t="shared" si="9"/>
        <v>0.87712894102987693</v>
      </c>
      <c r="R26" s="71">
        <f t="shared" si="9"/>
        <v>0.45298259112222927</v>
      </c>
      <c r="S26" s="72">
        <f t="shared" si="9"/>
        <v>0.31516826476344612</v>
      </c>
    </row>
    <row r="27" spans="2:19">
      <c r="B27" s="13" t="s">
        <v>16</v>
      </c>
      <c r="C27" s="17">
        <v>33.386666666666663</v>
      </c>
      <c r="D27" s="17">
        <v>20.56</v>
      </c>
      <c r="E27" s="17">
        <f t="shared" si="6"/>
        <v>12.826666666666664</v>
      </c>
      <c r="F27" s="17">
        <f t="shared" si="8"/>
        <v>0.99777777777778631</v>
      </c>
      <c r="G27" s="17">
        <f t="shared" si="2"/>
        <v>0.50077075699048823</v>
      </c>
      <c r="H27" s="77">
        <f t="shared" si="3"/>
        <v>-0.99777777777778609</v>
      </c>
    </row>
    <row r="28" spans="2:19">
      <c r="B28" s="13" t="s">
        <v>17</v>
      </c>
      <c r="C28" s="17">
        <v>33.606666666666662</v>
      </c>
      <c r="D28" s="17">
        <v>20.68</v>
      </c>
      <c r="E28" s="17">
        <f t="shared" si="6"/>
        <v>12.926666666666662</v>
      </c>
      <c r="F28" s="17">
        <f t="shared" si="8"/>
        <v>1.0977777777777842</v>
      </c>
      <c r="G28" s="17">
        <f t="shared" si="2"/>
        <v>0.46723563746898744</v>
      </c>
      <c r="H28" s="77">
        <f t="shared" si="3"/>
        <v>-1.0977777777777844</v>
      </c>
      <c r="K28" s="46" t="s">
        <v>5</v>
      </c>
      <c r="L28" s="67">
        <f>AVERAGE(L24:L26)</f>
        <v>1.0314648876713945</v>
      </c>
      <c r="M28" s="67">
        <f>AVERAGE(M24:M26)</f>
        <v>0.83676323322056489</v>
      </c>
      <c r="N28" s="67">
        <f>AVERAGE(N24:N26)</f>
        <v>0.43988628541561353</v>
      </c>
      <c r="O28" s="67">
        <f>AVERAGE(O24:O26)</f>
        <v>0.2550428281154471</v>
      </c>
      <c r="P28" s="67">
        <f ca="1">AVERAGE(P24:P31)</f>
        <v>1</v>
      </c>
      <c r="Q28" s="67">
        <f ca="1">AVERAGE(Q24:Q31)</f>
        <v>0.81123772919659676</v>
      </c>
      <c r="R28" s="67">
        <f ca="1">AVERAGE(R24:R31)</f>
        <v>0.42646753241274959</v>
      </c>
      <c r="S28" s="68">
        <f ca="1">AVERAGE(S24:S31)</f>
        <v>0.24726273396588846</v>
      </c>
    </row>
    <row r="29" spans="2:19">
      <c r="B29" s="13" t="s">
        <v>18</v>
      </c>
      <c r="C29" s="17">
        <v>34.699999999999996</v>
      </c>
      <c r="D29" s="17">
        <v>20.49</v>
      </c>
      <c r="E29" s="17">
        <f t="shared" si="6"/>
        <v>14.209999999999997</v>
      </c>
      <c r="F29" s="17">
        <f t="shared" si="8"/>
        <v>2.3811111111111192</v>
      </c>
      <c r="G29" s="17">
        <f t="shared" si="2"/>
        <v>0.19196149896879205</v>
      </c>
      <c r="H29" s="77">
        <f t="shared" si="3"/>
        <v>-2.3811111111111192</v>
      </c>
      <c r="K29" s="49" t="s">
        <v>6</v>
      </c>
      <c r="L29" s="69">
        <f>STDEV(L24:L26)</f>
        <v>0.29225691797929348</v>
      </c>
      <c r="M29" s="69">
        <f t="shared" ref="M29:S29" ca="1" si="10">STDEV(M24:M31)</f>
        <v>8.4831864112219768E-2</v>
      </c>
      <c r="N29" s="69">
        <f t="shared" ca="1" si="10"/>
        <v>7.8230791791825766E-2</v>
      </c>
      <c r="O29" s="69">
        <f t="shared" ca="1" si="10"/>
        <v>6.6834171940139089E-2</v>
      </c>
      <c r="P29" s="69">
        <f t="shared" ca="1" si="10"/>
        <v>0.2833416061685663</v>
      </c>
      <c r="Q29" s="69">
        <f t="shared" ca="1" si="10"/>
        <v>8.224406388057838E-2</v>
      </c>
      <c r="R29" s="69">
        <f t="shared" ca="1" si="10"/>
        <v>7.5844357599449727E-2</v>
      </c>
      <c r="S29" s="70">
        <f t="shared" ca="1" si="10"/>
        <v>6.4795392202852589E-2</v>
      </c>
    </row>
    <row r="30" spans="2:19">
      <c r="B30" s="13" t="s">
        <v>19</v>
      </c>
      <c r="C30" s="17">
        <v>34.400000000000006</v>
      </c>
      <c r="D30" s="17">
        <v>20.56</v>
      </c>
      <c r="E30" s="17">
        <f t="shared" si="6"/>
        <v>13.840000000000007</v>
      </c>
      <c r="F30" s="17">
        <f t="shared" si="8"/>
        <v>2.0111111111111288</v>
      </c>
      <c r="G30" s="17">
        <f t="shared" si="2"/>
        <v>0.24808198656573288</v>
      </c>
      <c r="H30" s="77">
        <f t="shared" si="3"/>
        <v>-2.0111111111111288</v>
      </c>
      <c r="K30" s="49" t="s">
        <v>7</v>
      </c>
      <c r="L30" s="69">
        <f t="shared" ref="L30:S30" ca="1" si="11">COUNT(L24:L31)</f>
        <v>3</v>
      </c>
      <c r="M30" s="69">
        <f t="shared" ca="1" si="11"/>
        <v>3</v>
      </c>
      <c r="N30" s="69">
        <f t="shared" ca="1" si="11"/>
        <v>3</v>
      </c>
      <c r="O30" s="69">
        <f t="shared" ca="1" si="11"/>
        <v>3</v>
      </c>
      <c r="P30" s="69">
        <f t="shared" ca="1" si="11"/>
        <v>3</v>
      </c>
      <c r="Q30" s="69">
        <f t="shared" ca="1" si="11"/>
        <v>3</v>
      </c>
      <c r="R30" s="69">
        <f t="shared" ca="1" si="11"/>
        <v>3</v>
      </c>
      <c r="S30" s="70">
        <f t="shared" ca="1" si="11"/>
        <v>3</v>
      </c>
    </row>
    <row r="31" spans="2:19">
      <c r="B31" s="21" t="s">
        <v>20</v>
      </c>
      <c r="C31" s="22">
        <v>34.130000000000003</v>
      </c>
      <c r="D31" s="22">
        <v>20.68</v>
      </c>
      <c r="E31" s="22">
        <f t="shared" si="6"/>
        <v>13.450000000000003</v>
      </c>
      <c r="F31" s="22">
        <f t="shared" si="8"/>
        <v>1.6211111111111247</v>
      </c>
      <c r="G31" s="22">
        <f t="shared" si="2"/>
        <v>0.32508499881181629</v>
      </c>
      <c r="H31" s="79">
        <f t="shared" si="3"/>
        <v>-1.6211111111111249</v>
      </c>
      <c r="K31" s="52" t="s">
        <v>8</v>
      </c>
      <c r="L31" s="71">
        <f ca="1">L29/SQRT(L30)</f>
        <v>0.16873461026787548</v>
      </c>
      <c r="M31" s="71">
        <f t="shared" ref="M31:S31" ca="1" si="12">M29/SQRT(M30)</f>
        <v>4.8977699581047841E-2</v>
      </c>
      <c r="N31" s="71">
        <f t="shared" ca="1" si="12"/>
        <v>4.5166568699928175E-2</v>
      </c>
      <c r="O31" s="71">
        <f t="shared" ca="1" si="12"/>
        <v>3.8586727160705041E-2</v>
      </c>
      <c r="P31" s="71">
        <f t="shared" ca="1" si="12"/>
        <v>0.1635873525940427</v>
      </c>
      <c r="Q31" s="71">
        <f t="shared" ca="1" si="12"/>
        <v>4.7483632420700708E-2</v>
      </c>
      <c r="R31" s="71">
        <f t="shared" ca="1" si="12"/>
        <v>4.3788760276556538E-2</v>
      </c>
      <c r="S31" s="72">
        <f t="shared" ca="1" si="12"/>
        <v>3.7409637130564326E-2</v>
      </c>
    </row>
    <row r="32" spans="2:19">
      <c r="B32" s="28" t="s">
        <v>41</v>
      </c>
      <c r="C32" s="33">
        <v>31.013333333333332</v>
      </c>
      <c r="D32" s="33">
        <v>20.49</v>
      </c>
      <c r="E32" s="33">
        <f t="shared" si="6"/>
        <v>10.523333333333333</v>
      </c>
      <c r="F32" s="33">
        <f t="shared" ref="F32:F43" si="13">E32-$W$9</f>
        <v>0.20999999999999908</v>
      </c>
      <c r="G32" s="33">
        <f t="shared" si="2"/>
        <v>0.86453723130786575</v>
      </c>
      <c r="H32" s="80">
        <f>LOG(G32,2)</f>
        <v>-0.2099999999999991</v>
      </c>
    </row>
    <row r="33" spans="2:19">
      <c r="B33" s="13" t="s">
        <v>42</v>
      </c>
      <c r="C33" s="17">
        <v>30.856666666666669</v>
      </c>
      <c r="D33" s="17">
        <v>20.56</v>
      </c>
      <c r="E33" s="17">
        <f t="shared" si="6"/>
        <v>10.29666666666667</v>
      </c>
      <c r="F33" s="17">
        <f t="shared" si="13"/>
        <v>-1.6666666666663943E-2</v>
      </c>
      <c r="G33" s="17">
        <f t="shared" si="2"/>
        <v>1.0116194403019205</v>
      </c>
      <c r="H33" s="77">
        <f t="shared" si="3"/>
        <v>1.6666666666663874E-2</v>
      </c>
      <c r="K33" s="96"/>
      <c r="L33" s="106" t="s">
        <v>71</v>
      </c>
      <c r="M33" s="107"/>
      <c r="N33" s="107"/>
      <c r="O33" s="108"/>
      <c r="P33" s="109" t="s">
        <v>72</v>
      </c>
      <c r="Q33" s="109"/>
      <c r="R33" s="109"/>
      <c r="S33" s="109"/>
    </row>
    <row r="34" spans="2:19">
      <c r="B34" s="13" t="s">
        <v>43</v>
      </c>
      <c r="C34" s="17">
        <v>30.8</v>
      </c>
      <c r="D34" s="17">
        <v>20.68</v>
      </c>
      <c r="E34" s="17">
        <f t="shared" si="6"/>
        <v>10.120000000000001</v>
      </c>
      <c r="F34" s="17">
        <f t="shared" si="13"/>
        <v>-0.19333333333333336</v>
      </c>
      <c r="G34" s="17">
        <f t="shared" si="2"/>
        <v>1.1434024869669057</v>
      </c>
      <c r="H34" s="77">
        <f t="shared" si="3"/>
        <v>0.19333333333333327</v>
      </c>
      <c r="K34" s="17"/>
      <c r="L34" s="66"/>
      <c r="M34" s="67"/>
      <c r="N34" s="67"/>
      <c r="O34" s="68"/>
      <c r="P34" s="67"/>
      <c r="Q34" s="67"/>
      <c r="R34" s="67"/>
      <c r="S34" s="68"/>
    </row>
    <row r="35" spans="2:19">
      <c r="B35" s="13" t="s">
        <v>44</v>
      </c>
      <c r="C35" s="17">
        <v>31.439999999999998</v>
      </c>
      <c r="D35" s="17">
        <v>20.49</v>
      </c>
      <c r="E35" s="17">
        <f t="shared" si="6"/>
        <v>10.95</v>
      </c>
      <c r="F35" s="17">
        <f t="shared" si="13"/>
        <v>0.63666666666666494</v>
      </c>
      <c r="G35" s="17">
        <f t="shared" si="2"/>
        <v>0.64319733468820239</v>
      </c>
      <c r="H35" s="77">
        <f t="shared" si="3"/>
        <v>-0.63666666666666483</v>
      </c>
      <c r="K35" s="17"/>
      <c r="L35" s="60">
        <v>0</v>
      </c>
      <c r="M35" s="71">
        <v>1.25</v>
      </c>
      <c r="N35" s="71">
        <v>2.5</v>
      </c>
      <c r="O35" s="72">
        <v>5</v>
      </c>
      <c r="P35" s="71">
        <v>0</v>
      </c>
      <c r="Q35" s="71">
        <v>1.25</v>
      </c>
      <c r="R35" s="71">
        <v>2.5</v>
      </c>
      <c r="S35" s="72">
        <v>5</v>
      </c>
    </row>
    <row r="36" spans="2:19">
      <c r="B36" s="13" t="s">
        <v>45</v>
      </c>
      <c r="C36" s="17">
        <v>30.956666666666667</v>
      </c>
      <c r="D36" s="17">
        <v>20.56</v>
      </c>
      <c r="E36" s="17">
        <f t="shared" si="6"/>
        <v>10.396666666666668</v>
      </c>
      <c r="F36" s="17">
        <f t="shared" si="13"/>
        <v>8.3333333333333925E-2</v>
      </c>
      <c r="G36" s="17">
        <f t="shared" si="2"/>
        <v>0.94387431268169308</v>
      </c>
      <c r="H36" s="77">
        <f t="shared" si="3"/>
        <v>-8.3333333333333967E-2</v>
      </c>
      <c r="K36" s="17"/>
      <c r="L36" s="57">
        <v>0.86453723130786575</v>
      </c>
      <c r="M36" s="69">
        <v>0.64319733468820239</v>
      </c>
      <c r="N36" s="69">
        <v>0.48408534799144209</v>
      </c>
      <c r="O36" s="69">
        <v>0.4708480086936731</v>
      </c>
      <c r="P36" s="69">
        <f t="shared" ref="P36:S38" si="14">L36/$L$40</f>
        <v>0.8589372016629504</v>
      </c>
      <c r="Q36" s="69">
        <f t="shared" si="14"/>
        <v>0.63903103159407704</v>
      </c>
      <c r="R36" s="69">
        <f t="shared" si="14"/>
        <v>0.4809496909008617</v>
      </c>
      <c r="S36" s="70">
        <f t="shared" si="14"/>
        <v>0.46779809631113167</v>
      </c>
    </row>
    <row r="37" spans="2:19">
      <c r="B37" s="13" t="s">
        <v>46</v>
      </c>
      <c r="C37" s="17">
        <v>30.973333333333333</v>
      </c>
      <c r="D37" s="17">
        <v>20.68</v>
      </c>
      <c r="E37" s="17">
        <f t="shared" si="6"/>
        <v>10.293333333333333</v>
      </c>
      <c r="F37" s="17">
        <f t="shared" si="13"/>
        <v>-2.000000000000135E-2</v>
      </c>
      <c r="G37" s="17">
        <f t="shared" si="2"/>
        <v>1.01395947979003</v>
      </c>
      <c r="H37" s="77">
        <f t="shared" si="3"/>
        <v>2.0000000000001201E-2</v>
      </c>
      <c r="K37" s="17"/>
      <c r="L37" s="57">
        <v>1.0116194403019205</v>
      </c>
      <c r="M37" s="69">
        <v>0.94387431268169308</v>
      </c>
      <c r="N37" s="69">
        <v>0.6387544461639566</v>
      </c>
      <c r="O37" s="69">
        <v>0.52607242410035782</v>
      </c>
      <c r="P37" s="69">
        <f t="shared" si="14"/>
        <v>1.0050666873956133</v>
      </c>
      <c r="Q37" s="69">
        <f t="shared" si="14"/>
        <v>0.93776037803471968</v>
      </c>
      <c r="R37" s="69">
        <f t="shared" si="14"/>
        <v>0.63461692182746465</v>
      </c>
      <c r="S37" s="70">
        <f t="shared" si="14"/>
        <v>0.52266479622309703</v>
      </c>
    </row>
    <row r="38" spans="2:19">
      <c r="B38" s="13" t="s">
        <v>47</v>
      </c>
      <c r="C38" s="17">
        <v>31.849999999999998</v>
      </c>
      <c r="D38" s="17">
        <v>20.49</v>
      </c>
      <c r="E38" s="17">
        <f t="shared" si="6"/>
        <v>11.36</v>
      </c>
      <c r="F38" s="17">
        <f t="shared" si="13"/>
        <v>1.0466666666666651</v>
      </c>
      <c r="G38" s="17">
        <f t="shared" si="2"/>
        <v>0.48408534799144209</v>
      </c>
      <c r="H38" s="77">
        <f t="shared" si="3"/>
        <v>-1.0466666666666649</v>
      </c>
      <c r="K38" s="17"/>
      <c r="L38" s="60">
        <v>1.1434024869669057</v>
      </c>
      <c r="M38" s="71">
        <v>1.01395947979003</v>
      </c>
      <c r="N38" s="71">
        <v>0.87458267005583634</v>
      </c>
      <c r="O38" s="71">
        <v>0.60709744219752315</v>
      </c>
      <c r="P38" s="71">
        <f t="shared" si="14"/>
        <v>1.1359961109414358</v>
      </c>
      <c r="Q38" s="71">
        <f t="shared" si="14"/>
        <v>1.0073915693057387</v>
      </c>
      <c r="R38" s="71">
        <f t="shared" si="14"/>
        <v>0.86891757120077284</v>
      </c>
      <c r="S38" s="72">
        <f t="shared" si="14"/>
        <v>0.60316497572813199</v>
      </c>
    </row>
    <row r="39" spans="2:19">
      <c r="B39" s="13" t="s">
        <v>48</v>
      </c>
      <c r="C39" s="17">
        <v>31.52</v>
      </c>
      <c r="D39" s="17">
        <v>20.56</v>
      </c>
      <c r="E39" s="17">
        <f t="shared" si="6"/>
        <v>10.96</v>
      </c>
      <c r="F39" s="17">
        <f t="shared" si="13"/>
        <v>0.6466666666666665</v>
      </c>
      <c r="G39" s="17">
        <f t="shared" si="2"/>
        <v>0.6387544461639566</v>
      </c>
      <c r="H39" s="77">
        <f t="shared" si="3"/>
        <v>-0.64666666666666639</v>
      </c>
    </row>
    <row r="40" spans="2:19">
      <c r="B40" s="13" t="s">
        <v>49</v>
      </c>
      <c r="C40" s="17">
        <v>31.186666666666667</v>
      </c>
      <c r="D40" s="17">
        <v>20.68</v>
      </c>
      <c r="E40" s="17">
        <f t="shared" si="6"/>
        <v>10.506666666666668</v>
      </c>
      <c r="F40" s="17">
        <f t="shared" si="13"/>
        <v>0.19333333333333336</v>
      </c>
      <c r="G40" s="17">
        <f t="shared" si="2"/>
        <v>0.87458267005583634</v>
      </c>
      <c r="H40" s="77">
        <f t="shared" si="3"/>
        <v>-0.19333333333333325</v>
      </c>
      <c r="K40" s="46" t="s">
        <v>5</v>
      </c>
      <c r="L40" s="67">
        <f>AVERAGE(L36:L38)</f>
        <v>1.0065197195255642</v>
      </c>
      <c r="M40" s="67">
        <f>AVERAGE(M36:M38)</f>
        <v>0.86701037571997508</v>
      </c>
      <c r="N40" s="67">
        <f>AVERAGE(N36:N38)</f>
        <v>0.66580748807041168</v>
      </c>
      <c r="O40" s="67">
        <f>AVERAGE(O36:O38)</f>
        <v>0.53467262499718471</v>
      </c>
      <c r="P40" s="67">
        <f ca="1">AVERAGE(P36:P43)</f>
        <v>0.99999999999999989</v>
      </c>
      <c r="Q40" s="67">
        <f ca="1">AVERAGE(Q37:Q43)</f>
        <v>0.97257597367022919</v>
      </c>
      <c r="R40" s="67">
        <f ca="1">AVERAGE(R37:R43)</f>
        <v>0.75176724651411875</v>
      </c>
      <c r="S40" s="68">
        <f>AVERAGE(S36:S37)</f>
        <v>0.49523144626711435</v>
      </c>
    </row>
    <row r="41" spans="2:19">
      <c r="B41" s="13" t="s">
        <v>50</v>
      </c>
      <c r="C41" s="17">
        <v>31.89</v>
      </c>
      <c r="D41" s="17">
        <v>20.49</v>
      </c>
      <c r="E41" s="17">
        <f t="shared" si="6"/>
        <v>11.400000000000002</v>
      </c>
      <c r="F41" s="17">
        <f t="shared" si="13"/>
        <v>1.0866666666666678</v>
      </c>
      <c r="G41" s="17">
        <f t="shared" si="2"/>
        <v>0.4708480086936731</v>
      </c>
      <c r="H41" s="77">
        <f t="shared" si="3"/>
        <v>-1.0866666666666678</v>
      </c>
      <c r="K41" s="49" t="s">
        <v>6</v>
      </c>
      <c r="L41" s="69">
        <f>STDEV(L36:L38)</f>
        <v>0.1395025557738736</v>
      </c>
      <c r="M41" s="69">
        <f ca="1">STDEV(M36:M43)</f>
        <v>0.19697002478567266</v>
      </c>
      <c r="N41" s="69">
        <f ca="1">STDEV(N36:N43)</f>
        <v>0.19664928157041431</v>
      </c>
      <c r="O41" s="69">
        <f ca="1">STDEV(O36:O43)</f>
        <v>6.8530647334818715E-2</v>
      </c>
      <c r="P41" s="69">
        <f ca="1">STDEV(P36:P43)</f>
        <v>0.13859892962616963</v>
      </c>
      <c r="Q41" s="69">
        <f ca="1">STDEV(Q37:Q43)</f>
        <v>4.9236687529835087E-2</v>
      </c>
      <c r="R41" s="69">
        <f ca="1">STDEV(R37:R43)</f>
        <v>0.16567557800827795</v>
      </c>
      <c r="S41" s="70">
        <f>STDEV(S36:S37)</f>
        <v>3.8796615569078055E-2</v>
      </c>
    </row>
    <row r="42" spans="2:19">
      <c r="B42" s="13" t="s">
        <v>51</v>
      </c>
      <c r="C42" s="17">
        <v>31.8</v>
      </c>
      <c r="D42" s="17">
        <v>20.56</v>
      </c>
      <c r="E42" s="17">
        <f t="shared" si="6"/>
        <v>11.240000000000002</v>
      </c>
      <c r="F42" s="17">
        <f t="shared" si="13"/>
        <v>0.92666666666666764</v>
      </c>
      <c r="G42" s="17">
        <f t="shared" si="2"/>
        <v>0.52607242410035782</v>
      </c>
      <c r="H42" s="77">
        <f t="shared" si="3"/>
        <v>-0.92666666666666775</v>
      </c>
      <c r="K42" s="49" t="s">
        <v>7</v>
      </c>
      <c r="L42" s="69">
        <f t="shared" ref="L42:S42" ca="1" si="15">COUNT(L36:L43)</f>
        <v>3</v>
      </c>
      <c r="M42" s="69">
        <f t="shared" ca="1" si="15"/>
        <v>3</v>
      </c>
      <c r="N42" s="69">
        <f t="shared" ca="1" si="15"/>
        <v>3</v>
      </c>
      <c r="O42" s="69">
        <f t="shared" ca="1" si="15"/>
        <v>3</v>
      </c>
      <c r="P42" s="69">
        <f t="shared" ca="1" si="15"/>
        <v>3</v>
      </c>
      <c r="Q42" s="69">
        <f t="shared" ca="1" si="15"/>
        <v>3</v>
      </c>
      <c r="R42" s="69">
        <f t="shared" ca="1" si="15"/>
        <v>3</v>
      </c>
      <c r="S42" s="70">
        <f t="shared" ca="1" si="15"/>
        <v>3</v>
      </c>
    </row>
    <row r="43" spans="2:19">
      <c r="B43" s="21" t="s">
        <v>52</v>
      </c>
      <c r="C43" s="22">
        <v>31.713333333333335</v>
      </c>
      <c r="D43" s="22">
        <v>20.68</v>
      </c>
      <c r="E43" s="22">
        <f t="shared" si="6"/>
        <v>11.033333333333335</v>
      </c>
      <c r="F43" s="22">
        <f t="shared" si="13"/>
        <v>0.72000000000000064</v>
      </c>
      <c r="G43" s="22">
        <f t="shared" si="2"/>
        <v>0.60709744219752315</v>
      </c>
      <c r="H43" s="79">
        <f t="shared" si="3"/>
        <v>-0.72000000000000075</v>
      </c>
      <c r="K43" s="52" t="s">
        <v>8</v>
      </c>
      <c r="L43" s="71">
        <f t="shared" ref="L43:S43" ca="1" si="16">L41/SQRT(L42)</f>
        <v>8.0541838128686719E-2</v>
      </c>
      <c r="M43" s="71">
        <f t="shared" ca="1" si="16"/>
        <v>0.11372069683229538</v>
      </c>
      <c r="N43" s="71">
        <f t="shared" ca="1" si="16"/>
        <v>0.11353551565062522</v>
      </c>
      <c r="O43" s="71">
        <f t="shared" ca="1" si="16"/>
        <v>3.9566187686496897E-2</v>
      </c>
      <c r="P43" s="71">
        <f t="shared" ca="1" si="16"/>
        <v>8.0020129329063036E-2</v>
      </c>
      <c r="Q43" s="71">
        <f t="shared" ca="1" si="16"/>
        <v>2.8426814799355778E-2</v>
      </c>
      <c r="R43" s="71">
        <f t="shared" ca="1" si="16"/>
        <v>9.5652839561226125E-2</v>
      </c>
      <c r="S43" s="72">
        <f t="shared" ca="1" si="16"/>
        <v>2.2399236442453643E-2</v>
      </c>
    </row>
    <row r="44" spans="2:19">
      <c r="B44" s="13" t="s">
        <v>53</v>
      </c>
      <c r="C44" s="17">
        <v>34.276666666666664</v>
      </c>
      <c r="D44" s="17">
        <v>20.49</v>
      </c>
      <c r="E44" s="17">
        <f t="shared" si="6"/>
        <v>13.786666666666665</v>
      </c>
      <c r="F44" s="17">
        <f t="shared" ref="F44:F55" si="17">E44-$W$10</f>
        <v>0.34666666666666757</v>
      </c>
      <c r="G44" s="17">
        <f t="shared" si="2"/>
        <v>0.78639896789398067</v>
      </c>
      <c r="H44" s="77">
        <f>LOG(G44,2)</f>
        <v>-0.34666666666666746</v>
      </c>
    </row>
    <row r="45" spans="2:19">
      <c r="B45" s="13" t="s">
        <v>54</v>
      </c>
      <c r="C45" s="17">
        <v>33.733333333333327</v>
      </c>
      <c r="D45" s="17">
        <v>20.56</v>
      </c>
      <c r="E45" s="17">
        <f t="shared" si="6"/>
        <v>13.173333333333328</v>
      </c>
      <c r="F45" s="17">
        <f t="shared" si="17"/>
        <v>-0.26666666666666927</v>
      </c>
      <c r="G45" s="17">
        <f t="shared" si="2"/>
        <v>1.2030250360821189</v>
      </c>
      <c r="H45" s="77">
        <f t="shared" si="3"/>
        <v>0.26666666666666933</v>
      </c>
      <c r="K45" s="96"/>
      <c r="L45" s="106" t="s">
        <v>73</v>
      </c>
      <c r="M45" s="107"/>
      <c r="N45" s="107"/>
      <c r="O45" s="108"/>
      <c r="P45" s="98" t="s">
        <v>74</v>
      </c>
      <c r="Q45" s="98"/>
      <c r="R45" s="98"/>
      <c r="S45" s="99"/>
    </row>
    <row r="46" spans="2:19">
      <c r="B46" s="13" t="s">
        <v>55</v>
      </c>
      <c r="C46" s="17">
        <v>34.04</v>
      </c>
      <c r="D46" s="17">
        <v>20.68</v>
      </c>
      <c r="E46" s="17">
        <f t="shared" si="6"/>
        <v>13.36</v>
      </c>
      <c r="F46" s="17">
        <f t="shared" si="17"/>
        <v>-7.9999999999998295E-2</v>
      </c>
      <c r="G46" s="17">
        <f t="shared" si="2"/>
        <v>1.0570180405613792</v>
      </c>
      <c r="H46" s="77">
        <f t="shared" si="3"/>
        <v>7.9999999999998336E-2</v>
      </c>
      <c r="K46" s="17"/>
      <c r="L46" s="66"/>
      <c r="M46" s="67"/>
      <c r="N46" s="67"/>
      <c r="O46" s="67"/>
      <c r="P46" s="66"/>
      <c r="Q46" s="67"/>
      <c r="R46" s="67"/>
      <c r="S46" s="68"/>
    </row>
    <row r="47" spans="2:19">
      <c r="B47" s="13" t="s">
        <v>56</v>
      </c>
      <c r="C47" s="17">
        <v>33.993333333333332</v>
      </c>
      <c r="D47" s="17">
        <v>20.49</v>
      </c>
      <c r="E47" s="17">
        <f t="shared" si="6"/>
        <v>13.503333333333334</v>
      </c>
      <c r="F47" s="17">
        <f t="shared" si="17"/>
        <v>6.3333333333336128E-2</v>
      </c>
      <c r="G47" s="17">
        <f t="shared" si="2"/>
        <v>0.95705030707389949</v>
      </c>
      <c r="H47" s="77">
        <f t="shared" si="3"/>
        <v>-6.3333333333335975E-2</v>
      </c>
      <c r="K47" s="17"/>
      <c r="L47" s="60">
        <v>0</v>
      </c>
      <c r="M47" s="71">
        <v>1.25</v>
      </c>
      <c r="N47" s="71">
        <v>2.5</v>
      </c>
      <c r="O47" s="71">
        <v>5</v>
      </c>
      <c r="P47" s="60">
        <v>0</v>
      </c>
      <c r="Q47" s="71">
        <v>1.25</v>
      </c>
      <c r="R47" s="71">
        <v>2.5</v>
      </c>
      <c r="S47" s="72">
        <v>5</v>
      </c>
    </row>
    <row r="48" spans="2:19">
      <c r="B48" s="13" t="s">
        <v>57</v>
      </c>
      <c r="C48" s="17">
        <v>37.119999999999997</v>
      </c>
      <c r="D48" s="17">
        <v>20.56</v>
      </c>
      <c r="E48" s="17">
        <f t="shared" si="6"/>
        <v>16.559999999999999</v>
      </c>
      <c r="F48" s="17">
        <f t="shared" si="17"/>
        <v>3.120000000000001</v>
      </c>
      <c r="G48" s="17">
        <f t="shared" si="2"/>
        <v>0.1150234563281093</v>
      </c>
      <c r="H48" s="77">
        <f t="shared" si="3"/>
        <v>-3.1200000000000014</v>
      </c>
      <c r="K48" s="17"/>
      <c r="L48" s="57">
        <v>0.78639896789398067</v>
      </c>
      <c r="M48" s="69">
        <v>0.95705030707389949</v>
      </c>
      <c r="N48" s="69">
        <v>1.0545786295160113</v>
      </c>
      <c r="O48" s="69">
        <v>2.1435469250725725</v>
      </c>
      <c r="P48" s="69">
        <f t="shared" ref="P48:S50" si="18">L48/$L$52</f>
        <v>0.77441056458374991</v>
      </c>
      <c r="Q48" s="69">
        <f t="shared" si="18"/>
        <v>0.94246037812204853</v>
      </c>
      <c r="R48" s="69">
        <f t="shared" si="18"/>
        <v>1.0385019121636905</v>
      </c>
      <c r="S48" s="70">
        <f t="shared" si="18"/>
        <v>2.1108692307960975</v>
      </c>
    </row>
    <row r="49" spans="2:19">
      <c r="B49" s="13" t="s">
        <v>58</v>
      </c>
      <c r="C49" s="17">
        <v>36.080000000000005</v>
      </c>
      <c r="D49" s="17">
        <v>20.68</v>
      </c>
      <c r="E49" s="17">
        <f t="shared" si="6"/>
        <v>15.400000000000006</v>
      </c>
      <c r="F49" s="17">
        <f t="shared" si="17"/>
        <v>1.960000000000008</v>
      </c>
      <c r="G49" s="17">
        <f t="shared" si="2"/>
        <v>0.25702845666401519</v>
      </c>
      <c r="H49" s="77">
        <f t="shared" si="3"/>
        <v>-1.960000000000008</v>
      </c>
      <c r="K49" s="17"/>
      <c r="L49" s="57">
        <v>1.2030250360821189</v>
      </c>
      <c r="M49" s="69">
        <v>0.1150234563281093</v>
      </c>
      <c r="N49" s="69">
        <v>1.4879575139064352</v>
      </c>
      <c r="O49" s="69">
        <v>2.5491212546385205</v>
      </c>
      <c r="P49" s="69">
        <f t="shared" si="18"/>
        <v>1.1846853002563189</v>
      </c>
      <c r="Q49" s="69">
        <f t="shared" si="18"/>
        <v>0.11326996015009295</v>
      </c>
      <c r="R49" s="69">
        <f t="shared" si="18"/>
        <v>1.4652740726590865</v>
      </c>
      <c r="S49" s="70">
        <f t="shared" si="18"/>
        <v>2.5102607081030524</v>
      </c>
    </row>
    <row r="50" spans="2:19">
      <c r="B50" s="13" t="s">
        <v>59</v>
      </c>
      <c r="C50" s="17">
        <v>33.853333333333332</v>
      </c>
      <c r="D50" s="17">
        <v>20.49</v>
      </c>
      <c r="E50" s="17">
        <f t="shared" si="6"/>
        <v>13.363333333333333</v>
      </c>
      <c r="F50" s="17">
        <f t="shared" si="17"/>
        <v>-7.666666666666444E-2</v>
      </c>
      <c r="G50" s="17">
        <f t="shared" si="2"/>
        <v>1.0545786295160113</v>
      </c>
      <c r="H50" s="77">
        <f t="shared" si="3"/>
        <v>7.6666666666664385E-2</v>
      </c>
      <c r="K50" s="17"/>
      <c r="L50" s="60">
        <v>1.0570180405613792</v>
      </c>
      <c r="M50" s="71">
        <v>0.25702845666401519</v>
      </c>
      <c r="N50" s="71">
        <v>1.1782671388440684</v>
      </c>
      <c r="O50" s="71">
        <v>0.9592641193252629</v>
      </c>
      <c r="P50" s="71">
        <f t="shared" si="18"/>
        <v>1.0409041351599315</v>
      </c>
      <c r="Q50" s="71">
        <f t="shared" si="18"/>
        <v>0.25311013921130232</v>
      </c>
      <c r="R50" s="71">
        <f t="shared" si="18"/>
        <v>1.1603048293238978</v>
      </c>
      <c r="S50" s="72">
        <f t="shared" si="18"/>
        <v>0.94464044150648052</v>
      </c>
    </row>
    <row r="51" spans="2:19">
      <c r="B51" s="13" t="s">
        <v>60</v>
      </c>
      <c r="C51" s="17">
        <v>33.426666666666662</v>
      </c>
      <c r="D51" s="17">
        <v>20.56</v>
      </c>
      <c r="E51" s="17">
        <f t="shared" si="6"/>
        <v>12.866666666666664</v>
      </c>
      <c r="F51" s="17">
        <f t="shared" si="17"/>
        <v>-0.57333333333333414</v>
      </c>
      <c r="G51" s="17">
        <f t="shared" si="2"/>
        <v>1.4879575139064352</v>
      </c>
      <c r="H51" s="77">
        <f t="shared" si="3"/>
        <v>0.57333333333333403</v>
      </c>
    </row>
    <row r="52" spans="2:19">
      <c r="B52" s="13" t="s">
        <v>61</v>
      </c>
      <c r="C52" s="17">
        <v>33.883333333333333</v>
      </c>
      <c r="D52" s="17">
        <v>20.68</v>
      </c>
      <c r="E52" s="17">
        <f t="shared" si="6"/>
        <v>13.203333333333333</v>
      </c>
      <c r="F52" s="17">
        <f t="shared" si="17"/>
        <v>-0.23666666666666458</v>
      </c>
      <c r="G52" s="17">
        <f t="shared" si="2"/>
        <v>1.1782671388440684</v>
      </c>
      <c r="H52" s="77">
        <f t="shared" si="3"/>
        <v>0.23666666666666458</v>
      </c>
      <c r="K52" s="46" t="s">
        <v>5</v>
      </c>
      <c r="L52" s="67">
        <f>AVERAGE(L48:L50)</f>
        <v>1.0154806815124928</v>
      </c>
      <c r="M52" s="67">
        <f>AVERAGE(M48:M50)</f>
        <v>0.44303407335534128</v>
      </c>
      <c r="N52" s="67">
        <f>AVERAGE(N48:N50)</f>
        <v>1.240267760755505</v>
      </c>
      <c r="O52" s="67">
        <f>AVERAGE(O48:O50)</f>
        <v>1.8839774330121186</v>
      </c>
      <c r="P52" s="67">
        <f ca="1">AVERAGE(P48:P55)</f>
        <v>1.0000000000000002</v>
      </c>
      <c r="Q52" s="67">
        <f ca="1">AVERAGE(Q49:Q55)</f>
        <v>0.18319004968069763</v>
      </c>
      <c r="R52" s="67">
        <f ca="1">AVERAGE(R48:R55)</f>
        <v>1.2213602713822249</v>
      </c>
      <c r="S52" s="68">
        <f>AVERAGE(S48:S49)</f>
        <v>2.3105649694495751</v>
      </c>
    </row>
    <row r="53" spans="2:19">
      <c r="B53" s="13" t="s">
        <v>62</v>
      </c>
      <c r="C53" s="17">
        <v>32.830000000000005</v>
      </c>
      <c r="D53" s="17">
        <v>20.49</v>
      </c>
      <c r="E53" s="17">
        <f t="shared" si="6"/>
        <v>12.340000000000007</v>
      </c>
      <c r="F53" s="17">
        <f t="shared" si="17"/>
        <v>-1.0999999999999908</v>
      </c>
      <c r="G53" s="17">
        <f t="shared" si="2"/>
        <v>2.1435469250725725</v>
      </c>
      <c r="H53" s="77">
        <f t="shared" si="3"/>
        <v>1.0999999999999908</v>
      </c>
      <c r="K53" s="49" t="s">
        <v>6</v>
      </c>
      <c r="L53" s="69">
        <f>STDEV(L48:L50)</f>
        <v>0.2113961549343891</v>
      </c>
      <c r="M53" s="69">
        <f ca="1">STDEV(M48:M55)</f>
        <v>0.45077807336288972</v>
      </c>
      <c r="N53" s="69">
        <f ca="1">STDEV(N48:N55)</f>
        <v>0.22324285474999062</v>
      </c>
      <c r="O53" s="69">
        <f ca="1">STDEV(O48:O55)</f>
        <v>0.82610148806488026</v>
      </c>
      <c r="P53" s="69">
        <f ca="1">STDEV(P48:P55)</f>
        <v>0.20817348747543524</v>
      </c>
      <c r="Q53" s="69">
        <f ca="1">STDEV(Q49:Q55)</f>
        <v>9.8881938896522234E-2</v>
      </c>
      <c r="R53" s="69">
        <f ca="1">STDEV(R48:R55)</f>
        <v>0.21983958810273513</v>
      </c>
      <c r="S53" s="70">
        <f>STDEV(S48:S49)</f>
        <v>0.28241242195186089</v>
      </c>
    </row>
    <row r="54" spans="2:19">
      <c r="B54" s="13" t="s">
        <v>63</v>
      </c>
      <c r="C54" s="17">
        <v>32.65</v>
      </c>
      <c r="D54" s="17">
        <v>20.56</v>
      </c>
      <c r="E54" s="17">
        <f t="shared" si="6"/>
        <v>12.09</v>
      </c>
      <c r="F54" s="17">
        <f t="shared" si="17"/>
        <v>-1.3499999999999979</v>
      </c>
      <c r="G54" s="17">
        <f t="shared" si="2"/>
        <v>2.5491212546385205</v>
      </c>
      <c r="H54" s="77">
        <f t="shared" si="3"/>
        <v>1.3499999999999979</v>
      </c>
      <c r="K54" s="49" t="s">
        <v>7</v>
      </c>
      <c r="L54" s="69">
        <f t="shared" ref="L54:S54" ca="1" si="19">COUNT(L48:L55)</f>
        <v>3</v>
      </c>
      <c r="M54" s="69">
        <f t="shared" ca="1" si="19"/>
        <v>3</v>
      </c>
      <c r="N54" s="69">
        <f t="shared" ca="1" si="19"/>
        <v>3</v>
      </c>
      <c r="O54" s="69">
        <f t="shared" ca="1" si="19"/>
        <v>3</v>
      </c>
      <c r="P54" s="69">
        <f t="shared" ca="1" si="19"/>
        <v>3</v>
      </c>
      <c r="Q54" s="69">
        <f t="shared" ca="1" si="19"/>
        <v>3</v>
      </c>
      <c r="R54" s="69">
        <f t="shared" ca="1" si="19"/>
        <v>3</v>
      </c>
      <c r="S54" s="70">
        <f t="shared" ca="1" si="19"/>
        <v>3</v>
      </c>
    </row>
    <row r="55" spans="2:19">
      <c r="B55" s="21" t="s">
        <v>64</v>
      </c>
      <c r="C55" s="22">
        <v>34.18</v>
      </c>
      <c r="D55" s="22">
        <v>20.68</v>
      </c>
      <c r="E55" s="22">
        <f t="shared" si="6"/>
        <v>13.5</v>
      </c>
      <c r="F55" s="22">
        <f t="shared" si="17"/>
        <v>6.0000000000002274E-2</v>
      </c>
      <c r="G55" s="22">
        <f t="shared" si="2"/>
        <v>0.9592641193252629</v>
      </c>
      <c r="H55" s="79">
        <f t="shared" si="3"/>
        <v>-6.0000000000002246E-2</v>
      </c>
      <c r="K55" s="52" t="s">
        <v>8</v>
      </c>
      <c r="L55" s="71">
        <f ca="1">L53/SQRT(L54)</f>
        <v>0.12204962695702139</v>
      </c>
      <c r="M55" s="71">
        <f t="shared" ref="M55:S55" ca="1" si="20">M53/SQRT(M54)</f>
        <v>0.26025684200084526</v>
      </c>
      <c r="N55" s="71">
        <f t="shared" ca="1" si="20"/>
        <v>0.12888932228456762</v>
      </c>
      <c r="O55" s="71">
        <f t="shared" ca="1" si="20"/>
        <v>0.47694991651220908</v>
      </c>
      <c r="P55" s="71">
        <f t="shared" ca="1" si="20"/>
        <v>0.12018901903208573</v>
      </c>
      <c r="Q55" s="71">
        <f t="shared" ca="1" si="20"/>
        <v>5.7089514039899245E-2</v>
      </c>
      <c r="R55" s="71">
        <f ca="1">R53/SQRT(R54)</f>
        <v>0.12692444536965058</v>
      </c>
      <c r="S55" s="72">
        <f t="shared" ca="1" si="20"/>
        <v>0.16305088783640106</v>
      </c>
    </row>
  </sheetData>
  <mergeCells count="10">
    <mergeCell ref="L33:O33"/>
    <mergeCell ref="P33:S33"/>
    <mergeCell ref="L45:O45"/>
    <mergeCell ref="P45:S45"/>
    <mergeCell ref="B5:H5"/>
    <mergeCell ref="K5:O5"/>
    <mergeCell ref="L7:O7"/>
    <mergeCell ref="P7:S7"/>
    <mergeCell ref="L21:O21"/>
    <mergeCell ref="P21:S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miR-196b</vt:lpstr>
      <vt:lpstr>miR-181a</vt:lpstr>
      <vt:lpstr>miR-29a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Shafreena Shaukat</dc:creator>
  <cp:lastModifiedBy>Afizah Yusoff</cp:lastModifiedBy>
  <dcterms:created xsi:type="dcterms:W3CDTF">2019-03-27T06:24:00Z</dcterms:created>
  <dcterms:modified xsi:type="dcterms:W3CDTF">2023-01-25T12:42:35Z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1033-11.2.0.8684</vt:lpwstr>
  </property>
</Properties>
</file>