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demac/Desktop/分子模拟2/投稿/"/>
    </mc:Choice>
  </mc:AlternateContent>
  <xr:revisionPtr revIDLastSave="0" documentId="13_ncr:1_{4D7CA83C-8356-624E-A7BA-2CBC74389B0C}" xr6:coauthVersionLast="47" xr6:coauthVersionMax="47" xr10:uidLastSave="{00000000-0000-0000-0000-000000000000}"/>
  <bookViews>
    <workbookView xWindow="0" yWindow="740" windowWidth="30240" windowHeight="18900" xr2:uid="{3D648E6C-8B39-7944-94DB-1764CEDA75A8}"/>
  </bookViews>
  <sheets>
    <sheet name="Sheet1" sheetId="1" r:id="rId1"/>
  </sheets>
  <definedNames>
    <definedName name="_xlnm._FilterDatabase" localSheetId="0" hidden="1">Sheet1!$A$1:$AB$38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7" i="1" l="1"/>
  <c r="V37" i="1"/>
  <c r="W34" i="1"/>
  <c r="W32" i="1"/>
  <c r="V32" i="1"/>
  <c r="W23" i="1"/>
  <c r="V23" i="1"/>
  <c r="V20" i="1"/>
  <c r="W16" i="1"/>
  <c r="V16" i="1"/>
  <c r="W14" i="1"/>
  <c r="V12" i="1"/>
  <c r="W10" i="1"/>
  <c r="V10" i="1"/>
  <c r="W8" i="1"/>
  <c r="V8" i="1"/>
  <c r="W6" i="1"/>
  <c r="V6" i="1"/>
  <c r="W4" i="1"/>
  <c r="V4" i="1"/>
  <c r="W2" i="1"/>
  <c r="V2" i="1"/>
</calcChain>
</file>

<file path=xl/sharedStrings.xml><?xml version="1.0" encoding="utf-8"?>
<sst xmlns="http://schemas.openxmlformats.org/spreadsheetml/2006/main" count="635" uniqueCount="159">
  <si>
    <t>Fundus</t>
  </si>
  <si>
    <t>ERG</t>
  </si>
  <si>
    <t>RPE65</t>
  </si>
  <si>
    <t>AR</t>
  </si>
  <si>
    <t>NM_000329.2</t>
  </si>
  <si>
    <t>c.1399C&gt;G</t>
  </si>
  <si>
    <t>p.Pro467Ala|p.P467A</t>
  </si>
  <si>
    <t>EX13/CDS13</t>
  </si>
  <si>
    <t>Het</t>
  </si>
  <si>
    <t>chr1:68431116:G&gt;C</t>
  </si>
  <si>
    <t>VUS</t>
  </si>
  <si>
    <t>WYD</t>
  </si>
  <si>
    <t>undetectable dark-adapted; attenuated light-adapted</t>
  </si>
  <si>
    <t>c.94+2T&gt;A</t>
  </si>
  <si>
    <t>_</t>
  </si>
  <si>
    <t>Intron2</t>
  </si>
  <si>
    <t>chr1:68448622:A&gt;T</t>
  </si>
  <si>
    <t>LCA</t>
  </si>
  <si>
    <t>NM_000329</t>
  </si>
  <si>
    <t>c.272G&gt;A</t>
  </si>
  <si>
    <t>p.R91Q</t>
  </si>
  <si>
    <t>EX4</t>
  </si>
  <si>
    <t>chr1:68910540</t>
  </si>
  <si>
    <t>WYD,PD</t>
  </si>
  <si>
    <t>Extinct</t>
  </si>
  <si>
    <t>c.271C&gt;T</t>
  </si>
  <si>
    <t>p.R91W</t>
  </si>
  <si>
    <t>chr1:68910541</t>
  </si>
  <si>
    <t>chr1:68896799</t>
  </si>
  <si>
    <t>N</t>
  </si>
  <si>
    <t>c.998+1G&gt;A</t>
  </si>
  <si>
    <t>-</t>
  </si>
  <si>
    <t>chr1:68904624</t>
  </si>
  <si>
    <t>c.493C&gt;T(p.Gln165*/p.Q165*)</t>
  </si>
  <si>
    <t>p.Gln165*|p.Q165*</t>
  </si>
  <si>
    <t>EX5</t>
  </si>
  <si>
    <t>Hom</t>
  </si>
  <si>
    <t>chr1:68444533:G&gt;A</t>
  </si>
  <si>
    <t>c.1338G&gt;T</t>
  </si>
  <si>
    <t>p.Arg446Ser|p.R446S</t>
  </si>
  <si>
    <t>EX12</t>
  </si>
  <si>
    <t>chr1:68431282:C&gt;A</t>
  </si>
  <si>
    <t>Profoundly attenuate</t>
  </si>
  <si>
    <t>c.1543C&gt;T</t>
  </si>
  <si>
    <t>p.Arg515Trp|p.R515W</t>
  </si>
  <si>
    <t>EX14</t>
  </si>
  <si>
    <t>chr1:68429835:G&gt;A</t>
  </si>
  <si>
    <t>RP</t>
  </si>
  <si>
    <t>c.1444G&gt;A</t>
  </si>
  <si>
    <t>p.Asp482Asn|p.D482N</t>
  </si>
  <si>
    <t>EX13</t>
  </si>
  <si>
    <t>chr1:68431071:C&gt;T</t>
  </si>
  <si>
    <t>LP</t>
  </si>
  <si>
    <t>PD</t>
  </si>
  <si>
    <t>c.354-2A&gt;G</t>
  </si>
  <si>
    <t>Intron5</t>
  </si>
  <si>
    <t>chr1:68444674:T&gt;C</t>
  </si>
  <si>
    <t>c.1255C&gt;T</t>
  </si>
  <si>
    <t>p.Pro419Ser|p.P419S</t>
  </si>
  <si>
    <t>chr1:68431365:G&gt;A</t>
  </si>
  <si>
    <t>c.202C&gt;T</t>
  </si>
  <si>
    <t>p.His68Tyr|p.H68Y</t>
  </si>
  <si>
    <t>EX3</t>
  </si>
  <si>
    <t>chr1:68446753:G&gt;A</t>
  </si>
  <si>
    <t>c.1590C&gt;A</t>
  </si>
  <si>
    <t>p.Phe530Leu|p.F530L</t>
  </si>
  <si>
    <t>chr1:68429788:G&gt;T</t>
  </si>
  <si>
    <t>c.858+1delG</t>
  </si>
  <si>
    <t>Intron9</t>
  </si>
  <si>
    <t>chr1:68439189:AC&gt;A</t>
  </si>
  <si>
    <t>c.997G&gt;C</t>
  </si>
  <si>
    <t>p.Gly333Arg|p.G333R</t>
  </si>
  <si>
    <t>EX9</t>
  </si>
  <si>
    <t>chr1:68438943:C&gt;G</t>
  </si>
  <si>
    <t>c.334T&gt;A</t>
  </si>
  <si>
    <t>p.Cys112Ser|p.C112S</t>
  </si>
  <si>
    <t>chr1:68444795:A&gt;T</t>
  </si>
  <si>
    <t>c.837del</t>
  </si>
  <si>
    <t>p.Phe279Leufs46|p.F279Lfs46</t>
  </si>
  <si>
    <t>EX8</t>
  </si>
  <si>
    <t>chr1:68439211:CA&gt;C</t>
  </si>
  <si>
    <t>c.376del(p.Val126*fs1/p.V126*fs1)</t>
  </si>
  <si>
    <t>p.Val126*fs1|p.V126*fs1</t>
  </si>
  <si>
    <t>chr1:68444649:AC&gt;A</t>
  </si>
  <si>
    <t>HM</t>
  </si>
  <si>
    <t>FC</t>
  </si>
  <si>
    <t>p.Arg91Trp|p.R91W</t>
  </si>
  <si>
    <t>chr1:68444858:G&gt;A</t>
  </si>
  <si>
    <t>c.808_809insA</t>
  </si>
  <si>
    <t>p.Leu270Hisfs11|p.L270Hfs11</t>
  </si>
  <si>
    <t>chr1:68439240:A&gt;AT</t>
  </si>
  <si>
    <t>c.809_810insGAAG</t>
  </si>
  <si>
    <t>p.Trp271Lysfs11|p.W271Kfs11</t>
  </si>
  <si>
    <t>chr1:68439239:A&gt;ACTTC</t>
  </si>
  <si>
    <t>c.805_806insTGGA</t>
  </si>
  <si>
    <t>p.Ser269Metfs13|p.S269Mfs13</t>
  </si>
  <si>
    <t>chr1:68439243:C&gt;CTCCA</t>
  </si>
  <si>
    <t>p.Arg91Gln|p.R91Q</t>
  </si>
  <si>
    <t>chr1:68444857:C&gt;T</t>
  </si>
  <si>
    <t>c.93A&gt;G</t>
  </si>
  <si>
    <t>p.Thr31Thr|p.T31T</t>
  </si>
  <si>
    <t>EX2</t>
  </si>
  <si>
    <t>chr1:68448625:T&gt;C</t>
  </si>
  <si>
    <t>slightly attenuate</t>
  </si>
  <si>
    <t>c.335G&gt;A</t>
  </si>
  <si>
    <t>p.Cys112Tyr|p.C112Y</t>
  </si>
  <si>
    <t>chr1:68444794:C&gt;T</t>
  </si>
  <si>
    <t>c.1520C&gt;T</t>
  </si>
  <si>
    <t>p.Ala507Val|p.A507V</t>
  </si>
  <si>
    <t>EX14/CDS14</t>
  </si>
  <si>
    <t>chr1:68429858:G&gt;A</t>
  </si>
  <si>
    <t>AD</t>
  </si>
  <si>
    <t>c.245+4A&gt;G</t>
  </si>
  <si>
    <t>IVS3</t>
  </si>
  <si>
    <t>chr1:68912389</t>
  </si>
  <si>
    <t>Attenuate</t>
  </si>
  <si>
    <t>c.1051G&gt;A</t>
  </si>
  <si>
    <t>(p.Glu351Lys)</t>
  </si>
  <si>
    <t>EX10</t>
  </si>
  <si>
    <t>chr1:68903947</t>
  </si>
  <si>
    <t>RP</t>
    <phoneticPr fontId="1" type="noConversion"/>
  </si>
  <si>
    <t>Patient</t>
    <phoneticPr fontId="1" type="noConversion"/>
  </si>
  <si>
    <t>Gene Diagnosis</t>
    <phoneticPr fontId="1" type="noConversion"/>
  </si>
  <si>
    <t>age</t>
    <phoneticPr fontId="1" type="noConversion"/>
  </si>
  <si>
    <t>Gender</t>
    <phoneticPr fontId="1" type="noConversion"/>
  </si>
  <si>
    <t>Famale</t>
    <phoneticPr fontId="1" type="noConversion"/>
  </si>
  <si>
    <t>Male</t>
    <phoneticPr fontId="1" type="noConversion"/>
  </si>
  <si>
    <t>Female</t>
    <phoneticPr fontId="1" type="noConversion"/>
  </si>
  <si>
    <t>AA change</t>
    <phoneticPr fontId="1" type="noConversion"/>
  </si>
  <si>
    <t>Nucleotide change</t>
  </si>
  <si>
    <t>hearing loss</t>
  </si>
  <si>
    <t>NO</t>
    <phoneticPr fontId="1" type="noConversion"/>
  </si>
  <si>
    <t>No</t>
    <phoneticPr fontId="1" type="noConversion"/>
  </si>
  <si>
    <t>ACMG category</t>
  </si>
  <si>
    <t>P</t>
    <phoneticPr fontId="1" type="noConversion"/>
  </si>
  <si>
    <t>LP</t>
    <phoneticPr fontId="1" type="noConversion"/>
  </si>
  <si>
    <t>Night blindness</t>
    <phoneticPr fontId="1" type="noConversion"/>
  </si>
  <si>
    <t>Y</t>
    <phoneticPr fontId="1" type="noConversion"/>
  </si>
  <si>
    <t>Family history</t>
    <phoneticPr fontId="1" type="noConversion"/>
  </si>
  <si>
    <t>Clinical Diagnosi</t>
    <phoneticPr fontId="1" type="noConversion"/>
  </si>
  <si>
    <t>RP?</t>
    <phoneticPr fontId="1" type="noConversion"/>
  </si>
  <si>
    <t>LCA</t>
    <phoneticPr fontId="1" type="noConversion"/>
  </si>
  <si>
    <t>LCA?</t>
    <phoneticPr fontId="1" type="noConversion"/>
  </si>
  <si>
    <t>RP?LCA?</t>
    <phoneticPr fontId="1" type="noConversion"/>
  </si>
  <si>
    <t>eye performance</t>
    <phoneticPr fontId="1" type="noConversion"/>
  </si>
  <si>
    <t>Nystagmus</t>
  </si>
  <si>
    <t>AR/AD</t>
    <phoneticPr fontId="1" type="noConversion"/>
  </si>
  <si>
    <t>transcription</t>
    <phoneticPr fontId="1" type="noConversion"/>
  </si>
  <si>
    <t>suspicious gene</t>
  </si>
  <si>
    <t>heterozygosity</t>
  </si>
  <si>
    <t>gene subregion</t>
  </si>
  <si>
    <t>amino acid changes</t>
  </si>
  <si>
    <t>chromosome location</t>
  </si>
  <si>
    <t>illness onset</t>
    <phoneticPr fontId="1" type="noConversion"/>
  </si>
  <si>
    <t>consanguineous marriage.</t>
  </si>
  <si>
    <r>
      <t>BCVA</t>
    </r>
    <r>
      <rPr>
        <b/>
        <sz val="36"/>
        <rFont val="宋体"/>
        <family val="3"/>
        <charset val="134"/>
      </rPr>
      <t>（</t>
    </r>
    <r>
      <rPr>
        <b/>
        <sz val="36"/>
        <rFont val="Arial"/>
        <family val="2"/>
      </rPr>
      <t>OD</t>
    </r>
    <r>
      <rPr>
        <b/>
        <sz val="36"/>
        <rFont val="宋体"/>
        <family val="3"/>
        <charset val="134"/>
      </rPr>
      <t>）</t>
    </r>
  </si>
  <si>
    <r>
      <t>BCVA</t>
    </r>
    <r>
      <rPr>
        <b/>
        <sz val="36"/>
        <rFont val="宋体"/>
        <family val="3"/>
        <charset val="134"/>
      </rPr>
      <t>（</t>
    </r>
    <r>
      <rPr>
        <b/>
        <sz val="36"/>
        <rFont val="Arial"/>
        <family val="2"/>
      </rPr>
      <t>OS</t>
    </r>
    <r>
      <rPr>
        <b/>
        <sz val="36"/>
        <rFont val="宋体"/>
        <family val="3"/>
        <charset val="134"/>
      </rPr>
      <t>）</t>
    </r>
  </si>
  <si>
    <r>
      <t>logMar</t>
    </r>
    <r>
      <rPr>
        <b/>
        <sz val="36"/>
        <rFont val="宋体"/>
        <family val="3"/>
        <charset val="134"/>
      </rPr>
      <t>（</t>
    </r>
    <r>
      <rPr>
        <b/>
        <sz val="36"/>
        <rFont val="Arial"/>
        <family val="2"/>
      </rPr>
      <t>OD</t>
    </r>
    <r>
      <rPr>
        <b/>
        <sz val="36"/>
        <rFont val="宋体"/>
        <family val="3"/>
        <charset val="134"/>
      </rPr>
      <t>）</t>
    </r>
    <phoneticPr fontId="1" type="noConversion"/>
  </si>
  <si>
    <t>/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</si>
</sst>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Arial"/>
      <family val="2"/>
    </font>
    <font>
      <sz val="18"/>
      <color rgb="FF222222"/>
      <name val="Arial"/>
      <family val="2"/>
    </font>
    <font>
      <sz val="18"/>
      <name val="Arial"/>
      <family val="2"/>
    </font>
    <font>
      <b/>
      <sz val="36"/>
      <name val="Arial"/>
      <family val="2"/>
    </font>
    <font>
      <sz val="36"/>
      <color rgb="FF333333"/>
      <name val="Arial"/>
      <family val="2"/>
    </font>
    <font>
      <b/>
      <sz val="36"/>
      <name val="宋体"/>
      <family val="3"/>
      <charset val="134"/>
    </font>
    <font>
      <sz val="36"/>
      <color theme="1"/>
      <name val="Arial"/>
      <family val="2"/>
    </font>
    <font>
      <sz val="36"/>
      <name val="Arial"/>
      <family val="2"/>
    </font>
    <font>
      <sz val="36"/>
      <color theme="1" tint="4.9989318521683403E-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8" borderId="0" xfId="0" applyFont="1" applyFill="1" applyBorder="1" applyAlignment="1">
      <alignment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2" fillId="9" borderId="0" xfId="0" applyFont="1" applyFill="1" applyBorder="1" applyAlignment="1">
      <alignment vertical="center" wrapText="1"/>
    </xf>
    <xf numFmtId="0" fontId="2" fillId="9" borderId="0" xfId="0" applyFont="1" applyFill="1" applyBorder="1" applyAlignment="1">
      <alignment horizontal="left" vertical="center" wrapText="1"/>
    </xf>
    <xf numFmtId="0" fontId="3" fillId="9" borderId="0" xfId="0" applyFont="1" applyFill="1" applyBorder="1" applyAlignment="1">
      <alignment horizontal="left" vertical="center" wrapText="1"/>
    </xf>
    <xf numFmtId="0" fontId="3" fillId="8" borderId="0" xfId="0" applyFont="1" applyFill="1" applyBorder="1" applyAlignment="1">
      <alignment horizontal="left" vertical="center" wrapText="1"/>
    </xf>
    <xf numFmtId="0" fontId="2" fillId="10" borderId="0" xfId="0" applyFont="1" applyFill="1" applyBorder="1" applyAlignment="1">
      <alignment vertical="center" wrapText="1"/>
    </xf>
    <xf numFmtId="0" fontId="2" fillId="10" borderId="0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8" borderId="0" xfId="0" applyFont="1" applyFill="1" applyBorder="1" applyAlignment="1">
      <alignment vertical="center"/>
    </xf>
    <xf numFmtId="0" fontId="6" fillId="8" borderId="0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 wrapText="1"/>
    </xf>
    <xf numFmtId="0" fontId="8" fillId="8" borderId="0" xfId="0" applyFont="1" applyFill="1" applyBorder="1" applyAlignment="1">
      <alignment vertical="center" wrapText="1"/>
    </xf>
    <xf numFmtId="0" fontId="8" fillId="8" borderId="0" xfId="0" applyFont="1" applyFill="1" applyBorder="1" applyAlignment="1">
      <alignment horizontal="left"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vertical="center" wrapText="1"/>
    </xf>
    <xf numFmtId="0" fontId="8" fillId="9" borderId="0" xfId="0" applyFont="1" applyFill="1" applyBorder="1" applyAlignment="1">
      <alignment vertical="center" wrapText="1"/>
    </xf>
    <xf numFmtId="0" fontId="8" fillId="10" borderId="0" xfId="0" applyFont="1" applyFill="1" applyBorder="1" applyAlignment="1">
      <alignment vertical="center" wrapText="1"/>
    </xf>
    <xf numFmtId="0" fontId="8" fillId="6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9" fillId="7" borderId="0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left" vertical="center"/>
    </xf>
    <xf numFmtId="0" fontId="10" fillId="7" borderId="0" xfId="0" applyFont="1" applyFill="1" applyBorder="1" applyAlignment="1">
      <alignment horizontal="left" vertical="center"/>
    </xf>
    <xf numFmtId="0" fontId="9" fillId="7" borderId="0" xfId="0" applyFon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8" fillId="7" borderId="0" xfId="0" applyFont="1" applyFill="1" applyBorder="1" applyAlignment="1">
      <alignment horizontal="left" vertical="center"/>
    </xf>
    <xf numFmtId="0" fontId="8" fillId="7" borderId="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left" vertical="center"/>
    </xf>
    <xf numFmtId="0" fontId="10" fillId="9" borderId="0" xfId="0" applyFont="1" applyFill="1" applyBorder="1" applyAlignment="1">
      <alignment horizontal="left" vertical="center"/>
    </xf>
    <xf numFmtId="0" fontId="9" fillId="9" borderId="0" xfId="0" applyFont="1" applyFill="1" applyBorder="1" applyAlignment="1">
      <alignment vertical="center"/>
    </xf>
    <xf numFmtId="0" fontId="8" fillId="9" borderId="0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vertical="center"/>
    </xf>
    <xf numFmtId="0" fontId="8" fillId="9" borderId="0" xfId="0" applyFont="1" applyFill="1" applyBorder="1" applyAlignment="1">
      <alignment horizontal="left" vertical="center"/>
    </xf>
    <xf numFmtId="0" fontId="8" fillId="8" borderId="0" xfId="0" applyFont="1" applyFill="1" applyBorder="1" applyAlignment="1">
      <alignment vertical="center"/>
    </xf>
    <xf numFmtId="0" fontId="8" fillId="8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left" vertical="center"/>
    </xf>
    <xf numFmtId="0" fontId="9" fillId="8" borderId="0" xfId="0" applyFont="1" applyFill="1" applyBorder="1" applyAlignment="1">
      <alignment vertical="center"/>
    </xf>
    <xf numFmtId="0" fontId="8" fillId="8" borderId="0" xfId="0" applyFont="1" applyFill="1" applyBorder="1" applyAlignment="1">
      <alignment horizontal="left" vertical="center"/>
    </xf>
    <xf numFmtId="0" fontId="8" fillId="10" borderId="0" xfId="0" applyFont="1" applyFill="1" applyBorder="1" applyAlignment="1">
      <alignment vertical="center"/>
    </xf>
    <xf numFmtId="0" fontId="8" fillId="10" borderId="0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horizontal="left" vertical="center"/>
    </xf>
    <xf numFmtId="0" fontId="8" fillId="10" borderId="0" xfId="0" applyFont="1" applyFill="1" applyBorder="1" applyAlignment="1">
      <alignment horizontal="left" vertical="center"/>
    </xf>
    <xf numFmtId="0" fontId="8" fillId="9" borderId="0" xfId="0" applyFont="1" applyFill="1" applyBorder="1" applyAlignment="1">
      <alignment horizontal="left"/>
    </xf>
    <xf numFmtId="0" fontId="8" fillId="9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left"/>
    </xf>
    <xf numFmtId="0" fontId="8" fillId="8" borderId="0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left"/>
    </xf>
    <xf numFmtId="0" fontId="8" fillId="7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A79AD-1AD3-C84B-BECA-297BE8912986}">
  <dimension ref="A1:AN39"/>
  <sheetViews>
    <sheetView tabSelected="1" zoomScale="25" zoomScaleNormal="100" workbookViewId="0">
      <selection activeCell="D12" sqref="D12"/>
    </sheetView>
  </sheetViews>
  <sheetFormatPr baseColWidth="10" defaultRowHeight="23"/>
  <cols>
    <col min="1" max="1" width="50.83203125" style="27" customWidth="1"/>
    <col min="2" max="9" width="50.83203125" style="100" customWidth="1"/>
    <col min="10" max="10" width="100.83203125" style="100" customWidth="1"/>
    <col min="11" max="12" width="50.83203125" style="100" customWidth="1"/>
    <col min="13" max="13" width="100.83203125" style="100" customWidth="1"/>
    <col min="14" max="26" width="50.83203125" style="100" customWidth="1"/>
    <col min="27" max="27" width="100.83203125" style="100" customWidth="1"/>
    <col min="28" max="28" width="50.83203125" style="100" customWidth="1"/>
    <col min="29" max="38" width="10.83203125" style="28"/>
    <col min="39" max="16384" width="10.83203125" style="27"/>
  </cols>
  <sheetData>
    <row r="1" spans="1:40" s="33" customFormat="1" ht="50" customHeight="1">
      <c r="A1" s="32" t="s">
        <v>121</v>
      </c>
      <c r="B1" s="30" t="s">
        <v>124</v>
      </c>
      <c r="C1" s="30" t="s">
        <v>123</v>
      </c>
      <c r="D1" s="30" t="s">
        <v>144</v>
      </c>
      <c r="E1" s="30" t="s">
        <v>139</v>
      </c>
      <c r="F1" s="30" t="s">
        <v>148</v>
      </c>
      <c r="G1" s="30" t="s">
        <v>146</v>
      </c>
      <c r="H1" s="30" t="s">
        <v>147</v>
      </c>
      <c r="I1" s="30" t="s">
        <v>129</v>
      </c>
      <c r="J1" s="30" t="s">
        <v>151</v>
      </c>
      <c r="K1" s="30" t="s">
        <v>150</v>
      </c>
      <c r="L1" s="30" t="s">
        <v>149</v>
      </c>
      <c r="M1" s="30" t="s">
        <v>152</v>
      </c>
      <c r="N1" s="31" t="s">
        <v>133</v>
      </c>
      <c r="O1" s="30" t="s">
        <v>136</v>
      </c>
      <c r="P1" s="30" t="s">
        <v>153</v>
      </c>
      <c r="Q1" s="30" t="s">
        <v>138</v>
      </c>
      <c r="R1" s="30" t="s">
        <v>154</v>
      </c>
      <c r="S1" s="30" t="s">
        <v>130</v>
      </c>
      <c r="T1" s="30" t="s">
        <v>155</v>
      </c>
      <c r="U1" s="30" t="s">
        <v>156</v>
      </c>
      <c r="V1" s="30" t="s">
        <v>157</v>
      </c>
      <c r="W1" s="30" t="s">
        <v>157</v>
      </c>
      <c r="X1" s="30" t="s">
        <v>0</v>
      </c>
      <c r="Y1" s="30" t="s">
        <v>1</v>
      </c>
      <c r="Z1" s="30" t="s">
        <v>122</v>
      </c>
      <c r="AA1" s="30" t="s">
        <v>128</v>
      </c>
      <c r="AB1" s="30" t="s">
        <v>129</v>
      </c>
      <c r="AC1" s="32"/>
      <c r="AI1" s="34"/>
      <c r="AK1" s="35"/>
      <c r="AL1" s="35"/>
      <c r="AM1" s="35"/>
      <c r="AN1" s="35"/>
    </row>
    <row r="2" spans="1:40" s="3" customFormat="1" ht="50" customHeight="1">
      <c r="A2" s="36">
        <v>1</v>
      </c>
      <c r="B2" s="44" t="s">
        <v>125</v>
      </c>
      <c r="C2" s="44">
        <v>10</v>
      </c>
      <c r="D2" s="44"/>
      <c r="E2" s="45" t="s">
        <v>140</v>
      </c>
      <c r="F2" s="46" t="s">
        <v>2</v>
      </c>
      <c r="G2" s="47" t="s">
        <v>3</v>
      </c>
      <c r="H2" s="47" t="s">
        <v>4</v>
      </c>
      <c r="I2" s="47" t="s">
        <v>5</v>
      </c>
      <c r="J2" s="47" t="s">
        <v>6</v>
      </c>
      <c r="K2" s="47" t="s">
        <v>7</v>
      </c>
      <c r="L2" s="47" t="s">
        <v>8</v>
      </c>
      <c r="M2" s="47" t="s">
        <v>9</v>
      </c>
      <c r="N2" s="47" t="s">
        <v>10</v>
      </c>
      <c r="O2" s="47" t="s">
        <v>137</v>
      </c>
      <c r="P2" s="44">
        <v>10</v>
      </c>
      <c r="Q2" s="47" t="s">
        <v>132</v>
      </c>
      <c r="R2" s="47" t="s">
        <v>131</v>
      </c>
      <c r="S2" s="48" t="s">
        <v>132</v>
      </c>
      <c r="T2" s="49">
        <v>0.9</v>
      </c>
      <c r="U2" s="49">
        <v>0.9</v>
      </c>
      <c r="V2" s="49">
        <f>LOG(1/0.9)</f>
        <v>4.5757490560675143E-2</v>
      </c>
      <c r="W2" s="49">
        <f>LOG(1/0.9)</f>
        <v>4.5757490560675143E-2</v>
      </c>
      <c r="X2" s="48" t="s">
        <v>11</v>
      </c>
      <c r="Y2" s="48" t="s">
        <v>12</v>
      </c>
      <c r="Z2" s="48" t="s">
        <v>120</v>
      </c>
      <c r="AA2" s="47" t="s">
        <v>6</v>
      </c>
      <c r="AB2" s="47" t="s">
        <v>5</v>
      </c>
      <c r="AI2" s="4"/>
    </row>
    <row r="3" spans="1:40" s="3" customFormat="1" ht="50" customHeight="1">
      <c r="A3" s="36"/>
      <c r="B3" s="44"/>
      <c r="C3" s="44"/>
      <c r="D3" s="44"/>
      <c r="E3" s="45"/>
      <c r="F3" s="46" t="s">
        <v>2</v>
      </c>
      <c r="G3" s="47" t="s">
        <v>3</v>
      </c>
      <c r="H3" s="47" t="s">
        <v>4</v>
      </c>
      <c r="I3" s="47" t="s">
        <v>13</v>
      </c>
      <c r="J3" s="47" t="s">
        <v>14</v>
      </c>
      <c r="K3" s="47" t="s">
        <v>15</v>
      </c>
      <c r="L3" s="47" t="s">
        <v>8</v>
      </c>
      <c r="M3" s="47" t="s">
        <v>16</v>
      </c>
      <c r="N3" s="47" t="s">
        <v>135</v>
      </c>
      <c r="O3" s="48"/>
      <c r="P3" s="50"/>
      <c r="Q3" s="48"/>
      <c r="R3" s="48"/>
      <c r="S3" s="48"/>
      <c r="T3" s="49"/>
      <c r="U3" s="49"/>
      <c r="V3" s="49"/>
      <c r="W3" s="49"/>
      <c r="X3" s="48"/>
      <c r="Y3" s="48"/>
      <c r="Z3" s="48"/>
      <c r="AA3" s="47" t="s">
        <v>14</v>
      </c>
      <c r="AB3" s="47" t="s">
        <v>13</v>
      </c>
      <c r="AI3" s="5"/>
      <c r="AJ3" s="5"/>
      <c r="AK3" s="5"/>
      <c r="AL3" s="5"/>
      <c r="AM3" s="5"/>
      <c r="AN3" s="5"/>
    </row>
    <row r="4" spans="1:40" s="6" customFormat="1" ht="50" customHeight="1">
      <c r="A4" s="37">
        <v>2</v>
      </c>
      <c r="B4" s="51" t="s">
        <v>126</v>
      </c>
      <c r="C4" s="51">
        <v>6</v>
      </c>
      <c r="D4" s="51"/>
      <c r="E4" s="52" t="s">
        <v>17</v>
      </c>
      <c r="F4" s="53" t="s">
        <v>2</v>
      </c>
      <c r="G4" s="54" t="s">
        <v>3</v>
      </c>
      <c r="H4" s="54" t="s">
        <v>18</v>
      </c>
      <c r="I4" s="54" t="s">
        <v>19</v>
      </c>
      <c r="J4" s="54" t="s">
        <v>20</v>
      </c>
      <c r="K4" s="54" t="s">
        <v>21</v>
      </c>
      <c r="L4" s="54" t="s">
        <v>8</v>
      </c>
      <c r="M4" s="54" t="s">
        <v>22</v>
      </c>
      <c r="N4" s="54" t="s">
        <v>134</v>
      </c>
      <c r="O4" s="54" t="s">
        <v>137</v>
      </c>
      <c r="P4" s="55">
        <v>6</v>
      </c>
      <c r="Q4" s="54" t="s">
        <v>132</v>
      </c>
      <c r="R4" s="54" t="s">
        <v>131</v>
      </c>
      <c r="S4" s="56" t="s">
        <v>132</v>
      </c>
      <c r="T4" s="57">
        <v>0.25</v>
      </c>
      <c r="U4" s="57">
        <v>0.12</v>
      </c>
      <c r="V4" s="57">
        <f>LOG10(1/0.25)</f>
        <v>0.6020599913279624</v>
      </c>
      <c r="W4" s="57">
        <f>LOG10(1/0.12)</f>
        <v>0.92081875395237522</v>
      </c>
      <c r="X4" s="56" t="s">
        <v>23</v>
      </c>
      <c r="Y4" s="56" t="s">
        <v>24</v>
      </c>
      <c r="Z4" s="56" t="s">
        <v>17</v>
      </c>
      <c r="AA4" s="54" t="s">
        <v>20</v>
      </c>
      <c r="AB4" s="54" t="s">
        <v>19</v>
      </c>
      <c r="AI4" s="7"/>
    </row>
    <row r="5" spans="1:40" s="6" customFormat="1" ht="50" customHeight="1">
      <c r="A5" s="37"/>
      <c r="B5" s="51"/>
      <c r="C5" s="51"/>
      <c r="D5" s="51"/>
      <c r="E5" s="52" t="s">
        <v>17</v>
      </c>
      <c r="F5" s="53" t="s">
        <v>2</v>
      </c>
      <c r="G5" s="54" t="s">
        <v>3</v>
      </c>
      <c r="H5" s="54" t="s">
        <v>18</v>
      </c>
      <c r="I5" s="54" t="s">
        <v>25</v>
      </c>
      <c r="J5" s="54" t="s">
        <v>26</v>
      </c>
      <c r="K5" s="54" t="s">
        <v>21</v>
      </c>
      <c r="L5" s="54" t="s">
        <v>8</v>
      </c>
      <c r="M5" s="54" t="s">
        <v>27</v>
      </c>
      <c r="N5" s="54" t="s">
        <v>134</v>
      </c>
      <c r="O5" s="56"/>
      <c r="P5" s="55"/>
      <c r="Q5" s="56"/>
      <c r="R5" s="56"/>
      <c r="S5" s="56"/>
      <c r="T5" s="57"/>
      <c r="U5" s="57"/>
      <c r="V5" s="57"/>
      <c r="W5" s="57"/>
      <c r="X5" s="56"/>
      <c r="Y5" s="56"/>
      <c r="Z5" s="56"/>
      <c r="AA5" s="54" t="s">
        <v>26</v>
      </c>
      <c r="AB5" s="54" t="s">
        <v>25</v>
      </c>
      <c r="AI5" s="8"/>
    </row>
    <row r="6" spans="1:40" s="1" customFormat="1" ht="50" customHeight="1">
      <c r="A6" s="33">
        <v>3</v>
      </c>
      <c r="B6" s="58" t="s">
        <v>126</v>
      </c>
      <c r="C6" s="59">
        <v>6</v>
      </c>
      <c r="D6" s="58"/>
      <c r="E6" s="58" t="s">
        <v>141</v>
      </c>
      <c r="F6" s="60" t="s">
        <v>2</v>
      </c>
      <c r="G6" s="58" t="s">
        <v>3</v>
      </c>
      <c r="H6" s="58" t="s">
        <v>18</v>
      </c>
      <c r="I6" s="58" t="s">
        <v>5</v>
      </c>
      <c r="J6" s="58" t="s">
        <v>6</v>
      </c>
      <c r="K6" s="58"/>
      <c r="L6" s="58" t="s">
        <v>8</v>
      </c>
      <c r="M6" s="58" t="s">
        <v>28</v>
      </c>
      <c r="N6" s="58" t="s">
        <v>10</v>
      </c>
      <c r="O6" s="58" t="s">
        <v>158</v>
      </c>
      <c r="P6" s="59"/>
      <c r="Q6" s="61" t="s">
        <v>132</v>
      </c>
      <c r="R6" s="61" t="s">
        <v>131</v>
      </c>
      <c r="S6" s="58" t="s">
        <v>132</v>
      </c>
      <c r="T6" s="62">
        <v>0.2</v>
      </c>
      <c r="U6" s="62">
        <v>0.2</v>
      </c>
      <c r="V6" s="62">
        <f>LOG10(1/0.2)</f>
        <v>0.69897000433601886</v>
      </c>
      <c r="W6" s="62">
        <f>LOG10(1/0.2)</f>
        <v>0.69897000433601886</v>
      </c>
      <c r="X6" s="58" t="s">
        <v>29</v>
      </c>
      <c r="Y6" s="58" t="s">
        <v>24</v>
      </c>
      <c r="Z6" s="58" t="s">
        <v>17</v>
      </c>
      <c r="AA6" s="58" t="s">
        <v>6</v>
      </c>
      <c r="AB6" s="58" t="s">
        <v>5</v>
      </c>
      <c r="AI6" s="2"/>
    </row>
    <row r="7" spans="1:40" s="1" customFormat="1" ht="50" customHeight="1">
      <c r="A7" s="33"/>
      <c r="B7" s="58"/>
      <c r="C7" s="59"/>
      <c r="D7" s="58"/>
      <c r="E7" s="58"/>
      <c r="F7" s="60" t="s">
        <v>2</v>
      </c>
      <c r="G7" s="58" t="s">
        <v>3</v>
      </c>
      <c r="H7" s="58" t="s">
        <v>18</v>
      </c>
      <c r="I7" s="58" t="s">
        <v>30</v>
      </c>
      <c r="J7" s="58" t="s">
        <v>31</v>
      </c>
      <c r="K7" s="58"/>
      <c r="L7" s="58" t="s">
        <v>8</v>
      </c>
      <c r="M7" s="58" t="s">
        <v>32</v>
      </c>
      <c r="N7" s="58" t="s">
        <v>135</v>
      </c>
      <c r="O7" s="58"/>
      <c r="P7" s="59"/>
      <c r="Q7" s="58"/>
      <c r="R7" s="58"/>
      <c r="S7" s="58"/>
      <c r="T7" s="62"/>
      <c r="U7" s="62"/>
      <c r="V7" s="62"/>
      <c r="W7" s="62"/>
      <c r="X7" s="58"/>
      <c r="Y7" s="58"/>
      <c r="Z7" s="58"/>
      <c r="AA7" s="58" t="s">
        <v>31</v>
      </c>
      <c r="AB7" s="58" t="s">
        <v>30</v>
      </c>
      <c r="AI7" s="9"/>
    </row>
    <row r="8" spans="1:40" s="10" customFormat="1" ht="50" customHeight="1">
      <c r="A8" s="38">
        <v>4</v>
      </c>
      <c r="B8" s="63" t="s">
        <v>126</v>
      </c>
      <c r="C8" s="64">
        <v>15</v>
      </c>
      <c r="D8" s="63"/>
      <c r="E8" s="63" t="s">
        <v>140</v>
      </c>
      <c r="F8" s="65" t="s">
        <v>2</v>
      </c>
      <c r="G8" s="63" t="s">
        <v>3</v>
      </c>
      <c r="H8" s="63" t="s">
        <v>4</v>
      </c>
      <c r="I8" s="63" t="s">
        <v>33</v>
      </c>
      <c r="J8" s="63" t="s">
        <v>34</v>
      </c>
      <c r="K8" s="63" t="s">
        <v>35</v>
      </c>
      <c r="L8" s="63" t="s">
        <v>36</v>
      </c>
      <c r="M8" s="63" t="s">
        <v>37</v>
      </c>
      <c r="N8" s="63" t="s">
        <v>134</v>
      </c>
      <c r="O8" s="63" t="s">
        <v>137</v>
      </c>
      <c r="P8" s="64">
        <v>15</v>
      </c>
      <c r="Q8" s="63" t="s">
        <v>137</v>
      </c>
      <c r="R8" s="63" t="s">
        <v>137</v>
      </c>
      <c r="S8" s="63" t="s">
        <v>132</v>
      </c>
      <c r="T8" s="66">
        <v>0.3</v>
      </c>
      <c r="U8" s="66">
        <v>0.3</v>
      </c>
      <c r="V8" s="66">
        <f>LOG(1/0.3)</f>
        <v>0.52287874528033762</v>
      </c>
      <c r="W8" s="66">
        <f>LOG(1/0.3)</f>
        <v>0.52287874528033762</v>
      </c>
      <c r="X8" s="63" t="s">
        <v>23</v>
      </c>
      <c r="Y8" s="63" t="s">
        <v>24</v>
      </c>
      <c r="Z8" s="63" t="s">
        <v>17</v>
      </c>
      <c r="AA8" s="63" t="s">
        <v>34</v>
      </c>
      <c r="AB8" s="63" t="s">
        <v>33</v>
      </c>
      <c r="AI8" s="11"/>
    </row>
    <row r="9" spans="1:40" s="3" customFormat="1" ht="50" customHeight="1">
      <c r="A9" s="36">
        <v>5</v>
      </c>
      <c r="B9" s="48" t="s">
        <v>127</v>
      </c>
      <c r="C9" s="50">
        <v>8</v>
      </c>
      <c r="D9" s="48"/>
      <c r="E9" s="48" t="s">
        <v>142</v>
      </c>
      <c r="F9" s="46" t="s">
        <v>2</v>
      </c>
      <c r="G9" s="48" t="s">
        <v>3</v>
      </c>
      <c r="H9" s="48" t="s">
        <v>4</v>
      </c>
      <c r="I9" s="48" t="s">
        <v>38</v>
      </c>
      <c r="J9" s="48" t="s">
        <v>39</v>
      </c>
      <c r="K9" s="48" t="s">
        <v>40</v>
      </c>
      <c r="L9" s="48" t="s">
        <v>36</v>
      </c>
      <c r="M9" s="48" t="s">
        <v>41</v>
      </c>
      <c r="N9" s="48" t="s">
        <v>134</v>
      </c>
      <c r="O9" s="48" t="s">
        <v>137</v>
      </c>
      <c r="P9" s="50">
        <v>8</v>
      </c>
      <c r="Q9" s="47" t="s">
        <v>132</v>
      </c>
      <c r="R9" s="47" t="s">
        <v>131</v>
      </c>
      <c r="S9" s="48" t="s">
        <v>132</v>
      </c>
      <c r="T9" s="49"/>
      <c r="U9" s="49"/>
      <c r="V9" s="49"/>
      <c r="W9" s="49"/>
      <c r="X9" s="48" t="s">
        <v>11</v>
      </c>
      <c r="Y9" s="48" t="s">
        <v>42</v>
      </c>
      <c r="Z9" s="48" t="s">
        <v>17</v>
      </c>
      <c r="AA9" s="48" t="s">
        <v>39</v>
      </c>
      <c r="AB9" s="48" t="s">
        <v>38</v>
      </c>
      <c r="AI9" s="5"/>
    </row>
    <row r="10" spans="1:40" s="6" customFormat="1" ht="50" customHeight="1">
      <c r="A10" s="37">
        <v>6</v>
      </c>
      <c r="B10" s="67" t="s">
        <v>126</v>
      </c>
      <c r="C10" s="68">
        <v>9</v>
      </c>
      <c r="D10" s="56"/>
      <c r="E10" s="56" t="s">
        <v>140</v>
      </c>
      <c r="F10" s="53" t="s">
        <v>2</v>
      </c>
      <c r="G10" s="57" t="s">
        <v>3</v>
      </c>
      <c r="H10" s="56" t="s">
        <v>4</v>
      </c>
      <c r="I10" s="56" t="s">
        <v>43</v>
      </c>
      <c r="J10" s="56" t="s">
        <v>44</v>
      </c>
      <c r="K10" s="56" t="s">
        <v>45</v>
      </c>
      <c r="L10" s="56" t="s">
        <v>8</v>
      </c>
      <c r="M10" s="56" t="s">
        <v>46</v>
      </c>
      <c r="N10" s="56" t="s">
        <v>134</v>
      </c>
      <c r="O10" s="56" t="s">
        <v>137</v>
      </c>
      <c r="P10" s="55">
        <v>5</v>
      </c>
      <c r="Q10" s="56" t="s">
        <v>137</v>
      </c>
      <c r="R10" s="54" t="s">
        <v>131</v>
      </c>
      <c r="S10" s="56" t="s">
        <v>132</v>
      </c>
      <c r="T10" s="57">
        <v>0.25</v>
      </c>
      <c r="U10" s="57">
        <v>0.15</v>
      </c>
      <c r="V10" s="57">
        <f>LOG10(1/0.25)</f>
        <v>0.6020599913279624</v>
      </c>
      <c r="W10" s="57">
        <f>LOG10(1/0.15)</f>
        <v>0.82390874094431876</v>
      </c>
      <c r="X10" s="56" t="s">
        <v>29</v>
      </c>
      <c r="Y10" s="56" t="s">
        <v>42</v>
      </c>
      <c r="Z10" s="56" t="s">
        <v>47</v>
      </c>
      <c r="AA10" s="56" t="s">
        <v>44</v>
      </c>
      <c r="AB10" s="56" t="s">
        <v>43</v>
      </c>
      <c r="AI10" s="7"/>
    </row>
    <row r="11" spans="1:40" s="6" customFormat="1" ht="50" customHeight="1">
      <c r="A11" s="37"/>
      <c r="B11" s="67"/>
      <c r="C11" s="68"/>
      <c r="D11" s="56"/>
      <c r="E11" s="56"/>
      <c r="F11" s="53" t="s">
        <v>2</v>
      </c>
      <c r="G11" s="57" t="s">
        <v>3</v>
      </c>
      <c r="H11" s="56" t="s">
        <v>4</v>
      </c>
      <c r="I11" s="56" t="s">
        <v>48</v>
      </c>
      <c r="J11" s="56" t="s">
        <v>49</v>
      </c>
      <c r="K11" s="56" t="s">
        <v>50</v>
      </c>
      <c r="L11" s="56" t="s">
        <v>8</v>
      </c>
      <c r="M11" s="56" t="s">
        <v>51</v>
      </c>
      <c r="N11" s="56" t="s">
        <v>135</v>
      </c>
      <c r="O11" s="56"/>
      <c r="P11" s="55"/>
      <c r="Q11" s="56"/>
      <c r="R11" s="56"/>
      <c r="S11" s="56"/>
      <c r="T11" s="57"/>
      <c r="U11" s="57"/>
      <c r="V11" s="57"/>
      <c r="W11" s="57"/>
      <c r="X11" s="56"/>
      <c r="Y11" s="56"/>
      <c r="Z11" s="56"/>
      <c r="AA11" s="56" t="s">
        <v>49</v>
      </c>
      <c r="AB11" s="56" t="s">
        <v>48</v>
      </c>
      <c r="AI11" s="8"/>
    </row>
    <row r="12" spans="1:40" s="1" customFormat="1" ht="50" customHeight="1">
      <c r="A12" s="33">
        <v>7</v>
      </c>
      <c r="B12" s="69" t="s">
        <v>126</v>
      </c>
      <c r="C12" s="70">
        <v>28</v>
      </c>
      <c r="D12" s="58"/>
      <c r="E12" s="58" t="s">
        <v>120</v>
      </c>
      <c r="F12" s="60" t="s">
        <v>2</v>
      </c>
      <c r="G12" s="58" t="s">
        <v>3</v>
      </c>
      <c r="H12" s="58" t="s">
        <v>4</v>
      </c>
      <c r="I12" s="58" t="s">
        <v>38</v>
      </c>
      <c r="J12" s="58" t="s">
        <v>39</v>
      </c>
      <c r="K12" s="58" t="s">
        <v>40</v>
      </c>
      <c r="L12" s="58" t="s">
        <v>8</v>
      </c>
      <c r="M12" s="58" t="s">
        <v>41</v>
      </c>
      <c r="N12" s="58" t="s">
        <v>134</v>
      </c>
      <c r="O12" s="58" t="s">
        <v>137</v>
      </c>
      <c r="P12" s="59">
        <v>28</v>
      </c>
      <c r="Q12" s="58" t="s">
        <v>137</v>
      </c>
      <c r="R12" s="61" t="s">
        <v>131</v>
      </c>
      <c r="S12" s="58" t="s">
        <v>132</v>
      </c>
      <c r="T12" s="62">
        <v>0.1</v>
      </c>
      <c r="U12" s="62" t="s">
        <v>52</v>
      </c>
      <c r="V12" s="62">
        <f>LOG10(1/0.1)</f>
        <v>1</v>
      </c>
      <c r="W12" s="62">
        <v>3.2040000000000002</v>
      </c>
      <c r="X12" s="58" t="s">
        <v>53</v>
      </c>
      <c r="Y12" s="58" t="s">
        <v>24</v>
      </c>
      <c r="Z12" s="58" t="s">
        <v>47</v>
      </c>
      <c r="AA12" s="58" t="s">
        <v>39</v>
      </c>
      <c r="AB12" s="58" t="s">
        <v>38</v>
      </c>
      <c r="AI12" s="2"/>
    </row>
    <row r="13" spans="1:40" s="1" customFormat="1" ht="50" customHeight="1">
      <c r="A13" s="33"/>
      <c r="B13" s="69"/>
      <c r="C13" s="70"/>
      <c r="D13" s="58"/>
      <c r="E13" s="58"/>
      <c r="F13" s="60" t="s">
        <v>2</v>
      </c>
      <c r="G13" s="58" t="s">
        <v>3</v>
      </c>
      <c r="H13" s="58" t="s">
        <v>4</v>
      </c>
      <c r="I13" s="58" t="s">
        <v>54</v>
      </c>
      <c r="J13" s="58" t="s">
        <v>14</v>
      </c>
      <c r="K13" s="58" t="s">
        <v>55</v>
      </c>
      <c r="L13" s="58" t="s">
        <v>8</v>
      </c>
      <c r="M13" s="58" t="s">
        <v>56</v>
      </c>
      <c r="N13" s="58" t="s">
        <v>135</v>
      </c>
      <c r="O13" s="58"/>
      <c r="P13" s="59"/>
      <c r="Q13" s="58"/>
      <c r="R13" s="58"/>
      <c r="S13" s="58"/>
      <c r="T13" s="62"/>
      <c r="U13" s="62"/>
      <c r="V13" s="62"/>
      <c r="W13" s="62"/>
      <c r="X13" s="58"/>
      <c r="Y13" s="58"/>
      <c r="Z13" s="58"/>
      <c r="AA13" s="58" t="s">
        <v>14</v>
      </c>
      <c r="AB13" s="58" t="s">
        <v>54</v>
      </c>
      <c r="AI13" s="9"/>
    </row>
    <row r="14" spans="1:40" s="3" customFormat="1" ht="50" customHeight="1">
      <c r="A14" s="36">
        <v>8</v>
      </c>
      <c r="B14" s="71" t="s">
        <v>127</v>
      </c>
      <c r="C14" s="72">
        <v>6</v>
      </c>
      <c r="D14" s="48"/>
      <c r="E14" s="48" t="s">
        <v>143</v>
      </c>
      <c r="F14" s="49" t="s">
        <v>2</v>
      </c>
      <c r="G14" s="48" t="s">
        <v>3</v>
      </c>
      <c r="H14" s="48" t="s">
        <v>4</v>
      </c>
      <c r="I14" s="48" t="s">
        <v>57</v>
      </c>
      <c r="J14" s="48" t="s">
        <v>58</v>
      </c>
      <c r="K14" s="48" t="s">
        <v>40</v>
      </c>
      <c r="L14" s="48" t="s">
        <v>8</v>
      </c>
      <c r="M14" s="48" t="s">
        <v>59</v>
      </c>
      <c r="N14" s="48" t="s">
        <v>10</v>
      </c>
      <c r="O14" s="48" t="s">
        <v>137</v>
      </c>
      <c r="P14" s="50">
        <v>6</v>
      </c>
      <c r="Q14" s="47" t="s">
        <v>132</v>
      </c>
      <c r="R14" s="47" t="s">
        <v>131</v>
      </c>
      <c r="S14" s="48" t="s">
        <v>132</v>
      </c>
      <c r="T14" s="49">
        <v>0.1</v>
      </c>
      <c r="U14" s="49">
        <v>0.05</v>
      </c>
      <c r="V14" s="49">
        <v>1</v>
      </c>
      <c r="W14" s="49">
        <f>LOG10(1/0.05)</f>
        <v>1.3010299956639813</v>
      </c>
      <c r="X14" s="48" t="s">
        <v>11</v>
      </c>
      <c r="Y14" s="48" t="s">
        <v>24</v>
      </c>
      <c r="Z14" s="48" t="s">
        <v>17</v>
      </c>
      <c r="AA14" s="48" t="s">
        <v>58</v>
      </c>
      <c r="AB14" s="48" t="s">
        <v>57</v>
      </c>
      <c r="AI14" s="4"/>
    </row>
    <row r="15" spans="1:40" s="3" customFormat="1" ht="50" customHeight="1">
      <c r="A15" s="36"/>
      <c r="B15" s="71"/>
      <c r="C15" s="72"/>
      <c r="D15" s="48"/>
      <c r="E15" s="48"/>
      <c r="F15" s="49" t="s">
        <v>2</v>
      </c>
      <c r="G15" s="48" t="s">
        <v>3</v>
      </c>
      <c r="H15" s="48" t="s">
        <v>4</v>
      </c>
      <c r="I15" s="48" t="s">
        <v>60</v>
      </c>
      <c r="J15" s="48" t="s">
        <v>61</v>
      </c>
      <c r="K15" s="48" t="s">
        <v>62</v>
      </c>
      <c r="L15" s="48" t="s">
        <v>8</v>
      </c>
      <c r="M15" s="48" t="s">
        <v>63</v>
      </c>
      <c r="N15" s="48" t="s">
        <v>134</v>
      </c>
      <c r="O15" s="48"/>
      <c r="P15" s="50"/>
      <c r="Q15" s="48"/>
      <c r="R15" s="48"/>
      <c r="S15" s="48"/>
      <c r="T15" s="49"/>
      <c r="U15" s="49"/>
      <c r="V15" s="49"/>
      <c r="W15" s="49"/>
      <c r="X15" s="48"/>
      <c r="Y15" s="48"/>
      <c r="Z15" s="48"/>
      <c r="AA15" s="48" t="s">
        <v>61</v>
      </c>
      <c r="AB15" s="48" t="s">
        <v>60</v>
      </c>
      <c r="AI15" s="5"/>
    </row>
    <row r="16" spans="1:40" s="1" customFormat="1" ht="50" customHeight="1">
      <c r="A16" s="33">
        <v>9</v>
      </c>
      <c r="B16" s="69" t="s">
        <v>126</v>
      </c>
      <c r="C16" s="70">
        <v>10</v>
      </c>
      <c r="D16" s="58"/>
      <c r="E16" s="58" t="s">
        <v>143</v>
      </c>
      <c r="F16" s="60" t="s">
        <v>2</v>
      </c>
      <c r="G16" s="58" t="s">
        <v>3</v>
      </c>
      <c r="H16" s="58" t="s">
        <v>4</v>
      </c>
      <c r="I16" s="58" t="s">
        <v>64</v>
      </c>
      <c r="J16" s="58" t="s">
        <v>65</v>
      </c>
      <c r="K16" s="58" t="s">
        <v>45</v>
      </c>
      <c r="L16" s="58" t="s">
        <v>8</v>
      </c>
      <c r="M16" s="58" t="s">
        <v>66</v>
      </c>
      <c r="N16" s="58" t="s">
        <v>135</v>
      </c>
      <c r="O16" s="58" t="s">
        <v>137</v>
      </c>
      <c r="P16" s="59">
        <v>10</v>
      </c>
      <c r="Q16" s="61" t="s">
        <v>132</v>
      </c>
      <c r="R16" s="61" t="s">
        <v>131</v>
      </c>
      <c r="S16" s="58" t="s">
        <v>132</v>
      </c>
      <c r="T16" s="62">
        <v>0.3</v>
      </c>
      <c r="U16" s="62">
        <v>0.4</v>
      </c>
      <c r="V16" s="62">
        <f>LOG(1/0.3)</f>
        <v>0.52287874528033762</v>
      </c>
      <c r="W16" s="62">
        <f>LOG10(1/0.4)</f>
        <v>0.3979400086720376</v>
      </c>
      <c r="X16" s="58" t="s">
        <v>11</v>
      </c>
      <c r="Y16" s="58" t="s">
        <v>42</v>
      </c>
      <c r="Z16" s="58" t="s">
        <v>17</v>
      </c>
      <c r="AA16" s="58" t="s">
        <v>65</v>
      </c>
      <c r="AB16" s="58" t="s">
        <v>64</v>
      </c>
      <c r="AI16" s="2"/>
    </row>
    <row r="17" spans="1:35" s="1" customFormat="1" ht="50" customHeight="1">
      <c r="A17" s="33"/>
      <c r="B17" s="69"/>
      <c r="C17" s="70"/>
      <c r="D17" s="58"/>
      <c r="E17" s="58"/>
      <c r="F17" s="60" t="s">
        <v>2</v>
      </c>
      <c r="G17" s="58" t="s">
        <v>3</v>
      </c>
      <c r="H17" s="58" t="s">
        <v>4</v>
      </c>
      <c r="I17" s="58" t="s">
        <v>67</v>
      </c>
      <c r="J17" s="58" t="s">
        <v>14</v>
      </c>
      <c r="K17" s="58" t="s">
        <v>68</v>
      </c>
      <c r="L17" s="58" t="s">
        <v>8</v>
      </c>
      <c r="M17" s="58" t="s">
        <v>69</v>
      </c>
      <c r="N17" s="58" t="s">
        <v>135</v>
      </c>
      <c r="O17" s="58"/>
      <c r="P17" s="59"/>
      <c r="Q17" s="58"/>
      <c r="R17" s="58"/>
      <c r="S17" s="58"/>
      <c r="T17" s="62"/>
      <c r="U17" s="62"/>
      <c r="V17" s="62"/>
      <c r="W17" s="62"/>
      <c r="X17" s="58"/>
      <c r="Y17" s="58"/>
      <c r="Z17" s="58"/>
      <c r="AA17" s="58" t="s">
        <v>14</v>
      </c>
      <c r="AB17" s="58" t="s">
        <v>67</v>
      </c>
      <c r="AI17" s="9"/>
    </row>
    <row r="18" spans="1:35" s="12" customFormat="1" ht="50" customHeight="1">
      <c r="A18" s="39">
        <v>10</v>
      </c>
      <c r="B18" s="73" t="s">
        <v>127</v>
      </c>
      <c r="C18" s="74">
        <v>48</v>
      </c>
      <c r="D18" s="73" t="s">
        <v>145</v>
      </c>
      <c r="E18" s="73" t="s">
        <v>120</v>
      </c>
      <c r="F18" s="75" t="s">
        <v>2</v>
      </c>
      <c r="G18" s="73" t="s">
        <v>3</v>
      </c>
      <c r="H18" s="73" t="s">
        <v>4</v>
      </c>
      <c r="I18" s="73" t="s">
        <v>70</v>
      </c>
      <c r="J18" s="73" t="s">
        <v>71</v>
      </c>
      <c r="K18" s="73" t="s">
        <v>72</v>
      </c>
      <c r="L18" s="73" t="s">
        <v>36</v>
      </c>
      <c r="M18" s="73" t="s">
        <v>73</v>
      </c>
      <c r="N18" s="73" t="s">
        <v>10</v>
      </c>
      <c r="O18" s="73" t="s">
        <v>137</v>
      </c>
      <c r="P18" s="74">
        <v>48</v>
      </c>
      <c r="Q18" s="76" t="s">
        <v>132</v>
      </c>
      <c r="R18" s="76" t="s">
        <v>131</v>
      </c>
      <c r="S18" s="73" t="s">
        <v>132</v>
      </c>
      <c r="T18" s="77" t="s">
        <v>52</v>
      </c>
      <c r="U18" s="77" t="s">
        <v>52</v>
      </c>
      <c r="V18" s="77">
        <v>3.2040000000000002</v>
      </c>
      <c r="W18" s="77">
        <v>3.2040000000000002</v>
      </c>
      <c r="X18" s="73" t="s">
        <v>53</v>
      </c>
      <c r="Y18" s="73" t="s">
        <v>24</v>
      </c>
      <c r="Z18" s="73" t="s">
        <v>17</v>
      </c>
      <c r="AA18" s="73" t="s">
        <v>71</v>
      </c>
      <c r="AB18" s="73" t="s">
        <v>70</v>
      </c>
      <c r="AI18" s="13"/>
    </row>
    <row r="19" spans="1:35" s="12" customFormat="1" ht="50" customHeight="1">
      <c r="A19" s="39"/>
      <c r="B19" s="73"/>
      <c r="C19" s="74"/>
      <c r="D19" s="73"/>
      <c r="E19" s="73"/>
      <c r="F19" s="75" t="s">
        <v>2</v>
      </c>
      <c r="G19" s="73" t="s">
        <v>3</v>
      </c>
      <c r="H19" s="73" t="s">
        <v>4</v>
      </c>
      <c r="I19" s="73" t="s">
        <v>74</v>
      </c>
      <c r="J19" s="73" t="s">
        <v>75</v>
      </c>
      <c r="K19" s="73" t="s">
        <v>21</v>
      </c>
      <c r="L19" s="73" t="s">
        <v>8</v>
      </c>
      <c r="M19" s="73" t="s">
        <v>76</v>
      </c>
      <c r="N19" s="73" t="s">
        <v>10</v>
      </c>
      <c r="O19" s="73"/>
      <c r="P19" s="74"/>
      <c r="Q19" s="73"/>
      <c r="R19" s="73"/>
      <c r="S19" s="73"/>
      <c r="T19" s="77"/>
      <c r="U19" s="77"/>
      <c r="V19" s="77"/>
      <c r="W19" s="77"/>
      <c r="X19" s="73"/>
      <c r="Y19" s="73"/>
      <c r="Z19" s="73"/>
      <c r="AA19" s="73" t="s">
        <v>75</v>
      </c>
      <c r="AB19" s="73" t="s">
        <v>74</v>
      </c>
      <c r="AI19" s="14"/>
    </row>
    <row r="20" spans="1:35" s="3" customFormat="1" ht="50" customHeight="1">
      <c r="A20" s="36">
        <v>11</v>
      </c>
      <c r="B20" s="71" t="s">
        <v>126</v>
      </c>
      <c r="C20" s="50">
        <v>20</v>
      </c>
      <c r="D20" s="48" t="s">
        <v>145</v>
      </c>
      <c r="E20" s="47" t="s">
        <v>120</v>
      </c>
      <c r="F20" s="46" t="s">
        <v>2</v>
      </c>
      <c r="G20" s="49" t="s">
        <v>3</v>
      </c>
      <c r="H20" s="48" t="s">
        <v>4</v>
      </c>
      <c r="I20" s="48" t="s">
        <v>77</v>
      </c>
      <c r="J20" s="48" t="s">
        <v>78</v>
      </c>
      <c r="K20" s="48" t="s">
        <v>79</v>
      </c>
      <c r="L20" s="48" t="s">
        <v>36</v>
      </c>
      <c r="M20" s="48" t="s">
        <v>80</v>
      </c>
      <c r="N20" s="48" t="s">
        <v>135</v>
      </c>
      <c r="O20" s="48" t="s">
        <v>137</v>
      </c>
      <c r="P20" s="50">
        <v>15</v>
      </c>
      <c r="Q20" s="47" t="s">
        <v>132</v>
      </c>
      <c r="R20" s="47" t="s">
        <v>131</v>
      </c>
      <c r="S20" s="48" t="s">
        <v>132</v>
      </c>
      <c r="T20" s="49">
        <v>0.15</v>
      </c>
      <c r="U20" s="49">
        <v>0.1</v>
      </c>
      <c r="V20" s="49">
        <f>LOG10(1/0.15)</f>
        <v>0.82390874094431876</v>
      </c>
      <c r="W20" s="49">
        <v>1</v>
      </c>
      <c r="X20" s="48" t="s">
        <v>29</v>
      </c>
      <c r="Y20" s="48" t="s">
        <v>42</v>
      </c>
      <c r="Z20" s="48" t="s">
        <v>17</v>
      </c>
      <c r="AA20" s="48" t="s">
        <v>78</v>
      </c>
      <c r="AB20" s="48" t="s">
        <v>77</v>
      </c>
      <c r="AI20" s="4"/>
    </row>
    <row r="21" spans="1:35" s="15" customFormat="1" ht="50" customHeight="1">
      <c r="A21" s="40"/>
      <c r="B21" s="78" t="s">
        <v>126</v>
      </c>
      <c r="C21" s="79">
        <v>30</v>
      </c>
      <c r="D21" s="80" t="s">
        <v>145</v>
      </c>
      <c r="E21" s="81" t="s">
        <v>120</v>
      </c>
      <c r="F21" s="82" t="s">
        <v>2</v>
      </c>
      <c r="G21" s="80" t="s">
        <v>3</v>
      </c>
      <c r="H21" s="80" t="s">
        <v>4</v>
      </c>
      <c r="I21" s="80" t="s">
        <v>81</v>
      </c>
      <c r="J21" s="80" t="s">
        <v>82</v>
      </c>
      <c r="K21" s="80" t="s">
        <v>35</v>
      </c>
      <c r="L21" s="80" t="s">
        <v>8</v>
      </c>
      <c r="M21" s="80" t="s">
        <v>83</v>
      </c>
      <c r="N21" s="80" t="s">
        <v>135</v>
      </c>
      <c r="O21" s="80" t="s">
        <v>137</v>
      </c>
      <c r="P21" s="79">
        <v>30</v>
      </c>
      <c r="Q21" s="81" t="s">
        <v>132</v>
      </c>
      <c r="R21" s="81" t="s">
        <v>131</v>
      </c>
      <c r="S21" s="80" t="s">
        <v>132</v>
      </c>
      <c r="T21" s="83" t="s">
        <v>84</v>
      </c>
      <c r="U21" s="83" t="s">
        <v>85</v>
      </c>
      <c r="V21" s="83">
        <v>2.903</v>
      </c>
      <c r="W21" s="83">
        <v>2.903</v>
      </c>
      <c r="X21" s="80"/>
      <c r="Y21" s="80" t="s">
        <v>24</v>
      </c>
      <c r="Z21" s="80" t="s">
        <v>17</v>
      </c>
      <c r="AA21" s="80" t="s">
        <v>82</v>
      </c>
      <c r="AB21" s="80" t="s">
        <v>81</v>
      </c>
      <c r="AI21" s="17"/>
    </row>
    <row r="22" spans="1:35" s="15" customFormat="1" ht="50" customHeight="1">
      <c r="A22" s="40">
        <v>12</v>
      </c>
      <c r="B22" s="78"/>
      <c r="C22" s="79"/>
      <c r="D22" s="80"/>
      <c r="E22" s="81"/>
      <c r="F22" s="82" t="s">
        <v>2</v>
      </c>
      <c r="G22" s="80" t="s">
        <v>3</v>
      </c>
      <c r="H22" s="80" t="s">
        <v>4</v>
      </c>
      <c r="I22" s="80" t="s">
        <v>25</v>
      </c>
      <c r="J22" s="80" t="s">
        <v>86</v>
      </c>
      <c r="K22" s="80" t="s">
        <v>21</v>
      </c>
      <c r="L22" s="80" t="s">
        <v>8</v>
      </c>
      <c r="M22" s="80" t="s">
        <v>87</v>
      </c>
      <c r="N22" s="80" t="s">
        <v>134</v>
      </c>
      <c r="O22" s="80"/>
      <c r="P22" s="79"/>
      <c r="Q22" s="80"/>
      <c r="R22" s="80"/>
      <c r="S22" s="80"/>
      <c r="T22" s="83"/>
      <c r="U22" s="83"/>
      <c r="V22" s="83"/>
      <c r="W22" s="83"/>
      <c r="X22" s="80"/>
      <c r="Y22" s="80"/>
      <c r="Z22" s="80"/>
      <c r="AA22" s="80" t="s">
        <v>86</v>
      </c>
      <c r="AB22" s="80" t="s">
        <v>25</v>
      </c>
      <c r="AI22" s="16"/>
    </row>
    <row r="23" spans="1:35" s="18" customFormat="1" ht="50" customHeight="1">
      <c r="A23" s="41">
        <v>13</v>
      </c>
      <c r="B23" s="84" t="s">
        <v>127</v>
      </c>
      <c r="C23" s="85">
        <v>30</v>
      </c>
      <c r="D23" s="86"/>
      <c r="E23" s="87" t="s">
        <v>120</v>
      </c>
      <c r="F23" s="88" t="s">
        <v>2</v>
      </c>
      <c r="G23" s="86" t="s">
        <v>3</v>
      </c>
      <c r="H23" s="86" t="s">
        <v>4</v>
      </c>
      <c r="I23" s="86" t="s">
        <v>48</v>
      </c>
      <c r="J23" s="86" t="s">
        <v>49</v>
      </c>
      <c r="K23" s="86" t="s">
        <v>50</v>
      </c>
      <c r="L23" s="86" t="s">
        <v>8</v>
      </c>
      <c r="M23" s="86" t="s">
        <v>51</v>
      </c>
      <c r="N23" s="86" t="s">
        <v>135</v>
      </c>
      <c r="O23" s="86" t="s">
        <v>137</v>
      </c>
      <c r="P23" s="85">
        <v>30</v>
      </c>
      <c r="Q23" s="87" t="s">
        <v>132</v>
      </c>
      <c r="R23" s="87" t="s">
        <v>131</v>
      </c>
      <c r="S23" s="86" t="s">
        <v>132</v>
      </c>
      <c r="T23" s="89">
        <v>0.5</v>
      </c>
      <c r="U23" s="89">
        <v>0.4</v>
      </c>
      <c r="V23" s="89">
        <f>LOG10(1/0.5)</f>
        <v>0.3010299956639812</v>
      </c>
      <c r="W23" s="89">
        <f>LOG10(1/0.4)</f>
        <v>0.3979400086720376</v>
      </c>
      <c r="X23" s="86" t="s">
        <v>53</v>
      </c>
      <c r="Y23" s="86" t="s">
        <v>42</v>
      </c>
      <c r="Z23" s="86" t="s">
        <v>47</v>
      </c>
      <c r="AA23" s="86" t="s">
        <v>49</v>
      </c>
      <c r="AB23" s="86" t="s">
        <v>48</v>
      </c>
      <c r="AI23" s="20"/>
    </row>
    <row r="24" spans="1:35" s="18" customFormat="1" ht="50" customHeight="1">
      <c r="A24" s="41"/>
      <c r="B24" s="84"/>
      <c r="C24" s="85"/>
      <c r="D24" s="86"/>
      <c r="E24" s="87"/>
      <c r="F24" s="88" t="s">
        <v>2</v>
      </c>
      <c r="G24" s="86" t="s">
        <v>3</v>
      </c>
      <c r="H24" s="86" t="s">
        <v>4</v>
      </c>
      <c r="I24" s="86" t="s">
        <v>88</v>
      </c>
      <c r="J24" s="86" t="s">
        <v>89</v>
      </c>
      <c r="K24" s="86" t="s">
        <v>79</v>
      </c>
      <c r="L24" s="86" t="s">
        <v>8</v>
      </c>
      <c r="M24" s="86" t="s">
        <v>90</v>
      </c>
      <c r="N24" s="86" t="s">
        <v>135</v>
      </c>
      <c r="O24" s="86"/>
      <c r="P24" s="85"/>
      <c r="Q24" s="86"/>
      <c r="R24" s="86"/>
      <c r="S24" s="86"/>
      <c r="T24" s="89"/>
      <c r="U24" s="89"/>
      <c r="V24" s="89"/>
      <c r="W24" s="89"/>
      <c r="X24" s="86"/>
      <c r="Y24" s="86"/>
      <c r="Z24" s="86"/>
      <c r="AA24" s="86" t="s">
        <v>89</v>
      </c>
      <c r="AB24" s="86" t="s">
        <v>88</v>
      </c>
      <c r="AI24" s="19"/>
    </row>
    <row r="25" spans="1:35" s="18" customFormat="1" ht="50" customHeight="1">
      <c r="A25" s="41"/>
      <c r="B25" s="84"/>
      <c r="C25" s="85"/>
      <c r="D25" s="86"/>
      <c r="E25" s="87"/>
      <c r="F25" s="88" t="s">
        <v>2</v>
      </c>
      <c r="G25" s="86" t="s">
        <v>3</v>
      </c>
      <c r="H25" s="86" t="s">
        <v>4</v>
      </c>
      <c r="I25" s="86" t="s">
        <v>91</v>
      </c>
      <c r="J25" s="86" t="s">
        <v>92</v>
      </c>
      <c r="K25" s="86" t="s">
        <v>79</v>
      </c>
      <c r="L25" s="86" t="s">
        <v>8</v>
      </c>
      <c r="M25" s="86" t="s">
        <v>93</v>
      </c>
      <c r="N25" s="86" t="s">
        <v>135</v>
      </c>
      <c r="O25" s="86"/>
      <c r="P25" s="85"/>
      <c r="Q25" s="86"/>
      <c r="R25" s="86"/>
      <c r="S25" s="86"/>
      <c r="T25" s="89"/>
      <c r="U25" s="89"/>
      <c r="V25" s="89"/>
      <c r="W25" s="89"/>
      <c r="X25" s="86"/>
      <c r="Y25" s="86"/>
      <c r="Z25" s="86"/>
      <c r="AA25" s="86" t="s">
        <v>92</v>
      </c>
      <c r="AB25" s="86" t="s">
        <v>91</v>
      </c>
      <c r="AI25" s="20"/>
    </row>
    <row r="26" spans="1:35" s="18" customFormat="1" ht="50" customHeight="1">
      <c r="A26" s="41"/>
      <c r="B26" s="84"/>
      <c r="C26" s="85"/>
      <c r="D26" s="86"/>
      <c r="E26" s="87"/>
      <c r="F26" s="88" t="s">
        <v>2</v>
      </c>
      <c r="G26" s="86" t="s">
        <v>3</v>
      </c>
      <c r="H26" s="86" t="s">
        <v>4</v>
      </c>
      <c r="I26" s="86" t="s">
        <v>94</v>
      </c>
      <c r="J26" s="86" t="s">
        <v>95</v>
      </c>
      <c r="K26" s="86" t="s">
        <v>79</v>
      </c>
      <c r="L26" s="86" t="s">
        <v>8</v>
      </c>
      <c r="M26" s="86" t="s">
        <v>96</v>
      </c>
      <c r="N26" s="86" t="s">
        <v>135</v>
      </c>
      <c r="O26" s="86"/>
      <c r="P26" s="85"/>
      <c r="Q26" s="86"/>
      <c r="R26" s="86"/>
      <c r="S26" s="86"/>
      <c r="T26" s="89"/>
      <c r="U26" s="89"/>
      <c r="V26" s="89"/>
      <c r="W26" s="89"/>
      <c r="X26" s="86"/>
      <c r="Y26" s="86"/>
      <c r="Z26" s="86"/>
      <c r="AA26" s="86" t="s">
        <v>95</v>
      </c>
      <c r="AB26" s="86" t="s">
        <v>94</v>
      </c>
      <c r="AI26" s="19"/>
    </row>
    <row r="27" spans="1:35" s="21" customFormat="1" ht="50" customHeight="1">
      <c r="A27" s="42">
        <v>14</v>
      </c>
      <c r="B27" s="90" t="s">
        <v>127</v>
      </c>
      <c r="C27" s="91">
        <v>34</v>
      </c>
      <c r="D27" s="90"/>
      <c r="E27" s="92" t="s">
        <v>120</v>
      </c>
      <c r="F27" s="93" t="s">
        <v>2</v>
      </c>
      <c r="G27" s="90" t="s">
        <v>3</v>
      </c>
      <c r="H27" s="90" t="s">
        <v>4</v>
      </c>
      <c r="I27" s="90" t="s">
        <v>43</v>
      </c>
      <c r="J27" s="90" t="s">
        <v>44</v>
      </c>
      <c r="K27" s="90" t="s">
        <v>45</v>
      </c>
      <c r="L27" s="90" t="s">
        <v>36</v>
      </c>
      <c r="M27" s="90" t="s">
        <v>46</v>
      </c>
      <c r="N27" s="90" t="s">
        <v>134</v>
      </c>
      <c r="O27" s="90" t="s">
        <v>137</v>
      </c>
      <c r="P27" s="91">
        <v>34</v>
      </c>
      <c r="Q27" s="90" t="s">
        <v>137</v>
      </c>
      <c r="R27" s="90" t="s">
        <v>137</v>
      </c>
      <c r="S27" s="90" t="s">
        <v>132</v>
      </c>
      <c r="T27" s="94"/>
      <c r="U27" s="94"/>
      <c r="V27" s="94"/>
      <c r="W27" s="94"/>
      <c r="X27" s="90" t="s">
        <v>53</v>
      </c>
      <c r="Y27" s="90" t="s">
        <v>42</v>
      </c>
      <c r="Z27" s="90" t="s">
        <v>47</v>
      </c>
      <c r="AA27" s="90" t="s">
        <v>44</v>
      </c>
      <c r="AB27" s="90" t="s">
        <v>43</v>
      </c>
      <c r="AI27" s="23"/>
    </row>
    <row r="28" spans="1:35" s="24" customFormat="1" ht="50" customHeight="1">
      <c r="A28" s="43">
        <v>15</v>
      </c>
      <c r="B28" s="95" t="s">
        <v>126</v>
      </c>
      <c r="C28" s="96">
        <v>61</v>
      </c>
      <c r="D28" s="95"/>
      <c r="E28" s="95" t="s">
        <v>120</v>
      </c>
      <c r="F28" s="97" t="s">
        <v>2</v>
      </c>
      <c r="G28" s="95" t="s">
        <v>3</v>
      </c>
      <c r="H28" s="95" t="s">
        <v>4</v>
      </c>
      <c r="I28" s="95" t="s">
        <v>19</v>
      </c>
      <c r="J28" s="95" t="s">
        <v>97</v>
      </c>
      <c r="K28" s="95" t="s">
        <v>21</v>
      </c>
      <c r="L28" s="95" t="s">
        <v>8</v>
      </c>
      <c r="M28" s="95" t="s">
        <v>98</v>
      </c>
      <c r="N28" s="95" t="s">
        <v>135</v>
      </c>
      <c r="O28" s="95" t="s">
        <v>137</v>
      </c>
      <c r="P28" s="96">
        <v>61</v>
      </c>
      <c r="Q28" s="95" t="s">
        <v>137</v>
      </c>
      <c r="R28" s="95" t="s">
        <v>131</v>
      </c>
      <c r="S28" s="95" t="s">
        <v>132</v>
      </c>
      <c r="T28" s="98" t="s">
        <v>52</v>
      </c>
      <c r="U28" s="98" t="s">
        <v>52</v>
      </c>
      <c r="V28" s="98">
        <v>3.2040000000000002</v>
      </c>
      <c r="W28" s="98">
        <v>3.2040000000000002</v>
      </c>
      <c r="X28" s="95" t="s">
        <v>53</v>
      </c>
      <c r="Y28" s="95"/>
      <c r="Z28" s="95" t="s">
        <v>17</v>
      </c>
      <c r="AA28" s="95" t="s">
        <v>97</v>
      </c>
      <c r="AB28" s="95" t="s">
        <v>19</v>
      </c>
      <c r="AI28" s="25"/>
    </row>
    <row r="29" spans="1:35" s="24" customFormat="1" ht="50" customHeight="1">
      <c r="A29" s="43"/>
      <c r="B29" s="95"/>
      <c r="C29" s="96"/>
      <c r="D29" s="95"/>
      <c r="E29" s="95"/>
      <c r="F29" s="97" t="s">
        <v>2</v>
      </c>
      <c r="G29" s="95" t="s">
        <v>3</v>
      </c>
      <c r="H29" s="95" t="s">
        <v>4</v>
      </c>
      <c r="I29" s="95" t="s">
        <v>99</v>
      </c>
      <c r="J29" s="95" t="s">
        <v>100</v>
      </c>
      <c r="K29" s="95" t="s">
        <v>101</v>
      </c>
      <c r="L29" s="95" t="s">
        <v>8</v>
      </c>
      <c r="M29" s="95" t="s">
        <v>102</v>
      </c>
      <c r="N29" s="95" t="s">
        <v>10</v>
      </c>
      <c r="O29" s="95"/>
      <c r="P29" s="96"/>
      <c r="Q29" s="95"/>
      <c r="R29" s="95"/>
      <c r="S29" s="95"/>
      <c r="T29" s="98"/>
      <c r="U29" s="98"/>
      <c r="V29" s="98"/>
      <c r="W29" s="98"/>
      <c r="X29" s="95"/>
      <c r="Y29" s="95"/>
      <c r="Z29" s="95"/>
      <c r="AA29" s="95" t="s">
        <v>100</v>
      </c>
      <c r="AB29" s="95" t="s">
        <v>99</v>
      </c>
      <c r="AI29" s="26"/>
    </row>
    <row r="30" spans="1:35" s="21" customFormat="1" ht="50" customHeight="1">
      <c r="A30" s="42">
        <v>16</v>
      </c>
      <c r="B30" s="90" t="s">
        <v>126</v>
      </c>
      <c r="C30" s="91">
        <v>25</v>
      </c>
      <c r="D30" s="90"/>
      <c r="E30" s="90" t="s">
        <v>120</v>
      </c>
      <c r="F30" s="93" t="s">
        <v>2</v>
      </c>
      <c r="G30" s="90" t="s">
        <v>3</v>
      </c>
      <c r="H30" s="90" t="s">
        <v>4</v>
      </c>
      <c r="I30" s="90" t="s">
        <v>64</v>
      </c>
      <c r="J30" s="90" t="s">
        <v>65</v>
      </c>
      <c r="K30" s="90" t="s">
        <v>45</v>
      </c>
      <c r="L30" s="90" t="s">
        <v>8</v>
      </c>
      <c r="M30" s="90" t="s">
        <v>66</v>
      </c>
      <c r="N30" s="90" t="s">
        <v>135</v>
      </c>
      <c r="O30" s="90" t="s">
        <v>137</v>
      </c>
      <c r="P30" s="91">
        <v>25</v>
      </c>
      <c r="Q30" s="92" t="s">
        <v>132</v>
      </c>
      <c r="R30" s="92" t="s">
        <v>131</v>
      </c>
      <c r="S30" s="90" t="s">
        <v>132</v>
      </c>
      <c r="T30" s="94">
        <v>1</v>
      </c>
      <c r="U30" s="94">
        <v>1</v>
      </c>
      <c r="V30" s="94">
        <v>0</v>
      </c>
      <c r="W30" s="94">
        <v>0</v>
      </c>
      <c r="X30" s="90" t="s">
        <v>29</v>
      </c>
      <c r="Y30" s="90" t="s">
        <v>103</v>
      </c>
      <c r="Z30" s="90" t="s">
        <v>47</v>
      </c>
      <c r="AA30" s="90" t="s">
        <v>65</v>
      </c>
      <c r="AB30" s="90" t="s">
        <v>64</v>
      </c>
      <c r="AI30" s="22"/>
    </row>
    <row r="31" spans="1:35" s="21" customFormat="1" ht="50" customHeight="1">
      <c r="A31" s="42"/>
      <c r="B31" s="90"/>
      <c r="C31" s="91"/>
      <c r="D31" s="90"/>
      <c r="E31" s="90"/>
      <c r="F31" s="93" t="s">
        <v>2</v>
      </c>
      <c r="G31" s="90" t="s">
        <v>3</v>
      </c>
      <c r="H31" s="90" t="s">
        <v>4</v>
      </c>
      <c r="I31" s="90" t="s">
        <v>104</v>
      </c>
      <c r="J31" s="90" t="s">
        <v>105</v>
      </c>
      <c r="K31" s="90" t="s">
        <v>21</v>
      </c>
      <c r="L31" s="90" t="s">
        <v>8</v>
      </c>
      <c r="M31" s="90" t="s">
        <v>106</v>
      </c>
      <c r="N31" s="90" t="s">
        <v>10</v>
      </c>
      <c r="O31" s="90"/>
      <c r="P31" s="91"/>
      <c r="Q31" s="90"/>
      <c r="R31" s="90"/>
      <c r="S31" s="90"/>
      <c r="T31" s="94"/>
      <c r="U31" s="94"/>
      <c r="V31" s="94"/>
      <c r="W31" s="94"/>
      <c r="X31" s="90"/>
      <c r="Y31" s="90"/>
      <c r="Z31" s="90"/>
      <c r="AA31" s="90" t="s">
        <v>105</v>
      </c>
      <c r="AB31" s="90" t="s">
        <v>104</v>
      </c>
      <c r="AI31" s="23"/>
    </row>
    <row r="32" spans="1:35" s="15" customFormat="1" ht="50" customHeight="1">
      <c r="A32" s="40">
        <v>17</v>
      </c>
      <c r="B32" s="80" t="s">
        <v>126</v>
      </c>
      <c r="C32" s="79">
        <v>7</v>
      </c>
      <c r="D32" s="80"/>
      <c r="E32" s="80" t="s">
        <v>47</v>
      </c>
      <c r="F32" s="80" t="s">
        <v>2</v>
      </c>
      <c r="G32" s="80" t="s">
        <v>3</v>
      </c>
      <c r="H32" s="80" t="s">
        <v>4</v>
      </c>
      <c r="I32" s="80" t="s">
        <v>64</v>
      </c>
      <c r="J32" s="80" t="s">
        <v>65</v>
      </c>
      <c r="K32" s="80" t="s">
        <v>45</v>
      </c>
      <c r="L32" s="80" t="s">
        <v>8</v>
      </c>
      <c r="M32" s="80" t="s">
        <v>66</v>
      </c>
      <c r="N32" s="80" t="s">
        <v>135</v>
      </c>
      <c r="O32" s="80" t="s">
        <v>137</v>
      </c>
      <c r="P32" s="79">
        <v>4</v>
      </c>
      <c r="Q32" s="81" t="s">
        <v>132</v>
      </c>
      <c r="R32" s="81" t="s">
        <v>131</v>
      </c>
      <c r="S32" s="80" t="s">
        <v>132</v>
      </c>
      <c r="T32" s="83">
        <v>0.6</v>
      </c>
      <c r="U32" s="83">
        <v>0.5</v>
      </c>
      <c r="V32" s="83">
        <f>LOG10(1/0.6)</f>
        <v>0.22184874961635639</v>
      </c>
      <c r="W32" s="83">
        <f>LOG10(1/0.5)</f>
        <v>0.3010299956639812</v>
      </c>
      <c r="X32" s="80" t="s">
        <v>29</v>
      </c>
      <c r="Y32" s="80" t="s">
        <v>42</v>
      </c>
      <c r="Z32" s="80" t="s">
        <v>47</v>
      </c>
      <c r="AA32" s="80" t="s">
        <v>65</v>
      </c>
      <c r="AB32" s="80" t="s">
        <v>64</v>
      </c>
      <c r="AI32" s="16"/>
    </row>
    <row r="33" spans="1:35" s="15" customFormat="1" ht="50" customHeight="1">
      <c r="A33" s="40"/>
      <c r="B33" s="80"/>
      <c r="C33" s="79"/>
      <c r="D33" s="80"/>
      <c r="E33" s="80"/>
      <c r="F33" s="80" t="s">
        <v>2</v>
      </c>
      <c r="G33" s="80" t="s">
        <v>3</v>
      </c>
      <c r="H33" s="80" t="s">
        <v>4</v>
      </c>
      <c r="I33" s="80" t="s">
        <v>107</v>
      </c>
      <c r="J33" s="80" t="s">
        <v>108</v>
      </c>
      <c r="K33" s="80" t="s">
        <v>109</v>
      </c>
      <c r="L33" s="80" t="s">
        <v>8</v>
      </c>
      <c r="M33" s="80" t="s">
        <v>110</v>
      </c>
      <c r="N33" s="80" t="s">
        <v>10</v>
      </c>
      <c r="O33" s="80"/>
      <c r="P33" s="79"/>
      <c r="Q33" s="80"/>
      <c r="R33" s="80"/>
      <c r="S33" s="80"/>
      <c r="T33" s="83"/>
      <c r="U33" s="83"/>
      <c r="V33" s="83"/>
      <c r="W33" s="83"/>
      <c r="X33" s="80"/>
      <c r="Y33" s="80"/>
      <c r="Z33" s="80"/>
      <c r="AA33" s="80" t="s">
        <v>108</v>
      </c>
      <c r="AB33" s="80" t="s">
        <v>107</v>
      </c>
      <c r="AI33" s="17"/>
    </row>
    <row r="34" spans="1:35" s="24" customFormat="1" ht="50" customHeight="1">
      <c r="A34" s="43">
        <v>18</v>
      </c>
      <c r="B34" s="95" t="s">
        <v>126</v>
      </c>
      <c r="C34" s="96">
        <v>52</v>
      </c>
      <c r="D34" s="95"/>
      <c r="E34" s="95" t="s">
        <v>120</v>
      </c>
      <c r="F34" s="95" t="s">
        <v>2</v>
      </c>
      <c r="G34" s="95" t="s">
        <v>111</v>
      </c>
      <c r="H34" s="95" t="s">
        <v>4</v>
      </c>
      <c r="I34" s="95" t="s">
        <v>112</v>
      </c>
      <c r="J34" s="95" t="s">
        <v>31</v>
      </c>
      <c r="K34" s="95" t="s">
        <v>113</v>
      </c>
      <c r="L34" s="95" t="s">
        <v>8</v>
      </c>
      <c r="M34" s="95" t="s">
        <v>114</v>
      </c>
      <c r="N34" s="95" t="s">
        <v>135</v>
      </c>
      <c r="O34" s="95" t="s">
        <v>132</v>
      </c>
      <c r="P34" s="96">
        <v>0.5</v>
      </c>
      <c r="Q34" s="95" t="s">
        <v>137</v>
      </c>
      <c r="R34" s="99" t="s">
        <v>131</v>
      </c>
      <c r="S34" s="95" t="s">
        <v>132</v>
      </c>
      <c r="T34" s="98">
        <v>1</v>
      </c>
      <c r="U34" s="98">
        <v>0.6</v>
      </c>
      <c r="V34" s="98">
        <v>0</v>
      </c>
      <c r="W34" s="98">
        <f>LOG10(1/0.6)</f>
        <v>0.22184874961635639</v>
      </c>
      <c r="X34" s="95" t="s">
        <v>53</v>
      </c>
      <c r="Y34" s="95" t="s">
        <v>115</v>
      </c>
      <c r="Z34" s="95" t="s">
        <v>47</v>
      </c>
      <c r="AA34" s="95" t="s">
        <v>31</v>
      </c>
      <c r="AB34" s="95" t="s">
        <v>112</v>
      </c>
      <c r="AI34" s="25"/>
    </row>
    <row r="35" spans="1:35" s="21" customFormat="1" ht="50" customHeight="1">
      <c r="A35" s="42">
        <v>19</v>
      </c>
      <c r="B35" s="90" t="s">
        <v>126</v>
      </c>
      <c r="C35" s="91">
        <v>29</v>
      </c>
      <c r="D35" s="90"/>
      <c r="E35" s="90" t="s">
        <v>120</v>
      </c>
      <c r="F35" s="90" t="s">
        <v>2</v>
      </c>
      <c r="G35" s="90" t="s">
        <v>111</v>
      </c>
      <c r="H35" s="90" t="s">
        <v>4</v>
      </c>
      <c r="I35" s="90" t="s">
        <v>116</v>
      </c>
      <c r="J35" s="90" t="s">
        <v>117</v>
      </c>
      <c r="K35" s="90" t="s">
        <v>118</v>
      </c>
      <c r="L35" s="90" t="s">
        <v>8</v>
      </c>
      <c r="M35" s="90" t="s">
        <v>119</v>
      </c>
      <c r="N35" s="90" t="s">
        <v>10</v>
      </c>
      <c r="O35" s="90" t="s">
        <v>137</v>
      </c>
      <c r="P35" s="91">
        <v>7</v>
      </c>
      <c r="Q35" s="92" t="s">
        <v>132</v>
      </c>
      <c r="R35" s="90" t="s">
        <v>137</v>
      </c>
      <c r="S35" s="90" t="s">
        <v>132</v>
      </c>
      <c r="T35" s="94" t="s">
        <v>84</v>
      </c>
      <c r="U35" s="94" t="s">
        <v>84</v>
      </c>
      <c r="V35" s="94">
        <v>2.903</v>
      </c>
      <c r="W35" s="94">
        <v>2.903</v>
      </c>
      <c r="X35" s="90" t="s">
        <v>53</v>
      </c>
      <c r="Y35" s="90" t="s">
        <v>24</v>
      </c>
      <c r="Z35" s="90" t="s">
        <v>47</v>
      </c>
      <c r="AA35" s="90" t="s">
        <v>117</v>
      </c>
      <c r="AB35" s="90" t="s">
        <v>116</v>
      </c>
      <c r="AI35" s="23"/>
    </row>
    <row r="36" spans="1:35" s="24" customFormat="1" ht="50" customHeight="1">
      <c r="A36" s="43">
        <v>20</v>
      </c>
      <c r="B36" s="95" t="s">
        <v>127</v>
      </c>
      <c r="C36" s="95">
        <v>47</v>
      </c>
      <c r="D36" s="95"/>
      <c r="E36" s="95" t="s">
        <v>47</v>
      </c>
      <c r="F36" s="97" t="s">
        <v>2</v>
      </c>
      <c r="G36" s="95" t="s">
        <v>3</v>
      </c>
      <c r="H36" s="95" t="s">
        <v>4</v>
      </c>
      <c r="I36" s="95" t="s">
        <v>43</v>
      </c>
      <c r="J36" s="95" t="s">
        <v>44</v>
      </c>
      <c r="K36" s="95" t="s">
        <v>45</v>
      </c>
      <c r="L36" s="95" t="s">
        <v>36</v>
      </c>
      <c r="M36" s="95" t="s">
        <v>46</v>
      </c>
      <c r="N36" s="95" t="s">
        <v>134</v>
      </c>
      <c r="O36" s="95" t="s">
        <v>137</v>
      </c>
      <c r="P36" s="96">
        <v>47</v>
      </c>
      <c r="Q36" s="95" t="s">
        <v>137</v>
      </c>
      <c r="R36" s="99" t="s">
        <v>131</v>
      </c>
      <c r="S36" s="95" t="s">
        <v>132</v>
      </c>
      <c r="T36" s="98" t="s">
        <v>52</v>
      </c>
      <c r="U36" s="98" t="s">
        <v>52</v>
      </c>
      <c r="V36" s="98">
        <v>3.2040000000000002</v>
      </c>
      <c r="W36" s="98">
        <v>3.2040000000000002</v>
      </c>
      <c r="X36" s="95" t="s">
        <v>53</v>
      </c>
      <c r="Y36" s="95" t="s">
        <v>42</v>
      </c>
      <c r="Z36" s="95" t="s">
        <v>47</v>
      </c>
      <c r="AA36" s="95" t="s">
        <v>44</v>
      </c>
      <c r="AB36" s="95" t="s">
        <v>43</v>
      </c>
      <c r="AI36" s="25"/>
    </row>
    <row r="37" spans="1:35" s="12" customFormat="1" ht="50" customHeight="1">
      <c r="A37" s="39">
        <v>21</v>
      </c>
      <c r="B37" s="73" t="s">
        <v>127</v>
      </c>
      <c r="C37" s="73">
        <v>66</v>
      </c>
      <c r="D37" s="73"/>
      <c r="E37" s="73" t="s">
        <v>17</v>
      </c>
      <c r="F37" s="75" t="s">
        <v>2</v>
      </c>
      <c r="G37" s="76" t="s">
        <v>3</v>
      </c>
      <c r="H37" s="76" t="s">
        <v>18</v>
      </c>
      <c r="I37" s="76" t="s">
        <v>19</v>
      </c>
      <c r="J37" s="76" t="s">
        <v>20</v>
      </c>
      <c r="K37" s="76" t="s">
        <v>21</v>
      </c>
      <c r="L37" s="76" t="s">
        <v>8</v>
      </c>
      <c r="M37" s="76" t="s">
        <v>22</v>
      </c>
      <c r="N37" s="76" t="s">
        <v>134</v>
      </c>
      <c r="O37" s="73" t="s">
        <v>137</v>
      </c>
      <c r="P37" s="74">
        <v>66</v>
      </c>
      <c r="Q37" s="73" t="s">
        <v>137</v>
      </c>
      <c r="R37" s="73" t="s">
        <v>131</v>
      </c>
      <c r="S37" s="73" t="s">
        <v>132</v>
      </c>
      <c r="T37" s="77">
        <v>0.05</v>
      </c>
      <c r="U37" s="77">
        <v>0.05</v>
      </c>
      <c r="V37" s="77">
        <f t="shared" ref="V37:W37" si="0">LOG10(1/0.05)</f>
        <v>1.3010299956639813</v>
      </c>
      <c r="W37" s="77">
        <f t="shared" si="0"/>
        <v>1.3010299956639813</v>
      </c>
      <c r="X37" s="73" t="s">
        <v>23</v>
      </c>
      <c r="Y37" s="73" t="s">
        <v>24</v>
      </c>
      <c r="Z37" s="73" t="s">
        <v>17</v>
      </c>
      <c r="AA37" s="76" t="s">
        <v>20</v>
      </c>
      <c r="AB37" s="76" t="s">
        <v>19</v>
      </c>
      <c r="AI37" s="14"/>
    </row>
    <row r="38" spans="1:35" s="12" customFormat="1" ht="50" customHeight="1">
      <c r="A38" s="39"/>
      <c r="B38" s="73"/>
      <c r="C38" s="73"/>
      <c r="D38" s="73"/>
      <c r="E38" s="73"/>
      <c r="F38" s="75" t="s">
        <v>2</v>
      </c>
      <c r="G38" s="73" t="s">
        <v>3</v>
      </c>
      <c r="H38" s="73" t="s">
        <v>4</v>
      </c>
      <c r="I38" s="73" t="s">
        <v>99</v>
      </c>
      <c r="J38" s="73" t="s">
        <v>100</v>
      </c>
      <c r="K38" s="73" t="s">
        <v>101</v>
      </c>
      <c r="L38" s="73" t="s">
        <v>8</v>
      </c>
      <c r="M38" s="73" t="s">
        <v>102</v>
      </c>
      <c r="N38" s="73" t="s">
        <v>10</v>
      </c>
      <c r="O38" s="73"/>
      <c r="P38" s="74"/>
      <c r="Q38" s="73"/>
      <c r="R38" s="73"/>
      <c r="S38" s="73"/>
      <c r="T38" s="77"/>
      <c r="U38" s="77"/>
      <c r="V38" s="77"/>
      <c r="W38" s="77"/>
      <c r="X38" s="73"/>
      <c r="Y38" s="73"/>
      <c r="Z38" s="73"/>
      <c r="AA38" s="73" t="s">
        <v>100</v>
      </c>
      <c r="AB38" s="73" t="s">
        <v>99</v>
      </c>
      <c r="AI38" s="13"/>
    </row>
    <row r="39" spans="1:35">
      <c r="P39" s="101"/>
      <c r="R39" s="102"/>
      <c r="T39" s="103"/>
      <c r="U39" s="103"/>
      <c r="V39" s="103"/>
      <c r="W39" s="103"/>
      <c r="AI39" s="29"/>
    </row>
  </sheetData>
  <mergeCells count="1">
    <mergeCell ref="AK1:AN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2022-11-18T07:28:22Z</dcterms:created>
  <dcterms:modified xsi:type="dcterms:W3CDTF">2023-04-06T14:11:59Z</dcterms:modified>
</cp:coreProperties>
</file>