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382" activeTab="2"/>
  </bookViews>
  <sheets>
    <sheet name="MRGR Spiro" sheetId="1" r:id="rId1"/>
    <sheet name="MRGR Fluben" sheetId="2" r:id="rId2"/>
    <sheet name="MRGR Spiro 1" sheetId="3" r:id="rId3"/>
    <sheet name="MRGR Fluben 2" sheetId="4" r:id="rId4"/>
  </sheets>
  <calcPr calcId="145621"/>
</workbook>
</file>

<file path=xl/calcChain.xml><?xml version="1.0" encoding="utf-8"?>
<calcChain xmlns="http://schemas.openxmlformats.org/spreadsheetml/2006/main">
  <c r="X18" i="3" l="1"/>
  <c r="X17" i="3"/>
  <c r="X16" i="3"/>
  <c r="O27" i="3"/>
  <c r="O26" i="3"/>
  <c r="O25" i="3"/>
  <c r="F40" i="3"/>
  <c r="F39" i="3"/>
  <c r="F38" i="3"/>
  <c r="X7" i="4"/>
  <c r="O9" i="4"/>
  <c r="F11" i="4"/>
  <c r="X6" i="4"/>
  <c r="O8" i="4"/>
  <c r="F10" i="4"/>
  <c r="X5" i="4"/>
  <c r="O7" i="4"/>
  <c r="F9" i="4"/>
  <c r="V4" i="4" l="1"/>
  <c r="T4" i="4"/>
  <c r="X4" i="4" s="1"/>
  <c r="M6" i="4"/>
  <c r="K6" i="4"/>
  <c r="O6" i="4" s="1"/>
  <c r="M5" i="4"/>
  <c r="K5" i="4"/>
  <c r="O5" i="4" s="1"/>
  <c r="M4" i="4"/>
  <c r="K4" i="4"/>
  <c r="O4" i="4" s="1"/>
  <c r="D8" i="4"/>
  <c r="B8" i="4"/>
  <c r="F8" i="4" s="1"/>
  <c r="D7" i="4"/>
  <c r="B7" i="4"/>
  <c r="F7" i="4" s="1"/>
  <c r="D6" i="4"/>
  <c r="B6" i="4"/>
  <c r="F6" i="4" s="1"/>
  <c r="D5" i="4"/>
  <c r="B5" i="4"/>
  <c r="F5" i="4" s="1"/>
  <c r="D4" i="4"/>
  <c r="B4" i="4"/>
  <c r="F4" i="4" s="1"/>
  <c r="V15" i="3"/>
  <c r="T15" i="3"/>
  <c r="X15" i="3" s="1"/>
  <c r="V14" i="3"/>
  <c r="T14" i="3"/>
  <c r="X14" i="3" s="1"/>
  <c r="V13" i="3"/>
  <c r="T13" i="3"/>
  <c r="X13" i="3" s="1"/>
  <c r="V12" i="3"/>
  <c r="T12" i="3"/>
  <c r="X12" i="3" s="1"/>
  <c r="V11" i="3"/>
  <c r="T11" i="3"/>
  <c r="X11" i="3" s="1"/>
  <c r="V10" i="3"/>
  <c r="T10" i="3"/>
  <c r="X10" i="3" s="1"/>
  <c r="V9" i="3"/>
  <c r="T9" i="3"/>
  <c r="X9" i="3" s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V8" i="3"/>
  <c r="T8" i="3"/>
  <c r="X8" i="3" s="1"/>
  <c r="V7" i="3"/>
  <c r="T7" i="3"/>
  <c r="X7" i="3" s="1"/>
  <c r="V6" i="3"/>
  <c r="T6" i="3"/>
  <c r="X6" i="3" s="1"/>
  <c r="V5" i="3"/>
  <c r="T5" i="3"/>
  <c r="X5" i="3" s="1"/>
  <c r="V4" i="3"/>
  <c r="T4" i="3"/>
  <c r="X4" i="3" s="1"/>
  <c r="M24" i="3"/>
  <c r="K24" i="3"/>
  <c r="O24" i="3" s="1"/>
  <c r="M23" i="3"/>
  <c r="K23" i="3"/>
  <c r="O23" i="3" s="1"/>
  <c r="M22" i="3"/>
  <c r="K22" i="3"/>
  <c r="O22" i="3" s="1"/>
  <c r="M21" i="3"/>
  <c r="K21" i="3"/>
  <c r="O21" i="3" s="1"/>
  <c r="M20" i="3"/>
  <c r="K20" i="3"/>
  <c r="O20" i="3" s="1"/>
  <c r="M19" i="3"/>
  <c r="K19" i="3"/>
  <c r="O19" i="3" s="1"/>
  <c r="M18" i="3"/>
  <c r="K18" i="3"/>
  <c r="O18" i="3" s="1"/>
  <c r="M17" i="3"/>
  <c r="K17" i="3"/>
  <c r="O17" i="3" s="1"/>
  <c r="M16" i="3"/>
  <c r="K16" i="3"/>
  <c r="O16" i="3" s="1"/>
  <c r="M15" i="3"/>
  <c r="K15" i="3"/>
  <c r="O15" i="3" s="1"/>
  <c r="M14" i="3"/>
  <c r="K14" i="3"/>
  <c r="O14" i="3" s="1"/>
  <c r="M13" i="3"/>
  <c r="K13" i="3"/>
  <c r="O13" i="3" s="1"/>
  <c r="M12" i="3"/>
  <c r="K12" i="3"/>
  <c r="O12" i="3" s="1"/>
  <c r="M11" i="3"/>
  <c r="K11" i="3"/>
  <c r="O11" i="3" s="1"/>
  <c r="M10" i="3"/>
  <c r="K10" i="3"/>
  <c r="O10" i="3" s="1"/>
  <c r="M9" i="3"/>
  <c r="K9" i="3"/>
  <c r="O9" i="3" s="1"/>
  <c r="M8" i="3"/>
  <c r="K8" i="3"/>
  <c r="O8" i="3" s="1"/>
  <c r="M7" i="3"/>
  <c r="K7" i="3"/>
  <c r="O7" i="3" s="1"/>
  <c r="M6" i="3"/>
  <c r="K6" i="3"/>
  <c r="O6" i="3" s="1"/>
  <c r="M5" i="3"/>
  <c r="K5" i="3"/>
  <c r="O5" i="3" s="1"/>
  <c r="M4" i="3"/>
  <c r="K4" i="3"/>
  <c r="O4" i="3" s="1"/>
  <c r="D37" i="3"/>
  <c r="B37" i="3"/>
  <c r="F37" i="3" s="1"/>
  <c r="D36" i="3"/>
  <c r="B36" i="3"/>
  <c r="F36" i="3" s="1"/>
  <c r="D35" i="3"/>
  <c r="B35" i="3"/>
  <c r="F35" i="3" s="1"/>
  <c r="D34" i="3"/>
  <c r="B34" i="3"/>
  <c r="F34" i="3" s="1"/>
  <c r="D33" i="3"/>
  <c r="B33" i="3"/>
  <c r="F33" i="3" s="1"/>
  <c r="D32" i="3"/>
  <c r="B32" i="3"/>
  <c r="F32" i="3" s="1"/>
  <c r="D31" i="3"/>
  <c r="B31" i="3"/>
  <c r="F31" i="3" s="1"/>
  <c r="D30" i="3"/>
  <c r="B30" i="3"/>
  <c r="F30" i="3" s="1"/>
  <c r="D29" i="3"/>
  <c r="B29" i="3"/>
  <c r="F29" i="3" s="1"/>
  <c r="D28" i="3"/>
  <c r="B28" i="3"/>
  <c r="F28" i="3" s="1"/>
  <c r="D27" i="3"/>
  <c r="B27" i="3"/>
  <c r="F27" i="3" s="1"/>
  <c r="D26" i="3"/>
  <c r="B26" i="3"/>
  <c r="F26" i="3" s="1"/>
  <c r="D25" i="3"/>
  <c r="B25" i="3"/>
  <c r="F25" i="3" s="1"/>
  <c r="D24" i="3"/>
  <c r="B24" i="3"/>
  <c r="F24" i="3" s="1"/>
  <c r="D23" i="3"/>
  <c r="B23" i="3"/>
  <c r="F23" i="3" s="1"/>
  <c r="D22" i="3"/>
  <c r="B22" i="3"/>
  <c r="F22" i="3" s="1"/>
  <c r="D21" i="3"/>
  <c r="B21" i="3"/>
  <c r="F21" i="3" s="1"/>
  <c r="D20" i="3"/>
  <c r="B20" i="3"/>
  <c r="F20" i="3" s="1"/>
  <c r="D19" i="3"/>
  <c r="B19" i="3"/>
  <c r="F19" i="3" s="1"/>
  <c r="D18" i="3"/>
  <c r="B18" i="3"/>
  <c r="F18" i="3" s="1"/>
  <c r="D17" i="3"/>
  <c r="B17" i="3"/>
  <c r="F17" i="3" s="1"/>
  <c r="D16" i="3"/>
  <c r="B16" i="3"/>
  <c r="F16" i="3" s="1"/>
  <c r="D15" i="3"/>
  <c r="B15" i="3"/>
  <c r="F15" i="3" s="1"/>
  <c r="D14" i="3"/>
  <c r="B14" i="3"/>
  <c r="F14" i="3" s="1"/>
  <c r="D13" i="3"/>
  <c r="B13" i="3"/>
  <c r="F13" i="3" s="1"/>
  <c r="D12" i="3"/>
  <c r="B12" i="3"/>
  <c r="F12" i="3" s="1"/>
  <c r="D11" i="3"/>
  <c r="B11" i="3"/>
  <c r="F11" i="3" s="1"/>
  <c r="D10" i="3"/>
  <c r="B10" i="3"/>
  <c r="F10" i="3" s="1"/>
  <c r="F39" i="1"/>
  <c r="F40" i="1"/>
  <c r="F41" i="1"/>
  <c r="F42" i="1"/>
  <c r="F43" i="1"/>
  <c r="D9" i="3"/>
  <c r="B9" i="3"/>
  <c r="F9" i="3" s="1"/>
  <c r="D8" i="3"/>
  <c r="B8" i="3"/>
  <c r="F8" i="3" s="1"/>
  <c r="D7" i="3"/>
  <c r="B7" i="3"/>
  <c r="F7" i="3" s="1"/>
  <c r="D6" i="3"/>
  <c r="B6" i="3"/>
  <c r="F6" i="3" s="1"/>
  <c r="D5" i="3"/>
  <c r="B5" i="3"/>
  <c r="F5" i="3" s="1"/>
  <c r="D4" i="3"/>
  <c r="B4" i="3"/>
  <c r="F4" i="3" s="1"/>
  <c r="D27" i="1" l="1"/>
  <c r="AE33" i="1" l="1"/>
  <c r="AE34" i="1"/>
  <c r="AE35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30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" i="1"/>
  <c r="D43" i="1" l="1"/>
  <c r="D39" i="1"/>
  <c r="D40" i="1"/>
  <c r="D41" i="1"/>
  <c r="D42" i="1"/>
  <c r="B39" i="1"/>
  <c r="B40" i="1"/>
  <c r="B41" i="1"/>
  <c r="B42" i="1"/>
  <c r="B43" i="1"/>
  <c r="B38" i="1"/>
  <c r="F38" i="1"/>
  <c r="B37" i="1"/>
  <c r="D38" i="1"/>
  <c r="B4" i="1"/>
  <c r="D4" i="1"/>
  <c r="F4" i="1"/>
  <c r="B5" i="1"/>
  <c r="D5" i="1"/>
  <c r="B6" i="1"/>
  <c r="D6" i="1"/>
  <c r="B7" i="1"/>
  <c r="D7" i="1"/>
  <c r="B8" i="1"/>
  <c r="D8" i="1"/>
  <c r="B9" i="1"/>
  <c r="D9" i="1"/>
  <c r="B10" i="1"/>
  <c r="D10" i="1"/>
  <c r="B11" i="1"/>
  <c r="D11" i="1"/>
  <c r="B12" i="1"/>
  <c r="D12" i="1"/>
  <c r="B13" i="1"/>
  <c r="D13" i="1"/>
  <c r="B14" i="1"/>
  <c r="D14" i="1"/>
  <c r="B15" i="1"/>
  <c r="D15" i="1"/>
  <c r="B16" i="1"/>
  <c r="D16" i="1"/>
  <c r="B17" i="1"/>
  <c r="D17" i="1"/>
  <c r="B18" i="1"/>
  <c r="D18" i="1"/>
  <c r="B19" i="1"/>
  <c r="D19" i="1"/>
  <c r="B20" i="1"/>
  <c r="D20" i="1"/>
  <c r="B21" i="1"/>
  <c r="D21" i="1"/>
  <c r="B22" i="1"/>
  <c r="D22" i="1"/>
  <c r="B23" i="1"/>
  <c r="D23" i="1"/>
  <c r="B24" i="1"/>
  <c r="D24" i="1"/>
  <c r="B25" i="1"/>
  <c r="D25" i="1"/>
  <c r="B26" i="1"/>
  <c r="D26" i="1"/>
  <c r="B27" i="1"/>
  <c r="B28" i="1"/>
  <c r="D28" i="1"/>
  <c r="B29" i="1"/>
  <c r="D29" i="1"/>
  <c r="B30" i="1"/>
  <c r="D30" i="1"/>
  <c r="B31" i="1"/>
  <c r="D31" i="1"/>
  <c r="B32" i="1"/>
  <c r="D32" i="1"/>
  <c r="B33" i="1"/>
  <c r="D33" i="1"/>
  <c r="B34" i="1"/>
  <c r="D34" i="1"/>
  <c r="B35" i="1"/>
  <c r="D35" i="1"/>
  <c r="B36" i="1"/>
  <c r="D36" i="1"/>
  <c r="D37" i="1"/>
  <c r="K4" i="1"/>
  <c r="O4" i="1" s="1"/>
  <c r="T4" i="1"/>
  <c r="V4" i="1"/>
  <c r="X4" i="1" s="1"/>
  <c r="AC4" i="1"/>
  <c r="AE4" i="1"/>
  <c r="AG4" i="1" s="1"/>
  <c r="K5" i="1"/>
  <c r="O5" i="1" s="1"/>
  <c r="T5" i="1"/>
  <c r="V5" i="1"/>
  <c r="X5" i="1"/>
  <c r="AC5" i="1"/>
  <c r="AE5" i="1"/>
  <c r="AG5" i="1" s="1"/>
  <c r="K6" i="1"/>
  <c r="O6" i="1"/>
  <c r="T6" i="1"/>
  <c r="V6" i="1"/>
  <c r="AC6" i="1"/>
  <c r="AE6" i="1"/>
  <c r="AG6" i="1" s="1"/>
  <c r="K7" i="1"/>
  <c r="O7" i="1" s="1"/>
  <c r="T7" i="1"/>
  <c r="V7" i="1"/>
  <c r="X7" i="1" s="1"/>
  <c r="AC7" i="1"/>
  <c r="AE7" i="1"/>
  <c r="AG7" i="1" s="1"/>
  <c r="K8" i="1"/>
  <c r="O8" i="1"/>
  <c r="T8" i="1"/>
  <c r="V8" i="1"/>
  <c r="X8" i="1" s="1"/>
  <c r="AC8" i="1"/>
  <c r="AE8" i="1"/>
  <c r="AG8" i="1" s="1"/>
  <c r="K9" i="1"/>
  <c r="O9" i="1" s="1"/>
  <c r="T9" i="1"/>
  <c r="V9" i="1"/>
  <c r="X9" i="1"/>
  <c r="AC9" i="1"/>
  <c r="AE9" i="1"/>
  <c r="K10" i="1"/>
  <c r="O10" i="1"/>
  <c r="T10" i="1"/>
  <c r="V10" i="1"/>
  <c r="AC10" i="1"/>
  <c r="AG10" i="1" s="1"/>
  <c r="AE10" i="1"/>
  <c r="K11" i="1"/>
  <c r="O11" i="1" s="1"/>
  <c r="T11" i="1"/>
  <c r="V11" i="1"/>
  <c r="AC11" i="1"/>
  <c r="AE11" i="1"/>
  <c r="K12" i="1"/>
  <c r="O12" i="1" s="1"/>
  <c r="T12" i="1"/>
  <c r="V12" i="1"/>
  <c r="X12" i="1" s="1"/>
  <c r="AC12" i="1"/>
  <c r="AE12" i="1"/>
  <c r="K13" i="1"/>
  <c r="O13" i="1" s="1"/>
  <c r="T13" i="1"/>
  <c r="V13" i="1"/>
  <c r="X13" i="1" s="1"/>
  <c r="AC13" i="1"/>
  <c r="AE13" i="1"/>
  <c r="K14" i="1"/>
  <c r="O14" i="1"/>
  <c r="T14" i="1"/>
  <c r="V14" i="1"/>
  <c r="AC14" i="1"/>
  <c r="AE14" i="1"/>
  <c r="AG14" i="1"/>
  <c r="K15" i="1"/>
  <c r="O15" i="1" s="1"/>
  <c r="T15" i="1"/>
  <c r="X15" i="1" s="1"/>
  <c r="V15" i="1"/>
  <c r="AC15" i="1"/>
  <c r="AE15" i="1"/>
  <c r="K16" i="1"/>
  <c r="O16" i="1" s="1"/>
  <c r="T16" i="1"/>
  <c r="V16" i="1"/>
  <c r="X16" i="1" s="1"/>
  <c r="AC16" i="1"/>
  <c r="AG16" i="1" s="1"/>
  <c r="AE16" i="1"/>
  <c r="K17" i="1"/>
  <c r="O17" i="1" s="1"/>
  <c r="T17" i="1"/>
  <c r="V17" i="1"/>
  <c r="AC17" i="1"/>
  <c r="AE17" i="1"/>
  <c r="AG17" i="1" s="1"/>
  <c r="K18" i="1"/>
  <c r="O18" i="1" s="1"/>
  <c r="T18" i="1"/>
  <c r="V18" i="1"/>
  <c r="AC18" i="1"/>
  <c r="AE18" i="1"/>
  <c r="AG18" i="1" s="1"/>
  <c r="K19" i="1"/>
  <c r="O19" i="1"/>
  <c r="T19" i="1"/>
  <c r="V19" i="1"/>
  <c r="AC19" i="1"/>
  <c r="AE19" i="1"/>
  <c r="AG19" i="1" s="1"/>
  <c r="K20" i="1"/>
  <c r="O20" i="1" s="1"/>
  <c r="T20" i="1"/>
  <c r="V20" i="1"/>
  <c r="AC20" i="1"/>
  <c r="AE20" i="1"/>
  <c r="K21" i="1"/>
  <c r="O21" i="1"/>
  <c r="T21" i="1"/>
  <c r="V21" i="1"/>
  <c r="AC21" i="1"/>
  <c r="AE21" i="1"/>
  <c r="K22" i="1"/>
  <c r="O22" i="1" s="1"/>
  <c r="T22" i="1"/>
  <c r="V22" i="1"/>
  <c r="AC22" i="1"/>
  <c r="AG22" i="1" s="1"/>
  <c r="AE22" i="1"/>
  <c r="K23" i="1"/>
  <c r="O23" i="1" s="1"/>
  <c r="T23" i="1"/>
  <c r="V23" i="1"/>
  <c r="AC23" i="1"/>
  <c r="AE23" i="1"/>
  <c r="AG23" i="1" s="1"/>
  <c r="K24" i="1"/>
  <c r="O24" i="1"/>
  <c r="T24" i="1"/>
  <c r="V24" i="1"/>
  <c r="AC24" i="1"/>
  <c r="AG24" i="1" s="1"/>
  <c r="AE24" i="1"/>
  <c r="K25" i="1"/>
  <c r="O25" i="1"/>
  <c r="T25" i="1"/>
  <c r="V25" i="1"/>
  <c r="AC25" i="1"/>
  <c r="AE25" i="1"/>
  <c r="AG25" i="1" s="1"/>
  <c r="K26" i="1"/>
  <c r="O26" i="1" s="1"/>
  <c r="T26" i="1"/>
  <c r="V26" i="1"/>
  <c r="AC26" i="1"/>
  <c r="AE26" i="1"/>
  <c r="K27" i="1"/>
  <c r="O27" i="1"/>
  <c r="T27" i="1"/>
  <c r="V27" i="1"/>
  <c r="AC27" i="1"/>
  <c r="AE27" i="1"/>
  <c r="AG27" i="1" s="1"/>
  <c r="K28" i="1"/>
  <c r="O28" i="1"/>
  <c r="T28" i="1"/>
  <c r="V28" i="1"/>
  <c r="AC28" i="1"/>
  <c r="AE28" i="1"/>
  <c r="K29" i="1"/>
  <c r="O29" i="1" s="1"/>
  <c r="T29" i="1"/>
  <c r="V29" i="1"/>
  <c r="AC29" i="1"/>
  <c r="AE29" i="1"/>
  <c r="AG29" i="1" s="1"/>
  <c r="K30" i="1"/>
  <c r="O30" i="1" s="1"/>
  <c r="AC30" i="1"/>
  <c r="AG30" i="1" s="1"/>
  <c r="AE30" i="1"/>
  <c r="K31" i="1"/>
  <c r="O31" i="1" s="1"/>
  <c r="AC31" i="1"/>
  <c r="AE31" i="1"/>
  <c r="K32" i="1"/>
  <c r="O32" i="1" s="1"/>
  <c r="AC32" i="1"/>
  <c r="AE32" i="1"/>
  <c r="AG32" i="1"/>
  <c r="K33" i="1"/>
  <c r="O33" i="1" s="1"/>
  <c r="AC33" i="1"/>
  <c r="AG33" i="1"/>
  <c r="K34" i="1"/>
  <c r="O34" i="1"/>
  <c r="K35" i="1"/>
  <c r="O35" i="1"/>
  <c r="K36" i="1"/>
  <c r="O36" i="1"/>
  <c r="K37" i="1"/>
  <c r="O37" i="1"/>
  <c r="K38" i="1"/>
  <c r="O38" i="1" s="1"/>
  <c r="K39" i="1"/>
  <c r="O39" i="1" s="1"/>
  <c r="K40" i="1"/>
  <c r="O40" i="1" s="1"/>
  <c r="K41" i="1"/>
  <c r="O41" i="1" s="1"/>
  <c r="K42" i="1"/>
  <c r="O42" i="1" s="1"/>
  <c r="K43" i="1"/>
  <c r="O43" i="1"/>
  <c r="AG28" i="1" l="1"/>
  <c r="AG26" i="1"/>
  <c r="AG20" i="1"/>
  <c r="AG12" i="1"/>
  <c r="AG31" i="1"/>
  <c r="AG21" i="1"/>
  <c r="AG15" i="1"/>
  <c r="AG13" i="1"/>
  <c r="AG11" i="1"/>
  <c r="AG9" i="1"/>
  <c r="X11" i="1"/>
  <c r="X14" i="1"/>
  <c r="X10" i="1"/>
  <c r="X6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AG34" i="1"/>
  <c r="AG35" i="1" s="1"/>
  <c r="AG36" i="1" s="1"/>
  <c r="D53" i="1" l="1"/>
  <c r="B5" i="2" l="1"/>
  <c r="F5" i="2" s="1"/>
  <c r="B6" i="2"/>
  <c r="B7" i="2"/>
  <c r="F7" i="2" s="1"/>
  <c r="B8" i="2"/>
  <c r="B9" i="2"/>
  <c r="F9" i="2" s="1"/>
  <c r="B10" i="2"/>
  <c r="B11" i="2"/>
  <c r="F11" i="2" s="1"/>
  <c r="B12" i="2"/>
  <c r="B13" i="2"/>
  <c r="F13" i="2" s="1"/>
  <c r="B14" i="2"/>
  <c r="B15" i="2"/>
  <c r="F15" i="2" s="1"/>
  <c r="B16" i="2"/>
  <c r="B17" i="2"/>
  <c r="F17" i="2" s="1"/>
  <c r="B18" i="2"/>
  <c r="B19" i="2"/>
  <c r="F19" i="2" s="1"/>
  <c r="B20" i="2"/>
  <c r="B21" i="2"/>
  <c r="F21" i="2" s="1"/>
  <c r="B22" i="2"/>
  <c r="B23" i="2"/>
  <c r="F23" i="2" s="1"/>
  <c r="B24" i="2"/>
  <c r="B25" i="2"/>
  <c r="F25" i="2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K5" i="2"/>
  <c r="O5" i="2" s="1"/>
  <c r="K6" i="2"/>
  <c r="K7" i="2"/>
  <c r="O7" i="2" s="1"/>
  <c r="K8" i="2"/>
  <c r="K9" i="2"/>
  <c r="O9" i="2" s="1"/>
  <c r="K10" i="2"/>
  <c r="K11" i="2"/>
  <c r="O11" i="2" s="1"/>
  <c r="K12" i="2"/>
  <c r="K13" i="2"/>
  <c r="O13" i="2" s="1"/>
  <c r="K14" i="2"/>
  <c r="K15" i="2"/>
  <c r="O15" i="2" s="1"/>
  <c r="K16" i="2"/>
  <c r="K17" i="2"/>
  <c r="O17" i="2" s="1"/>
  <c r="K18" i="2"/>
  <c r="K19" i="2"/>
  <c r="O19" i="2" s="1"/>
  <c r="K20" i="2"/>
  <c r="K21" i="2"/>
  <c r="O21" i="2" s="1"/>
  <c r="K22" i="2"/>
  <c r="K23" i="2"/>
  <c r="O23" i="2" s="1"/>
  <c r="K24" i="2"/>
  <c r="K25" i="2"/>
  <c r="O25" i="2" s="1"/>
  <c r="K26" i="2"/>
  <c r="K27" i="2"/>
  <c r="O27" i="2" s="1"/>
  <c r="K28" i="2"/>
  <c r="K29" i="2"/>
  <c r="O29" i="2" s="1"/>
  <c r="K30" i="2"/>
  <c r="K31" i="2"/>
  <c r="O31" i="2" s="1"/>
  <c r="K32" i="2"/>
  <c r="K33" i="2"/>
  <c r="O33" i="2" s="1"/>
  <c r="K34" i="2"/>
  <c r="K35" i="2"/>
  <c r="O35" i="2" s="1"/>
  <c r="K36" i="2"/>
  <c r="K37" i="2"/>
  <c r="O37" i="2" s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T5" i="2"/>
  <c r="X5" i="2" s="1"/>
  <c r="T6" i="2"/>
  <c r="T7" i="2"/>
  <c r="X7" i="2" s="1"/>
  <c r="T8" i="2"/>
  <c r="T9" i="2"/>
  <c r="X9" i="2" s="1"/>
  <c r="T10" i="2"/>
  <c r="T11" i="2"/>
  <c r="X11" i="2" s="1"/>
  <c r="T12" i="2"/>
  <c r="T13" i="2"/>
  <c r="X13" i="2" s="1"/>
  <c r="T14" i="2"/>
  <c r="T15" i="2"/>
  <c r="X15" i="2" s="1"/>
  <c r="T16" i="2"/>
  <c r="T17" i="2"/>
  <c r="X17" i="2" s="1"/>
  <c r="T18" i="2"/>
  <c r="T19" i="2"/>
  <c r="X19" i="2" s="1"/>
  <c r="T20" i="2"/>
  <c r="T21" i="2"/>
  <c r="X21" i="2" s="1"/>
  <c r="T22" i="2"/>
  <c r="T23" i="2"/>
  <c r="X23" i="2" s="1"/>
  <c r="T24" i="2"/>
  <c r="T25" i="2"/>
  <c r="X25" i="2" s="1"/>
  <c r="T26" i="2"/>
  <c r="T27" i="2"/>
  <c r="X27" i="2" s="1"/>
  <c r="T28" i="2"/>
  <c r="T29" i="2"/>
  <c r="X29" i="2" s="1"/>
  <c r="T30" i="2"/>
  <c r="T31" i="2"/>
  <c r="X31" i="2" s="1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4" i="2"/>
  <c r="T4" i="2"/>
  <c r="M4" i="2"/>
  <c r="K4" i="2"/>
  <c r="D4" i="2"/>
  <c r="B4" i="2"/>
  <c r="F4" i="2" l="1"/>
  <c r="F50" i="2" s="1"/>
  <c r="F51" i="2" s="1"/>
  <c r="O4" i="2"/>
  <c r="O38" i="2" s="1"/>
  <c r="O39" i="2" s="1"/>
  <c r="X4" i="2"/>
  <c r="X32" i="2" s="1"/>
  <c r="X33" i="2" s="1"/>
  <c r="X30" i="2"/>
  <c r="X28" i="2"/>
  <c r="X26" i="2"/>
  <c r="X24" i="2"/>
  <c r="X22" i="2"/>
  <c r="X20" i="2"/>
  <c r="X18" i="2"/>
  <c r="X16" i="2"/>
  <c r="X14" i="2"/>
  <c r="X12" i="2"/>
  <c r="X10" i="2"/>
  <c r="X8" i="2"/>
  <c r="X6" i="2"/>
  <c r="O36" i="2"/>
  <c r="O34" i="2"/>
  <c r="O32" i="2"/>
  <c r="O30" i="2"/>
  <c r="O28" i="2"/>
  <c r="O26" i="2"/>
  <c r="O24" i="2"/>
  <c r="O22" i="2"/>
  <c r="O20" i="2"/>
  <c r="O18" i="2"/>
  <c r="O16" i="2"/>
  <c r="O14" i="2"/>
  <c r="O12" i="2"/>
  <c r="O10" i="2"/>
  <c r="O8" i="2"/>
  <c r="O6" i="2"/>
  <c r="F24" i="2"/>
  <c r="F22" i="2"/>
  <c r="F20" i="2"/>
  <c r="F18" i="2"/>
  <c r="F16" i="2"/>
  <c r="F14" i="2"/>
  <c r="F12" i="2"/>
  <c r="F10" i="2"/>
  <c r="F8" i="2"/>
  <c r="F6" i="2"/>
  <c r="O49" i="1" l="1"/>
  <c r="O50" i="1" s="1"/>
  <c r="O51" i="1" s="1"/>
  <c r="X34" i="2"/>
  <c r="F52" i="2"/>
  <c r="O40" i="2"/>
  <c r="F47" i="1" l="1"/>
  <c r="F48" i="1" s="1"/>
  <c r="F49" i="1" s="1"/>
</calcChain>
</file>

<file path=xl/sharedStrings.xml><?xml version="1.0" encoding="utf-8"?>
<sst xmlns="http://schemas.openxmlformats.org/spreadsheetml/2006/main" count="157" uniqueCount="37">
  <si>
    <t>W2</t>
  </si>
  <si>
    <t>ln W2</t>
  </si>
  <si>
    <t>T</t>
  </si>
  <si>
    <t>W1</t>
  </si>
  <si>
    <t>ln W1</t>
  </si>
  <si>
    <t>MRGR CTRL</t>
  </si>
  <si>
    <t>MRGR=(ln w2-ln w1)/T</t>
  </si>
  <si>
    <t>W2= Pupal weight in g</t>
  </si>
  <si>
    <t>W1= 3rd instar weight in g</t>
  </si>
  <si>
    <t>MRGR LC25</t>
  </si>
  <si>
    <t>MRGR LC50</t>
  </si>
  <si>
    <t>MRGR LC75</t>
  </si>
  <si>
    <t>SD</t>
  </si>
  <si>
    <t>SE</t>
  </si>
  <si>
    <t>N=43</t>
  </si>
  <si>
    <t>N=45</t>
  </si>
  <si>
    <t>N=46</t>
  </si>
  <si>
    <t>N=34</t>
  </si>
  <si>
    <t>N=28</t>
  </si>
  <si>
    <t>T= Time duration from 3rd instar to pupae formation</t>
  </si>
  <si>
    <t>T= time duration from 3rd instar to pupae formation</t>
  </si>
  <si>
    <t>Sum</t>
  </si>
  <si>
    <t>LC10 Spiro</t>
  </si>
  <si>
    <t>MRGR LC10</t>
  </si>
  <si>
    <t>LC25 Spiro</t>
  </si>
  <si>
    <t>LC50 Spiro</t>
  </si>
  <si>
    <t>CTRL Spiro</t>
  </si>
  <si>
    <t>LC10 Fluben</t>
  </si>
  <si>
    <t>LC25 Fluben</t>
  </si>
  <si>
    <t>LC50 Fluben</t>
  </si>
  <si>
    <t>sum</t>
  </si>
  <si>
    <t>N=5</t>
  </si>
  <si>
    <t>N=3</t>
  </si>
  <si>
    <t>N=1</t>
  </si>
  <si>
    <t>N=21</t>
  </si>
  <si>
    <t>N=12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</si>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</sst>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opLeftCell="R1" zoomScaleNormal="100" workbookViewId="0">
      <selection activeCell="AK1" sqref="AK1"/>
    </sheetView>
  </sheetViews>
  <sheetFormatPr defaultRowHeight="15" x14ac:dyDescent="0.25"/>
  <sheetData>
    <row r="1" spans="1:34" x14ac:dyDescent="0.25">
      <c r="A1" s="9" t="s">
        <v>26</v>
      </c>
      <c r="J1" s="9" t="s">
        <v>22</v>
      </c>
      <c r="S1" s="9" t="s">
        <v>24</v>
      </c>
      <c r="AB1" s="9" t="s">
        <v>25</v>
      </c>
    </row>
    <row r="3" spans="1:34" x14ac:dyDescent="0.25">
      <c r="A3" s="9" t="s">
        <v>0</v>
      </c>
      <c r="B3" s="10" t="s">
        <v>1</v>
      </c>
      <c r="C3" s="9" t="s">
        <v>3</v>
      </c>
      <c r="D3" s="10" t="s">
        <v>4</v>
      </c>
      <c r="E3" s="9" t="s">
        <v>2</v>
      </c>
      <c r="F3" s="9" t="s">
        <v>5</v>
      </c>
      <c r="G3" s="9"/>
      <c r="H3" s="9"/>
      <c r="I3" s="9"/>
      <c r="J3" s="9" t="s">
        <v>0</v>
      </c>
      <c r="K3" s="10" t="s">
        <v>1</v>
      </c>
      <c r="L3" s="9" t="s">
        <v>3</v>
      </c>
      <c r="M3" s="10" t="s">
        <v>4</v>
      </c>
      <c r="N3" s="9" t="s">
        <v>2</v>
      </c>
      <c r="O3" s="9" t="s">
        <v>23</v>
      </c>
      <c r="P3" s="9"/>
      <c r="Q3" s="9"/>
      <c r="R3" s="9"/>
      <c r="S3" s="9" t="s">
        <v>0</v>
      </c>
      <c r="T3" s="10" t="s">
        <v>1</v>
      </c>
      <c r="U3" s="9" t="s">
        <v>3</v>
      </c>
      <c r="V3" s="10" t="s">
        <v>4</v>
      </c>
      <c r="W3" s="9" t="s">
        <v>2</v>
      </c>
      <c r="X3" s="9" t="s">
        <v>9</v>
      </c>
      <c r="Y3" s="9"/>
      <c r="Z3" s="9"/>
      <c r="AA3" s="9"/>
      <c r="AB3" s="9" t="s">
        <v>0</v>
      </c>
      <c r="AC3" s="10" t="s">
        <v>1</v>
      </c>
      <c r="AD3" s="9" t="s">
        <v>3</v>
      </c>
      <c r="AE3" s="10" t="s">
        <v>4</v>
      </c>
      <c r="AF3" s="9" t="s">
        <v>2</v>
      </c>
      <c r="AG3" s="9" t="s">
        <v>11</v>
      </c>
      <c r="AH3" s="9"/>
    </row>
    <row r="4" spans="1:34" ht="15.75" x14ac:dyDescent="0.25">
      <c r="A4" s="6">
        <v>0.39900000000000002</v>
      </c>
      <c r="B4" s="5">
        <f>LN(A4)</f>
        <v>-0.91879386209227354</v>
      </c>
      <c r="C4" s="6">
        <v>1.52E-2</v>
      </c>
      <c r="D4" s="5">
        <f>LN(C4)</f>
        <v>-4.1864598511299063</v>
      </c>
      <c r="E4" s="5">
        <v>11</v>
      </c>
      <c r="F4" s="5">
        <f>(B4-D4)/E4</f>
        <v>0.29706054445796659</v>
      </c>
      <c r="J4" s="8">
        <v>0.255</v>
      </c>
      <c r="K4" s="5">
        <f>LN(J4)</f>
        <v>-1.3664917338237108</v>
      </c>
      <c r="L4" s="8">
        <v>1.5599999999999999E-2</v>
      </c>
      <c r="M4" s="5">
        <f>LN(L4)</f>
        <v>-4.1604843647266456</v>
      </c>
      <c r="N4" s="5">
        <v>13</v>
      </c>
      <c r="O4" s="5">
        <f>(K4-M4)/N4</f>
        <v>0.21492251006945651</v>
      </c>
      <c r="S4" s="1"/>
      <c r="T4" t="e">
        <f>LN(S4)</f>
        <v>#NUM!</v>
      </c>
      <c r="U4" s="1"/>
      <c r="V4" t="e">
        <f>LN(U4)</f>
        <v>#NUM!</v>
      </c>
      <c r="X4" t="e">
        <f>(T4-V4)/W4</f>
        <v>#NUM!</v>
      </c>
      <c r="AB4" s="1"/>
      <c r="AC4" t="e">
        <f>LN(AB4)</f>
        <v>#NUM!</v>
      </c>
      <c r="AD4" s="1">
        <v>7.1000000000000004E-3</v>
      </c>
      <c r="AE4">
        <f>LN(AD4)</f>
        <v>-4.9476604949348673</v>
      </c>
      <c r="AG4" t="e">
        <f>(AC4-AE4)/AF4</f>
        <v>#NUM!</v>
      </c>
    </row>
    <row r="5" spans="1:34" ht="15.75" x14ac:dyDescent="0.25">
      <c r="A5" s="6">
        <v>0.17799999999999999</v>
      </c>
      <c r="B5" s="5">
        <f t="shared" ref="B5:B36" si="0">LN(A5)</f>
        <v>-1.725971728690052</v>
      </c>
      <c r="C5" s="6">
        <v>5.1999999999999998E-3</v>
      </c>
      <c r="D5" s="5">
        <f t="shared" ref="D5:D42" si="1">LN(C5)</f>
        <v>-5.2590966533947556</v>
      </c>
      <c r="E5" s="5">
        <v>14</v>
      </c>
      <c r="F5" s="5">
        <f t="shared" ref="F5:F43" si="2">(B5-D5)/E5</f>
        <v>0.25236606605033601</v>
      </c>
      <c r="J5" s="8">
        <v>0.24199999999999999</v>
      </c>
      <c r="K5" s="5">
        <f t="shared" ref="K5:K43" si="3">LN(J5)</f>
        <v>-1.4188175528254507</v>
      </c>
      <c r="L5" s="8">
        <v>7.0000000000000001E-3</v>
      </c>
      <c r="M5" s="5">
        <f t="shared" ref="M5:M43" si="4">LN(L5)</f>
        <v>-4.9618451299268234</v>
      </c>
      <c r="N5" s="5">
        <v>11</v>
      </c>
      <c r="O5" s="5">
        <f t="shared" ref="O5:O43" si="5">(K5-M5)/N5</f>
        <v>0.32209341610012476</v>
      </c>
      <c r="S5" s="1"/>
      <c r="T5" t="e">
        <f t="shared" ref="T5:T43" si="6">LN(S5)</f>
        <v>#NUM!</v>
      </c>
      <c r="U5" s="1"/>
      <c r="V5" t="e">
        <f t="shared" ref="V5:V43" si="7">LN(U5)</f>
        <v>#NUM!</v>
      </c>
      <c r="X5" t="e">
        <f t="shared" ref="X5:X43" si="8">(T5-V5)/W5</f>
        <v>#NUM!</v>
      </c>
      <c r="AB5" s="1"/>
      <c r="AC5" t="e">
        <f t="shared" ref="AC5:AC33" si="9">LN(AB5)</f>
        <v>#NUM!</v>
      </c>
      <c r="AD5" s="1"/>
      <c r="AE5" t="e">
        <f t="shared" ref="AE5:AE35" si="10">LN(AD5)</f>
        <v>#NUM!</v>
      </c>
      <c r="AG5" t="e">
        <f t="shared" ref="AG5:AG32" si="11">(AC5-AE5)/AF5</f>
        <v>#NUM!</v>
      </c>
    </row>
    <row r="6" spans="1:34" ht="15.75" x14ac:dyDescent="0.25">
      <c r="A6" s="6">
        <v>0.34699999999999998</v>
      </c>
      <c r="B6" s="5">
        <f t="shared" si="0"/>
        <v>-1.058430499035278</v>
      </c>
      <c r="C6" s="6">
        <v>8.6999999999999994E-3</v>
      </c>
      <c r="D6" s="5">
        <f t="shared" si="1"/>
        <v>-4.744432253321599</v>
      </c>
      <c r="E6" s="5">
        <v>11</v>
      </c>
      <c r="F6" s="5">
        <f t="shared" si="2"/>
        <v>0.33509106857148374</v>
      </c>
      <c r="J6" s="8"/>
      <c r="K6" s="5" t="e">
        <f t="shared" si="3"/>
        <v>#NUM!</v>
      </c>
      <c r="L6" s="8"/>
      <c r="M6" s="5" t="e">
        <f t="shared" si="4"/>
        <v>#NUM!</v>
      </c>
      <c r="N6" s="5"/>
      <c r="O6" s="5" t="e">
        <f t="shared" si="5"/>
        <v>#NUM!</v>
      </c>
      <c r="S6" s="1">
        <v>0.34599999999999997</v>
      </c>
      <c r="T6">
        <f t="shared" si="6"/>
        <v>-1.0613165039244128</v>
      </c>
      <c r="U6" s="1">
        <v>8.0999999999999996E-3</v>
      </c>
      <c r="V6">
        <f t="shared" si="7"/>
        <v>-4.8158912173037436</v>
      </c>
      <c r="W6">
        <v>11</v>
      </c>
      <c r="X6">
        <f t="shared" si="8"/>
        <v>0.34132497394357553</v>
      </c>
      <c r="AB6" s="1"/>
      <c r="AC6" t="e">
        <f t="shared" si="9"/>
        <v>#NUM!</v>
      </c>
      <c r="AD6" s="1"/>
      <c r="AE6" t="e">
        <f t="shared" si="10"/>
        <v>#NUM!</v>
      </c>
      <c r="AG6" t="e">
        <f t="shared" si="11"/>
        <v>#NUM!</v>
      </c>
    </row>
    <row r="7" spans="1:34" ht="15.75" x14ac:dyDescent="0.25">
      <c r="A7" s="6">
        <v>0.22900000000000001</v>
      </c>
      <c r="B7" s="5">
        <f t="shared" si="0"/>
        <v>-1.4740332754278973</v>
      </c>
      <c r="C7" s="6">
        <v>6.4000000000000003E-3</v>
      </c>
      <c r="D7" s="5">
        <f t="shared" si="1"/>
        <v>-5.0514572886165112</v>
      </c>
      <c r="E7" s="5">
        <v>14</v>
      </c>
      <c r="F7" s="5">
        <f t="shared" si="2"/>
        <v>0.25553028665632954</v>
      </c>
      <c r="J7" s="8">
        <v>0.35599999999999998</v>
      </c>
      <c r="K7" s="5">
        <f t="shared" si="3"/>
        <v>-1.0328245481301066</v>
      </c>
      <c r="L7" s="8">
        <v>8.3999999999999995E-3</v>
      </c>
      <c r="M7" s="5">
        <f t="shared" si="4"/>
        <v>-4.7795235731328694</v>
      </c>
      <c r="N7" s="5">
        <v>12</v>
      </c>
      <c r="O7" s="5">
        <f t="shared" si="5"/>
        <v>0.31222491875023023</v>
      </c>
      <c r="S7" s="1">
        <v>0.28599999999999998</v>
      </c>
      <c r="T7">
        <f t="shared" si="6"/>
        <v>-1.2517634681622845</v>
      </c>
      <c r="U7" s="1">
        <v>5.3E-3</v>
      </c>
      <c r="V7">
        <f t="shared" si="7"/>
        <v>-5.2400484584240612</v>
      </c>
      <c r="W7">
        <v>12</v>
      </c>
      <c r="X7">
        <f t="shared" si="8"/>
        <v>0.33235708252181473</v>
      </c>
      <c r="AB7" s="1"/>
      <c r="AC7" t="e">
        <f t="shared" si="9"/>
        <v>#NUM!</v>
      </c>
      <c r="AD7" s="1"/>
      <c r="AE7" t="e">
        <f t="shared" si="10"/>
        <v>#NUM!</v>
      </c>
      <c r="AG7" t="e">
        <f t="shared" si="11"/>
        <v>#NUM!</v>
      </c>
    </row>
    <row r="8" spans="1:34" ht="15.75" x14ac:dyDescent="0.25">
      <c r="A8" s="6">
        <v>0.51700000000000002</v>
      </c>
      <c r="B8" s="5">
        <f t="shared" si="0"/>
        <v>-0.65971240447370794</v>
      </c>
      <c r="C8" s="6">
        <v>2.5000000000000001E-2</v>
      </c>
      <c r="D8" s="5">
        <f t="shared" si="1"/>
        <v>-3.6888794541139363</v>
      </c>
      <c r="E8" s="5">
        <v>12</v>
      </c>
      <c r="F8" s="5">
        <f t="shared" si="2"/>
        <v>0.25243058747001901</v>
      </c>
      <c r="J8" s="8"/>
      <c r="K8" s="5" t="e">
        <f t="shared" si="3"/>
        <v>#NUM!</v>
      </c>
      <c r="L8" s="8"/>
      <c r="M8" s="5" t="e">
        <f t="shared" si="4"/>
        <v>#NUM!</v>
      </c>
      <c r="N8" s="5"/>
      <c r="O8" s="5" t="e">
        <f t="shared" si="5"/>
        <v>#NUM!</v>
      </c>
      <c r="S8" s="1"/>
      <c r="T8" t="e">
        <f t="shared" si="6"/>
        <v>#NUM!</v>
      </c>
      <c r="U8" s="1"/>
      <c r="V8" t="e">
        <f t="shared" si="7"/>
        <v>#NUM!</v>
      </c>
      <c r="X8" t="e">
        <f t="shared" si="8"/>
        <v>#NUM!</v>
      </c>
      <c r="AB8" s="1"/>
      <c r="AC8" t="e">
        <f t="shared" si="9"/>
        <v>#NUM!</v>
      </c>
      <c r="AD8" s="1"/>
      <c r="AE8" t="e">
        <f t="shared" si="10"/>
        <v>#NUM!</v>
      </c>
      <c r="AG8" t="e">
        <f t="shared" si="11"/>
        <v>#NUM!</v>
      </c>
    </row>
    <row r="9" spans="1:34" ht="15.75" x14ac:dyDescent="0.25">
      <c r="A9" s="6"/>
      <c r="B9" s="5" t="e">
        <f t="shared" si="0"/>
        <v>#NUM!</v>
      </c>
      <c r="C9" s="6">
        <v>3.0000000000000001E-3</v>
      </c>
      <c r="D9" s="5">
        <f t="shared" si="1"/>
        <v>-5.8091429903140277</v>
      </c>
      <c r="E9" s="5"/>
      <c r="F9" s="5" t="e">
        <f t="shared" si="2"/>
        <v>#NUM!</v>
      </c>
      <c r="J9" s="8">
        <v>0.34200000000000003</v>
      </c>
      <c r="K9" s="5">
        <f t="shared" si="3"/>
        <v>-1.0729445419195318</v>
      </c>
      <c r="L9" s="8">
        <v>8.2000000000000007E-3</v>
      </c>
      <c r="M9" s="5">
        <f t="shared" si="4"/>
        <v>-4.8036211247119294</v>
      </c>
      <c r="N9" s="5">
        <v>13</v>
      </c>
      <c r="O9" s="5">
        <f t="shared" si="5"/>
        <v>0.28697512175326134</v>
      </c>
      <c r="S9" s="1">
        <v>0.182</v>
      </c>
      <c r="T9">
        <f t="shared" si="6"/>
        <v>-1.7037485919053417</v>
      </c>
      <c r="U9" s="1">
        <v>0.02</v>
      </c>
      <c r="V9">
        <f t="shared" si="7"/>
        <v>-3.912023005428146</v>
      </c>
      <c r="W9">
        <v>16</v>
      </c>
      <c r="X9">
        <f t="shared" si="8"/>
        <v>0.13801715084517527</v>
      </c>
      <c r="AB9" s="1"/>
      <c r="AC9" t="e">
        <f t="shared" si="9"/>
        <v>#NUM!</v>
      </c>
      <c r="AD9" s="1"/>
      <c r="AE9" t="e">
        <f t="shared" si="10"/>
        <v>#NUM!</v>
      </c>
      <c r="AG9" t="e">
        <f t="shared" si="11"/>
        <v>#NUM!</v>
      </c>
    </row>
    <row r="10" spans="1:34" ht="15.75" x14ac:dyDescent="0.25">
      <c r="A10" s="6">
        <v>0.27400000000000002</v>
      </c>
      <c r="B10" s="5">
        <f t="shared" si="0"/>
        <v>-1.2946271725940668</v>
      </c>
      <c r="C10" s="6">
        <v>2.1499999999999998E-2</v>
      </c>
      <c r="D10" s="5">
        <f t="shared" si="1"/>
        <v>-3.8397023438485198</v>
      </c>
      <c r="E10" s="5">
        <v>11</v>
      </c>
      <c r="F10" s="5">
        <f t="shared" si="2"/>
        <v>0.23137047011404119</v>
      </c>
      <c r="J10" s="8">
        <v>0.33700000000000002</v>
      </c>
      <c r="K10" s="5">
        <f t="shared" si="3"/>
        <v>-1.0876723486297752</v>
      </c>
      <c r="L10" s="8">
        <v>7.4999999999999997E-3</v>
      </c>
      <c r="M10" s="5">
        <f t="shared" si="4"/>
        <v>-4.8928522584398726</v>
      </c>
      <c r="N10" s="5">
        <v>15</v>
      </c>
      <c r="O10" s="5">
        <f t="shared" si="5"/>
        <v>0.25367866065400652</v>
      </c>
      <c r="S10" s="1"/>
      <c r="T10" t="e">
        <f t="shared" si="6"/>
        <v>#NUM!</v>
      </c>
      <c r="U10" s="1"/>
      <c r="V10" t="e">
        <f t="shared" si="7"/>
        <v>#NUM!</v>
      </c>
      <c r="X10" t="e">
        <f t="shared" si="8"/>
        <v>#NUM!</v>
      </c>
      <c r="AB10" s="1"/>
      <c r="AC10" t="e">
        <f t="shared" si="9"/>
        <v>#NUM!</v>
      </c>
      <c r="AD10" s="1"/>
      <c r="AE10" t="e">
        <f t="shared" si="10"/>
        <v>#NUM!</v>
      </c>
      <c r="AG10" t="e">
        <f t="shared" si="11"/>
        <v>#NUM!</v>
      </c>
    </row>
    <row r="11" spans="1:34" ht="15.75" x14ac:dyDescent="0.25">
      <c r="A11" s="6"/>
      <c r="B11" s="5" t="e">
        <f t="shared" si="0"/>
        <v>#NUM!</v>
      </c>
      <c r="C11" s="6"/>
      <c r="D11" s="5" t="e">
        <f t="shared" si="1"/>
        <v>#NUM!</v>
      </c>
      <c r="E11" s="5"/>
      <c r="F11" s="5" t="e">
        <f t="shared" si="2"/>
        <v>#NUM!</v>
      </c>
      <c r="J11" s="8"/>
      <c r="K11" s="5" t="e">
        <f t="shared" si="3"/>
        <v>#NUM!</v>
      </c>
      <c r="L11" s="8"/>
      <c r="M11" s="5" t="e">
        <f t="shared" si="4"/>
        <v>#NUM!</v>
      </c>
      <c r="N11" s="5"/>
      <c r="O11" s="5" t="e">
        <f t="shared" si="5"/>
        <v>#NUM!</v>
      </c>
      <c r="S11" s="1"/>
      <c r="T11" t="e">
        <f t="shared" si="6"/>
        <v>#NUM!</v>
      </c>
      <c r="U11" s="1"/>
      <c r="V11" t="e">
        <f t="shared" si="7"/>
        <v>#NUM!</v>
      </c>
      <c r="X11" t="e">
        <f t="shared" si="8"/>
        <v>#NUM!</v>
      </c>
      <c r="AB11" s="1"/>
      <c r="AC11" t="e">
        <f t="shared" si="9"/>
        <v>#NUM!</v>
      </c>
      <c r="AD11" s="1"/>
      <c r="AE11" t="e">
        <f t="shared" si="10"/>
        <v>#NUM!</v>
      </c>
      <c r="AG11" t="e">
        <f t="shared" si="11"/>
        <v>#NUM!</v>
      </c>
    </row>
    <row r="12" spans="1:34" ht="15.75" x14ac:dyDescent="0.25">
      <c r="A12" s="6">
        <v>0.35299999999999998</v>
      </c>
      <c r="B12" s="5">
        <f t="shared" si="0"/>
        <v>-1.0412872220488403</v>
      </c>
      <c r="C12" s="6">
        <v>3.3999999999999998E-3</v>
      </c>
      <c r="D12" s="5">
        <f t="shared" si="1"/>
        <v>-5.6839798473600212</v>
      </c>
      <c r="E12" s="5">
        <v>13</v>
      </c>
      <c r="F12" s="5">
        <f t="shared" si="2"/>
        <v>0.35713020194701389</v>
      </c>
      <c r="J12" s="8">
        <v>0.34200000000000003</v>
      </c>
      <c r="K12" s="5">
        <f t="shared" si="3"/>
        <v>-1.0729445419195318</v>
      </c>
      <c r="L12" s="8">
        <v>7.7999999999999996E-3</v>
      </c>
      <c r="M12" s="5">
        <f t="shared" si="4"/>
        <v>-4.853631545286591</v>
      </c>
      <c r="N12" s="5">
        <v>19</v>
      </c>
      <c r="O12" s="5">
        <f t="shared" si="5"/>
        <v>0.1989835264930031</v>
      </c>
      <c r="S12" s="1">
        <v>0.27400000000000002</v>
      </c>
      <c r="T12">
        <f t="shared" si="6"/>
        <v>-1.2946271725940668</v>
      </c>
      <c r="U12" s="1">
        <v>8.0999999999999996E-3</v>
      </c>
      <c r="V12">
        <f t="shared" si="7"/>
        <v>-4.8158912173037436</v>
      </c>
      <c r="W12">
        <v>15</v>
      </c>
      <c r="X12">
        <f t="shared" si="8"/>
        <v>0.23475093631397845</v>
      </c>
      <c r="AB12" s="1"/>
      <c r="AC12" t="e">
        <f t="shared" si="9"/>
        <v>#NUM!</v>
      </c>
      <c r="AD12" s="1">
        <v>8.0999999999999996E-3</v>
      </c>
      <c r="AE12">
        <f t="shared" si="10"/>
        <v>-4.8158912173037436</v>
      </c>
      <c r="AG12" t="e">
        <f t="shared" si="11"/>
        <v>#NUM!</v>
      </c>
    </row>
    <row r="13" spans="1:34" ht="15.75" x14ac:dyDescent="0.25">
      <c r="A13" s="6">
        <v>0.182</v>
      </c>
      <c r="B13" s="5">
        <f t="shared" si="0"/>
        <v>-1.7037485919053417</v>
      </c>
      <c r="C13" s="6">
        <v>6.8999999999999999E-3</v>
      </c>
      <c r="D13" s="5">
        <f t="shared" si="1"/>
        <v>-4.976233867378923</v>
      </c>
      <c r="E13" s="5">
        <v>14</v>
      </c>
      <c r="F13" s="5">
        <f t="shared" si="2"/>
        <v>0.23374894824811296</v>
      </c>
      <c r="J13" s="8">
        <v>0.32600000000000001</v>
      </c>
      <c r="K13" s="5">
        <f t="shared" si="3"/>
        <v>-1.1208578976154293</v>
      </c>
      <c r="L13" s="8">
        <v>2.7099999999999999E-2</v>
      </c>
      <c r="M13" s="5">
        <f t="shared" si="4"/>
        <v>-3.6082215510964817</v>
      </c>
      <c r="N13" s="5">
        <v>15</v>
      </c>
      <c r="O13" s="5">
        <f t="shared" si="5"/>
        <v>0.16582424356540351</v>
      </c>
      <c r="S13" s="1"/>
      <c r="T13" t="e">
        <f t="shared" si="6"/>
        <v>#NUM!</v>
      </c>
      <c r="U13" s="1"/>
      <c r="V13" t="e">
        <f t="shared" si="7"/>
        <v>#NUM!</v>
      </c>
      <c r="X13" t="e">
        <f t="shared" si="8"/>
        <v>#NUM!</v>
      </c>
      <c r="AB13" s="1"/>
      <c r="AC13" t="e">
        <f t="shared" si="9"/>
        <v>#NUM!</v>
      </c>
      <c r="AD13" s="1"/>
      <c r="AE13" t="e">
        <f t="shared" si="10"/>
        <v>#NUM!</v>
      </c>
      <c r="AG13" t="e">
        <f t="shared" si="11"/>
        <v>#NUM!</v>
      </c>
    </row>
    <row r="14" spans="1:34" ht="15.75" x14ac:dyDescent="0.25">
      <c r="A14" s="6">
        <v>0.29899999999999999</v>
      </c>
      <c r="B14" s="5">
        <f t="shared" si="0"/>
        <v>-1.2073117055914506</v>
      </c>
      <c r="C14" s="6">
        <v>0.02</v>
      </c>
      <c r="D14" s="5">
        <f t="shared" si="1"/>
        <v>-3.912023005428146</v>
      </c>
      <c r="E14" s="5">
        <v>10</v>
      </c>
      <c r="F14" s="5">
        <f t="shared" si="2"/>
        <v>0.27047112998366957</v>
      </c>
      <c r="J14" s="8">
        <v>0.254</v>
      </c>
      <c r="K14" s="5">
        <f t="shared" si="3"/>
        <v>-1.3704210119636004</v>
      </c>
      <c r="L14" s="8">
        <v>3.3599999999999998E-2</v>
      </c>
      <c r="M14" s="5">
        <f t="shared" si="4"/>
        <v>-3.3932292120129786</v>
      </c>
      <c r="N14" s="5">
        <v>12</v>
      </c>
      <c r="O14" s="5">
        <f t="shared" si="5"/>
        <v>0.16856735000411485</v>
      </c>
      <c r="S14" s="1"/>
      <c r="T14" t="e">
        <f t="shared" si="6"/>
        <v>#NUM!</v>
      </c>
      <c r="U14" s="1"/>
      <c r="V14" t="e">
        <f t="shared" si="7"/>
        <v>#NUM!</v>
      </c>
      <c r="X14" t="e">
        <f t="shared" si="8"/>
        <v>#NUM!</v>
      </c>
      <c r="AB14" s="1"/>
      <c r="AC14" t="e">
        <f t="shared" si="9"/>
        <v>#NUM!</v>
      </c>
      <c r="AD14" s="1"/>
      <c r="AE14" t="e">
        <f t="shared" si="10"/>
        <v>#NUM!</v>
      </c>
      <c r="AG14" t="e">
        <f t="shared" si="11"/>
        <v>#NUM!</v>
      </c>
    </row>
    <row r="15" spans="1:34" ht="15.75" x14ac:dyDescent="0.25">
      <c r="A15" s="6">
        <v>0.375</v>
      </c>
      <c r="B15" s="5">
        <f t="shared" si="0"/>
        <v>-0.98082925301172619</v>
      </c>
      <c r="C15" s="6">
        <v>2.1000000000000001E-2</v>
      </c>
      <c r="D15" s="5">
        <f t="shared" si="1"/>
        <v>-3.8632328412587138</v>
      </c>
      <c r="E15" s="5">
        <v>11</v>
      </c>
      <c r="F15" s="5">
        <f t="shared" si="2"/>
        <v>0.26203668984063522</v>
      </c>
      <c r="J15" s="8">
        <v>0.30099999999999999</v>
      </c>
      <c r="K15" s="5">
        <f t="shared" si="3"/>
        <v>-1.2006450142332614</v>
      </c>
      <c r="L15" s="8">
        <v>1.44E-2</v>
      </c>
      <c r="M15" s="5">
        <f t="shared" si="4"/>
        <v>-4.240527072400182</v>
      </c>
      <c r="N15" s="5">
        <v>12</v>
      </c>
      <c r="O15" s="5">
        <f t="shared" si="5"/>
        <v>0.25332350484724336</v>
      </c>
      <c r="S15" s="1"/>
      <c r="T15" t="e">
        <f t="shared" si="6"/>
        <v>#NUM!</v>
      </c>
      <c r="U15" s="1"/>
      <c r="V15" t="e">
        <f t="shared" si="7"/>
        <v>#NUM!</v>
      </c>
      <c r="X15" t="e">
        <f t="shared" si="8"/>
        <v>#NUM!</v>
      </c>
      <c r="AB15" s="1"/>
      <c r="AC15" t="e">
        <f t="shared" si="9"/>
        <v>#NUM!</v>
      </c>
      <c r="AD15" s="1"/>
      <c r="AE15" t="e">
        <f t="shared" si="10"/>
        <v>#NUM!</v>
      </c>
      <c r="AG15" t="e">
        <f t="shared" si="11"/>
        <v>#NUM!</v>
      </c>
    </row>
    <row r="16" spans="1:34" ht="15.75" x14ac:dyDescent="0.25">
      <c r="A16" s="6">
        <v>0.26100000000000001</v>
      </c>
      <c r="B16" s="5">
        <f t="shared" si="0"/>
        <v>-1.3432348716594436</v>
      </c>
      <c r="C16" s="6">
        <v>1.52E-2</v>
      </c>
      <c r="D16" s="5">
        <f t="shared" si="1"/>
        <v>-4.1864598511299063</v>
      </c>
      <c r="E16" s="5">
        <v>12</v>
      </c>
      <c r="F16" s="5">
        <f t="shared" si="2"/>
        <v>0.23693541495587189</v>
      </c>
      <c r="J16" s="8">
        <v>0.29099999999999998</v>
      </c>
      <c r="K16" s="5">
        <f t="shared" si="3"/>
        <v>-1.2344320118106447</v>
      </c>
      <c r="L16" s="8">
        <v>3.5000000000000001E-3</v>
      </c>
      <c r="M16" s="5">
        <f t="shared" si="4"/>
        <v>-5.6549923104867688</v>
      </c>
      <c r="N16" s="5">
        <v>14</v>
      </c>
      <c r="O16" s="5">
        <f t="shared" si="5"/>
        <v>0.31575430704829455</v>
      </c>
      <c r="S16" s="1">
        <v>0.27700000000000002</v>
      </c>
      <c r="T16">
        <f t="shared" si="6"/>
        <v>-1.2837377727947985</v>
      </c>
      <c r="U16" s="1">
        <v>7.3000000000000001E-3</v>
      </c>
      <c r="V16">
        <f t="shared" si="7"/>
        <v>-4.9198809308277918</v>
      </c>
      <c r="W16">
        <v>14</v>
      </c>
      <c r="X16">
        <f t="shared" si="8"/>
        <v>0.25972451128807095</v>
      </c>
      <c r="AB16" s="1"/>
      <c r="AC16" t="e">
        <f t="shared" si="9"/>
        <v>#NUM!</v>
      </c>
      <c r="AD16" s="1"/>
      <c r="AE16" t="e">
        <f t="shared" si="10"/>
        <v>#NUM!</v>
      </c>
      <c r="AG16" t="e">
        <f t="shared" si="11"/>
        <v>#NUM!</v>
      </c>
    </row>
    <row r="17" spans="1:33" ht="15.75" x14ac:dyDescent="0.25">
      <c r="A17" s="6">
        <v>0.28599999999999998</v>
      </c>
      <c r="B17" s="5">
        <f t="shared" si="0"/>
        <v>-1.2517634681622845</v>
      </c>
      <c r="C17" s="6">
        <v>3.3800000000000002E-3</v>
      </c>
      <c r="D17" s="5">
        <f t="shared" si="1"/>
        <v>-5.6898795694872097</v>
      </c>
      <c r="E17" s="5">
        <v>13</v>
      </c>
      <c r="F17" s="5">
        <f t="shared" si="2"/>
        <v>0.34139354625576346</v>
      </c>
      <c r="J17" s="8"/>
      <c r="K17" s="5" t="e">
        <f t="shared" si="3"/>
        <v>#NUM!</v>
      </c>
      <c r="L17" s="8"/>
      <c r="M17" s="5" t="e">
        <f t="shared" si="4"/>
        <v>#NUM!</v>
      </c>
      <c r="N17" s="5"/>
      <c r="O17" s="5" t="e">
        <f t="shared" si="5"/>
        <v>#NUM!</v>
      </c>
      <c r="S17" s="1"/>
      <c r="T17" t="e">
        <f t="shared" si="6"/>
        <v>#NUM!</v>
      </c>
      <c r="U17" s="1"/>
      <c r="V17" t="e">
        <f t="shared" si="7"/>
        <v>#NUM!</v>
      </c>
      <c r="X17" t="e">
        <f t="shared" si="8"/>
        <v>#NUM!</v>
      </c>
      <c r="AB17" s="1"/>
      <c r="AC17" t="e">
        <f t="shared" si="9"/>
        <v>#NUM!</v>
      </c>
      <c r="AD17" s="1"/>
      <c r="AE17" t="e">
        <f t="shared" si="10"/>
        <v>#NUM!</v>
      </c>
      <c r="AG17" t="e">
        <f t="shared" si="11"/>
        <v>#NUM!</v>
      </c>
    </row>
    <row r="18" spans="1:33" ht="15.75" x14ac:dyDescent="0.25">
      <c r="A18" s="6">
        <v>0.32600000000000001</v>
      </c>
      <c r="B18" s="5">
        <f t="shared" si="0"/>
        <v>-1.1208578976154293</v>
      </c>
      <c r="C18" s="6">
        <v>2.0199999999999999E-2</v>
      </c>
      <c r="D18" s="5">
        <f t="shared" si="1"/>
        <v>-3.9020726745749781</v>
      </c>
      <c r="E18" s="5">
        <v>10</v>
      </c>
      <c r="F18" s="5">
        <f t="shared" si="2"/>
        <v>0.27812147769595486</v>
      </c>
      <c r="J18" s="8"/>
      <c r="K18" s="5" t="e">
        <f t="shared" si="3"/>
        <v>#NUM!</v>
      </c>
      <c r="L18" s="8">
        <v>5.4999999999999997E-3</v>
      </c>
      <c r="M18" s="5">
        <f t="shared" si="4"/>
        <v>-5.2030071867437115</v>
      </c>
      <c r="N18" s="5"/>
      <c r="O18" s="5" t="e">
        <f t="shared" si="5"/>
        <v>#NUM!</v>
      </c>
      <c r="S18" s="1"/>
      <c r="T18" t="e">
        <f t="shared" si="6"/>
        <v>#NUM!</v>
      </c>
      <c r="U18" s="1"/>
      <c r="V18" t="e">
        <f t="shared" si="7"/>
        <v>#NUM!</v>
      </c>
      <c r="X18" t="e">
        <f t="shared" si="8"/>
        <v>#NUM!</v>
      </c>
      <c r="AB18" s="1"/>
      <c r="AC18" t="e">
        <f t="shared" si="9"/>
        <v>#NUM!</v>
      </c>
      <c r="AD18" s="1"/>
      <c r="AE18" t="e">
        <f t="shared" si="10"/>
        <v>#NUM!</v>
      </c>
      <c r="AG18" t="e">
        <f t="shared" si="11"/>
        <v>#NUM!</v>
      </c>
    </row>
    <row r="19" spans="1:33" ht="15.75" x14ac:dyDescent="0.25">
      <c r="A19" s="6"/>
      <c r="B19" s="5" t="e">
        <f t="shared" si="0"/>
        <v>#NUM!</v>
      </c>
      <c r="C19" s="6">
        <v>5.7000000000000002E-3</v>
      </c>
      <c r="D19" s="5">
        <f t="shared" si="1"/>
        <v>-5.1672891041416324</v>
      </c>
      <c r="E19" s="5"/>
      <c r="F19" s="5" t="e">
        <f t="shared" si="2"/>
        <v>#NUM!</v>
      </c>
      <c r="J19" s="8"/>
      <c r="K19" s="5" t="e">
        <f t="shared" si="3"/>
        <v>#NUM!</v>
      </c>
      <c r="L19" s="8">
        <v>2.1000000000000001E-2</v>
      </c>
      <c r="M19" s="5">
        <f t="shared" si="4"/>
        <v>-3.8632328412587138</v>
      </c>
      <c r="N19" s="5"/>
      <c r="O19" s="5" t="e">
        <f t="shared" si="5"/>
        <v>#NUM!</v>
      </c>
      <c r="S19" s="1"/>
      <c r="T19" t="e">
        <f t="shared" si="6"/>
        <v>#NUM!</v>
      </c>
      <c r="U19" s="1"/>
      <c r="V19" t="e">
        <f t="shared" si="7"/>
        <v>#NUM!</v>
      </c>
      <c r="X19" t="e">
        <f t="shared" si="8"/>
        <v>#NUM!</v>
      </c>
      <c r="AB19" s="1"/>
      <c r="AC19" t="e">
        <f t="shared" si="9"/>
        <v>#NUM!</v>
      </c>
      <c r="AD19" s="1"/>
      <c r="AE19" t="e">
        <f t="shared" si="10"/>
        <v>#NUM!</v>
      </c>
      <c r="AG19" t="e">
        <f t="shared" si="11"/>
        <v>#NUM!</v>
      </c>
    </row>
    <row r="20" spans="1:33" ht="15.75" x14ac:dyDescent="0.25">
      <c r="A20" s="6">
        <v>0.27100000000000002</v>
      </c>
      <c r="B20" s="5">
        <f t="shared" si="0"/>
        <v>-1.305636458102436</v>
      </c>
      <c r="C20" s="6">
        <v>1.09E-2</v>
      </c>
      <c r="D20" s="5">
        <f t="shared" si="1"/>
        <v>-4.5189924897470393</v>
      </c>
      <c r="E20" s="5">
        <v>11</v>
      </c>
      <c r="F20" s="5">
        <f t="shared" si="2"/>
        <v>0.29212327560405488</v>
      </c>
      <c r="J20" s="8"/>
      <c r="K20" s="5" t="e">
        <f t="shared" si="3"/>
        <v>#NUM!</v>
      </c>
      <c r="L20" s="8"/>
      <c r="M20" s="5" t="e">
        <f t="shared" si="4"/>
        <v>#NUM!</v>
      </c>
      <c r="N20" s="5"/>
      <c r="O20" s="5" t="e">
        <f t="shared" si="5"/>
        <v>#NUM!</v>
      </c>
      <c r="S20" s="1"/>
      <c r="T20" t="e">
        <f t="shared" si="6"/>
        <v>#NUM!</v>
      </c>
      <c r="U20" s="1">
        <v>2.1700000000000001E-2</v>
      </c>
      <c r="V20">
        <f t="shared" si="7"/>
        <v>-3.830443018435723</v>
      </c>
      <c r="X20" t="e">
        <f t="shared" si="8"/>
        <v>#NUM!</v>
      </c>
      <c r="AB20" s="1"/>
      <c r="AC20" t="e">
        <f t="shared" si="9"/>
        <v>#NUM!</v>
      </c>
      <c r="AD20" s="1"/>
      <c r="AE20" t="e">
        <f t="shared" si="10"/>
        <v>#NUM!</v>
      </c>
      <c r="AG20" t="e">
        <f t="shared" si="11"/>
        <v>#NUM!</v>
      </c>
    </row>
    <row r="21" spans="1:33" ht="15.75" x14ac:dyDescent="0.25">
      <c r="A21" s="6">
        <v>0.29399999999999998</v>
      </c>
      <c r="B21" s="5">
        <f t="shared" si="0"/>
        <v>-1.2241755116434554</v>
      </c>
      <c r="C21" s="6">
        <v>8.6999999999999994E-3</v>
      </c>
      <c r="D21" s="5">
        <f t="shared" si="1"/>
        <v>-4.744432253321599</v>
      </c>
      <c r="E21" s="5">
        <v>12</v>
      </c>
      <c r="F21" s="5">
        <f t="shared" si="2"/>
        <v>0.29335472847317862</v>
      </c>
      <c r="J21" s="8"/>
      <c r="K21" s="5" t="e">
        <f t="shared" si="3"/>
        <v>#NUM!</v>
      </c>
      <c r="L21" s="8"/>
      <c r="M21" s="5" t="e">
        <f t="shared" si="4"/>
        <v>#NUM!</v>
      </c>
      <c r="N21" s="5"/>
      <c r="O21" s="5" t="e">
        <f t="shared" si="5"/>
        <v>#NUM!</v>
      </c>
      <c r="S21" s="1"/>
      <c r="T21" t="e">
        <f t="shared" si="6"/>
        <v>#NUM!</v>
      </c>
      <c r="U21" s="1">
        <v>3.2000000000000002E-3</v>
      </c>
      <c r="V21">
        <f t="shared" si="7"/>
        <v>-5.7446044691764557</v>
      </c>
      <c r="X21" t="e">
        <f t="shared" si="8"/>
        <v>#NUM!</v>
      </c>
      <c r="AB21" s="1"/>
      <c r="AC21" t="e">
        <f t="shared" si="9"/>
        <v>#NUM!</v>
      </c>
      <c r="AD21" s="1">
        <v>1.32E-2</v>
      </c>
      <c r="AE21">
        <f t="shared" si="10"/>
        <v>-4.3275384493898121</v>
      </c>
      <c r="AG21" t="e">
        <f t="shared" si="11"/>
        <v>#NUM!</v>
      </c>
    </row>
    <row r="22" spans="1:33" ht="15.75" x14ac:dyDescent="0.25">
      <c r="A22" s="6">
        <v>0.314</v>
      </c>
      <c r="B22" s="5">
        <f t="shared" si="0"/>
        <v>-1.1583622930738837</v>
      </c>
      <c r="C22" s="6">
        <v>1.35E-2</v>
      </c>
      <c r="D22" s="5">
        <f t="shared" si="1"/>
        <v>-4.3050655935377531</v>
      </c>
      <c r="E22" s="5">
        <v>11</v>
      </c>
      <c r="F22" s="5">
        <f t="shared" si="2"/>
        <v>0.2860639364058063</v>
      </c>
      <c r="J22" s="8">
        <v>0.254</v>
      </c>
      <c r="K22" s="5">
        <f t="shared" si="3"/>
        <v>-1.3704210119636004</v>
      </c>
      <c r="L22" s="8">
        <v>6.4999999999999997E-3</v>
      </c>
      <c r="M22" s="5">
        <f t="shared" si="4"/>
        <v>-5.0359531020805459</v>
      </c>
      <c r="N22" s="5">
        <v>13</v>
      </c>
      <c r="O22" s="5">
        <f t="shared" si="5"/>
        <v>0.28196400693207274</v>
      </c>
      <c r="S22" s="1"/>
      <c r="T22" t="e">
        <f t="shared" si="6"/>
        <v>#NUM!</v>
      </c>
      <c r="U22" s="1"/>
      <c r="V22" t="e">
        <f t="shared" si="7"/>
        <v>#NUM!</v>
      </c>
      <c r="X22" t="e">
        <f t="shared" si="8"/>
        <v>#NUM!</v>
      </c>
      <c r="AB22" s="1"/>
      <c r="AC22" t="e">
        <f t="shared" si="9"/>
        <v>#NUM!</v>
      </c>
      <c r="AD22" s="1"/>
      <c r="AE22" t="e">
        <f t="shared" si="10"/>
        <v>#NUM!</v>
      </c>
      <c r="AG22" t="e">
        <f t="shared" si="11"/>
        <v>#NUM!</v>
      </c>
    </row>
    <row r="23" spans="1:33" ht="15.75" x14ac:dyDescent="0.25">
      <c r="A23" s="6">
        <v>0.26800000000000002</v>
      </c>
      <c r="B23" s="5">
        <f t="shared" si="0"/>
        <v>-1.3167682984712803</v>
      </c>
      <c r="C23" s="6">
        <v>1.5599999999999999E-2</v>
      </c>
      <c r="D23" s="5">
        <f t="shared" si="1"/>
        <v>-4.1604843647266456</v>
      </c>
      <c r="E23" s="5">
        <v>11</v>
      </c>
      <c r="F23" s="5">
        <f t="shared" si="2"/>
        <v>0.25851964238685138</v>
      </c>
      <c r="J23" s="8">
        <v>0.25900000000000001</v>
      </c>
      <c r="K23" s="5">
        <f t="shared" si="3"/>
        <v>-1.3509272172825992</v>
      </c>
      <c r="L23" s="8">
        <v>3.7000000000000002E-3</v>
      </c>
      <c r="M23" s="5">
        <f t="shared" si="4"/>
        <v>-5.5994224593319579</v>
      </c>
      <c r="N23" s="5">
        <v>14</v>
      </c>
      <c r="O23" s="5">
        <f t="shared" si="5"/>
        <v>0.30346394586066844</v>
      </c>
      <c r="S23" s="1"/>
      <c r="T23" t="e">
        <f t="shared" si="6"/>
        <v>#NUM!</v>
      </c>
      <c r="U23" s="1"/>
      <c r="V23" t="e">
        <f t="shared" si="7"/>
        <v>#NUM!</v>
      </c>
      <c r="X23" t="e">
        <f t="shared" si="8"/>
        <v>#NUM!</v>
      </c>
      <c r="AB23" s="1"/>
      <c r="AC23" t="e">
        <f t="shared" si="9"/>
        <v>#NUM!</v>
      </c>
      <c r="AD23" s="1"/>
      <c r="AE23" t="e">
        <f t="shared" si="10"/>
        <v>#NUM!</v>
      </c>
      <c r="AG23" t="e">
        <f t="shared" si="11"/>
        <v>#NUM!</v>
      </c>
    </row>
    <row r="24" spans="1:33" ht="15.75" x14ac:dyDescent="0.25">
      <c r="A24" s="6">
        <v>0.35399999999999998</v>
      </c>
      <c r="B24" s="5">
        <f t="shared" si="0"/>
        <v>-1.0384583658483626</v>
      </c>
      <c r="C24" s="6">
        <v>0.02</v>
      </c>
      <c r="D24" s="5">
        <f t="shared" si="1"/>
        <v>-3.912023005428146</v>
      </c>
      <c r="E24" s="5">
        <v>11</v>
      </c>
      <c r="F24" s="5">
        <f t="shared" si="2"/>
        <v>0.26123314905270756</v>
      </c>
      <c r="J24" s="8"/>
      <c r="K24" s="5" t="e">
        <f t="shared" si="3"/>
        <v>#NUM!</v>
      </c>
      <c r="L24" s="8">
        <v>5.1999999999999998E-3</v>
      </c>
      <c r="M24" s="5">
        <f t="shared" si="4"/>
        <v>-5.2590966533947556</v>
      </c>
      <c r="N24" s="5"/>
      <c r="O24" s="5" t="e">
        <f t="shared" si="5"/>
        <v>#NUM!</v>
      </c>
      <c r="S24" s="1"/>
      <c r="T24" t="e">
        <f t="shared" si="6"/>
        <v>#NUM!</v>
      </c>
      <c r="U24" s="1"/>
      <c r="V24" t="e">
        <f t="shared" si="7"/>
        <v>#NUM!</v>
      </c>
      <c r="X24" t="e">
        <f t="shared" si="8"/>
        <v>#NUM!</v>
      </c>
      <c r="AB24" s="1"/>
      <c r="AC24" t="e">
        <f t="shared" si="9"/>
        <v>#NUM!</v>
      </c>
      <c r="AD24" s="1"/>
      <c r="AE24" t="e">
        <f t="shared" si="10"/>
        <v>#NUM!</v>
      </c>
      <c r="AG24" t="e">
        <f t="shared" si="11"/>
        <v>#NUM!</v>
      </c>
    </row>
    <row r="25" spans="1:33" ht="15.75" x14ac:dyDescent="0.25">
      <c r="A25" s="6">
        <v>0.34899999999999998</v>
      </c>
      <c r="B25" s="5">
        <f t="shared" si="0"/>
        <v>-1.05268335677971</v>
      </c>
      <c r="C25" s="6">
        <v>1.46E-2</v>
      </c>
      <c r="D25" s="5">
        <f t="shared" si="1"/>
        <v>-4.2267337502678464</v>
      </c>
      <c r="E25" s="5">
        <v>11</v>
      </c>
      <c r="F25" s="5">
        <f t="shared" si="2"/>
        <v>0.28855003577164878</v>
      </c>
      <c r="J25" s="8"/>
      <c r="K25" s="5" t="e">
        <f t="shared" si="3"/>
        <v>#NUM!</v>
      </c>
      <c r="L25" s="8"/>
      <c r="M25" s="5" t="e">
        <f t="shared" si="4"/>
        <v>#NUM!</v>
      </c>
      <c r="N25" s="5"/>
      <c r="O25" s="5" t="e">
        <f t="shared" si="5"/>
        <v>#NUM!</v>
      </c>
      <c r="S25" s="1"/>
      <c r="T25" t="e">
        <f t="shared" si="6"/>
        <v>#NUM!</v>
      </c>
      <c r="U25" s="1"/>
      <c r="V25" t="e">
        <f t="shared" si="7"/>
        <v>#NUM!</v>
      </c>
      <c r="X25" t="e">
        <f t="shared" si="8"/>
        <v>#NUM!</v>
      </c>
      <c r="AB25" s="1"/>
      <c r="AC25" t="e">
        <f t="shared" si="9"/>
        <v>#NUM!</v>
      </c>
      <c r="AD25" s="1"/>
      <c r="AE25" t="e">
        <f t="shared" si="10"/>
        <v>#NUM!</v>
      </c>
      <c r="AG25" t="e">
        <f t="shared" si="11"/>
        <v>#NUM!</v>
      </c>
    </row>
    <row r="26" spans="1:33" ht="15.75" x14ac:dyDescent="0.25">
      <c r="A26" s="6">
        <v>0.34200000000000003</v>
      </c>
      <c r="B26" s="5">
        <f t="shared" si="0"/>
        <v>-1.0729445419195318</v>
      </c>
      <c r="C26" s="6">
        <v>6.0000000000000001E-3</v>
      </c>
      <c r="D26" s="5">
        <f t="shared" si="1"/>
        <v>-5.1159958097540823</v>
      </c>
      <c r="E26" s="5">
        <v>11</v>
      </c>
      <c r="F26" s="5">
        <f t="shared" si="2"/>
        <v>0.36755011525768638</v>
      </c>
      <c r="J26" s="8">
        <v>0.433</v>
      </c>
      <c r="K26" s="5">
        <f t="shared" si="3"/>
        <v>-0.83701755097964725</v>
      </c>
      <c r="L26" s="8">
        <v>8.8999999999999999E-3</v>
      </c>
      <c r="M26" s="5">
        <f t="shared" si="4"/>
        <v>-4.7217040022440431</v>
      </c>
      <c r="N26" s="5">
        <v>14</v>
      </c>
      <c r="O26" s="5">
        <f t="shared" si="5"/>
        <v>0.27747760366174257</v>
      </c>
      <c r="S26" s="1"/>
      <c r="T26" t="e">
        <f t="shared" si="6"/>
        <v>#NUM!</v>
      </c>
      <c r="U26" s="1"/>
      <c r="V26" t="e">
        <f t="shared" si="7"/>
        <v>#NUM!</v>
      </c>
      <c r="X26" t="e">
        <f t="shared" si="8"/>
        <v>#NUM!</v>
      </c>
      <c r="AB26" s="1"/>
      <c r="AC26" t="e">
        <f t="shared" si="9"/>
        <v>#NUM!</v>
      </c>
      <c r="AD26" s="1">
        <v>1.4E-3</v>
      </c>
      <c r="AE26">
        <f t="shared" si="10"/>
        <v>-6.5712830423609239</v>
      </c>
      <c r="AG26" t="e">
        <f t="shared" si="11"/>
        <v>#NUM!</v>
      </c>
    </row>
    <row r="27" spans="1:33" ht="15.75" x14ac:dyDescent="0.25">
      <c r="A27" s="6">
        <v>0.28199999999999997</v>
      </c>
      <c r="B27" s="5">
        <f t="shared" si="0"/>
        <v>-1.2658482080440236</v>
      </c>
      <c r="C27" s="6">
        <v>9.1999999999999998E-3</v>
      </c>
      <c r="D27" s="5">
        <f t="shared" si="1"/>
        <v>-4.6885517949271422</v>
      </c>
      <c r="E27" s="5">
        <v>11</v>
      </c>
      <c r="F27" s="5">
        <f t="shared" si="2"/>
        <v>0.31115487153482896</v>
      </c>
      <c r="J27" s="8"/>
      <c r="K27" s="5" t="e">
        <f t="shared" si="3"/>
        <v>#NUM!</v>
      </c>
      <c r="L27" s="8"/>
      <c r="M27" s="5" t="e">
        <f t="shared" si="4"/>
        <v>#NUM!</v>
      </c>
      <c r="N27" s="5"/>
      <c r="O27" s="5" t="e">
        <f t="shared" si="5"/>
        <v>#NUM!</v>
      </c>
      <c r="S27" s="1"/>
      <c r="T27" t="e">
        <f t="shared" si="6"/>
        <v>#NUM!</v>
      </c>
      <c r="U27" s="1"/>
      <c r="V27" t="e">
        <f t="shared" si="7"/>
        <v>#NUM!</v>
      </c>
      <c r="X27" t="e">
        <f t="shared" si="8"/>
        <v>#NUM!</v>
      </c>
      <c r="AB27" s="1"/>
      <c r="AC27" t="e">
        <f t="shared" si="9"/>
        <v>#NUM!</v>
      </c>
      <c r="AD27" s="1"/>
      <c r="AE27" t="e">
        <f t="shared" si="10"/>
        <v>#NUM!</v>
      </c>
      <c r="AG27" t="e">
        <f t="shared" si="11"/>
        <v>#NUM!</v>
      </c>
    </row>
    <row r="28" spans="1:33" ht="15.75" x14ac:dyDescent="0.25">
      <c r="A28" s="6">
        <v>0.33700000000000002</v>
      </c>
      <c r="B28" s="5">
        <f t="shared" si="0"/>
        <v>-1.0876723486297752</v>
      </c>
      <c r="C28" s="6">
        <v>1.4500000000000001E-2</v>
      </c>
      <c r="D28" s="5">
        <f t="shared" si="1"/>
        <v>-4.2336066295556085</v>
      </c>
      <c r="E28" s="5">
        <v>11</v>
      </c>
      <c r="F28" s="5">
        <f t="shared" si="2"/>
        <v>0.28599402553871212</v>
      </c>
      <c r="J28" s="8"/>
      <c r="K28" s="5" t="e">
        <f t="shared" si="3"/>
        <v>#NUM!</v>
      </c>
      <c r="L28" s="8"/>
      <c r="M28" s="5" t="e">
        <f t="shared" si="4"/>
        <v>#NUM!</v>
      </c>
      <c r="N28" s="5"/>
      <c r="O28" s="5" t="e">
        <f t="shared" si="5"/>
        <v>#NUM!</v>
      </c>
      <c r="S28" s="1"/>
      <c r="T28" t="e">
        <f t="shared" si="6"/>
        <v>#NUM!</v>
      </c>
      <c r="U28" s="1"/>
      <c r="V28" t="e">
        <f t="shared" si="7"/>
        <v>#NUM!</v>
      </c>
      <c r="X28" t="e">
        <f t="shared" si="8"/>
        <v>#NUM!</v>
      </c>
      <c r="AB28" s="1"/>
      <c r="AC28" t="e">
        <f t="shared" si="9"/>
        <v>#NUM!</v>
      </c>
      <c r="AD28" s="1"/>
      <c r="AE28" t="e">
        <f t="shared" si="10"/>
        <v>#NUM!</v>
      </c>
      <c r="AG28" t="e">
        <f t="shared" si="11"/>
        <v>#NUM!</v>
      </c>
    </row>
    <row r="29" spans="1:33" ht="15.75" x14ac:dyDescent="0.25">
      <c r="A29" s="6">
        <v>0.26100000000000001</v>
      </c>
      <c r="B29" s="5">
        <f t="shared" si="0"/>
        <v>-1.3432348716594436</v>
      </c>
      <c r="C29" s="6">
        <v>2.5499999999999998E-2</v>
      </c>
      <c r="D29" s="5">
        <f t="shared" si="1"/>
        <v>-3.6690768268177565</v>
      </c>
      <c r="E29" s="5">
        <v>11</v>
      </c>
      <c r="F29" s="5">
        <f t="shared" si="2"/>
        <v>0.21144017774166482</v>
      </c>
      <c r="J29" s="8">
        <v>0.32400000000000001</v>
      </c>
      <c r="K29" s="5">
        <f t="shared" si="3"/>
        <v>-1.1270117631898076</v>
      </c>
      <c r="L29" s="8">
        <v>1.4E-3</v>
      </c>
      <c r="M29" s="5">
        <f t="shared" si="4"/>
        <v>-6.5712830423609239</v>
      </c>
      <c r="N29" s="5">
        <v>13</v>
      </c>
      <c r="O29" s="5">
        <f t="shared" si="5"/>
        <v>0.41879009839777814</v>
      </c>
      <c r="S29" s="1"/>
      <c r="T29" t="e">
        <f t="shared" si="6"/>
        <v>#NUM!</v>
      </c>
      <c r="U29" s="1"/>
      <c r="V29" t="e">
        <f t="shared" si="7"/>
        <v>#NUM!</v>
      </c>
      <c r="X29" t="e">
        <f t="shared" si="8"/>
        <v>#NUM!</v>
      </c>
      <c r="AB29" s="1"/>
      <c r="AC29" t="e">
        <f t="shared" si="9"/>
        <v>#NUM!</v>
      </c>
      <c r="AD29" s="1"/>
      <c r="AE29" t="e">
        <f t="shared" si="10"/>
        <v>#NUM!</v>
      </c>
      <c r="AG29" t="e">
        <f t="shared" si="11"/>
        <v>#NUM!</v>
      </c>
    </row>
    <row r="30" spans="1:33" ht="15.75" x14ac:dyDescent="0.25">
      <c r="A30" s="6">
        <v>0.376</v>
      </c>
      <c r="B30" s="5">
        <f t="shared" si="0"/>
        <v>-0.97816613559224252</v>
      </c>
      <c r="C30" s="6">
        <v>2.0799999999999999E-2</v>
      </c>
      <c r="D30" s="5">
        <f t="shared" si="1"/>
        <v>-3.8728022922748648</v>
      </c>
      <c r="E30" s="5">
        <v>11</v>
      </c>
      <c r="F30" s="5">
        <f t="shared" si="2"/>
        <v>0.263148741516602</v>
      </c>
      <c r="J30" s="8">
        <v>0.255</v>
      </c>
      <c r="K30" s="5">
        <f t="shared" si="3"/>
        <v>-1.3664917338237108</v>
      </c>
      <c r="L30" s="8">
        <v>2.01E-2</v>
      </c>
      <c r="M30" s="5">
        <f t="shared" si="4"/>
        <v>-3.907035463917107</v>
      </c>
      <c r="N30" s="5">
        <v>10</v>
      </c>
      <c r="O30" s="5">
        <f t="shared" si="5"/>
        <v>0.25405437300933958</v>
      </c>
      <c r="S30">
        <v>0.36299999999999999</v>
      </c>
      <c r="T30">
        <f t="shared" si="6"/>
        <v>-1.0133524447172864</v>
      </c>
      <c r="U30">
        <v>8.0000000000000002E-3</v>
      </c>
      <c r="V30">
        <f t="shared" si="7"/>
        <v>-4.8283137373023015</v>
      </c>
      <c r="W30">
        <v>14</v>
      </c>
      <c r="X30">
        <f t="shared" si="8"/>
        <v>0.27249723518464392</v>
      </c>
      <c r="AB30" s="1"/>
      <c r="AC30" t="e">
        <f t="shared" si="9"/>
        <v>#NUM!</v>
      </c>
      <c r="AD30" s="1"/>
      <c r="AE30" t="e">
        <f t="shared" si="10"/>
        <v>#NUM!</v>
      </c>
      <c r="AG30" t="e">
        <f t="shared" si="11"/>
        <v>#NUM!</v>
      </c>
    </row>
    <row r="31" spans="1:33" ht="15.75" x14ac:dyDescent="0.25">
      <c r="A31" s="6">
        <v>0.30099999999999999</v>
      </c>
      <c r="B31" s="5">
        <f t="shared" si="0"/>
        <v>-1.2006450142332614</v>
      </c>
      <c r="C31" s="6">
        <v>9.1000000000000004E-3</v>
      </c>
      <c r="D31" s="5">
        <f t="shared" si="1"/>
        <v>-4.699480865459333</v>
      </c>
      <c r="E31" s="5">
        <v>11</v>
      </c>
      <c r="F31" s="5">
        <f t="shared" si="2"/>
        <v>0.31807598647509744</v>
      </c>
      <c r="J31" s="8">
        <v>0.316</v>
      </c>
      <c r="K31" s="5">
        <f t="shared" si="3"/>
        <v>-1.152013065395225</v>
      </c>
      <c r="L31" s="8">
        <v>5.1999999999999998E-3</v>
      </c>
      <c r="M31" s="5">
        <f t="shared" si="4"/>
        <v>-5.2590966533947556</v>
      </c>
      <c r="N31" s="5">
        <v>15</v>
      </c>
      <c r="O31" s="5">
        <f t="shared" si="5"/>
        <v>0.27380557253330207</v>
      </c>
      <c r="S31">
        <v>0.249</v>
      </c>
      <c r="T31">
        <f t="shared" si="6"/>
        <v>-1.3903023825174294</v>
      </c>
      <c r="U31">
        <v>1.4200000000000001E-2</v>
      </c>
      <c r="V31">
        <f t="shared" si="7"/>
        <v>-4.2545133143749219</v>
      </c>
      <c r="W31">
        <v>12</v>
      </c>
      <c r="X31">
        <f t="shared" si="8"/>
        <v>0.23868424432145771</v>
      </c>
      <c r="AB31" s="1"/>
      <c r="AC31" t="e">
        <f t="shared" si="9"/>
        <v>#NUM!</v>
      </c>
      <c r="AD31" s="1"/>
      <c r="AE31" t="e">
        <f t="shared" si="10"/>
        <v>#NUM!</v>
      </c>
      <c r="AG31" t="e">
        <f t="shared" si="11"/>
        <v>#NUM!</v>
      </c>
    </row>
    <row r="32" spans="1:33" ht="15.75" x14ac:dyDescent="0.25">
      <c r="A32" s="6">
        <v>0.33600000000000002</v>
      </c>
      <c r="B32" s="5">
        <f t="shared" si="0"/>
        <v>-1.0906441190189327</v>
      </c>
      <c r="C32" s="6">
        <v>6.4000000000000003E-3</v>
      </c>
      <c r="D32" s="5">
        <f t="shared" si="1"/>
        <v>-5.0514572886165112</v>
      </c>
      <c r="E32" s="5">
        <v>15</v>
      </c>
      <c r="F32" s="5">
        <f t="shared" si="2"/>
        <v>0.26405421130650525</v>
      </c>
      <c r="J32" s="8">
        <v>0.36299999999999999</v>
      </c>
      <c r="K32" s="5">
        <f t="shared" si="3"/>
        <v>-1.0133524447172864</v>
      </c>
      <c r="L32" s="8">
        <v>1.5599999999999999E-2</v>
      </c>
      <c r="M32" s="5">
        <f t="shared" si="4"/>
        <v>-4.1604843647266456</v>
      </c>
      <c r="N32" s="5">
        <v>15</v>
      </c>
      <c r="O32" s="5">
        <f t="shared" si="5"/>
        <v>0.2098087946672906</v>
      </c>
      <c r="T32" t="e">
        <f t="shared" si="6"/>
        <v>#NUM!</v>
      </c>
      <c r="V32" t="e">
        <f t="shared" si="7"/>
        <v>#NUM!</v>
      </c>
      <c r="X32" t="e">
        <f t="shared" si="8"/>
        <v>#NUM!</v>
      </c>
      <c r="AB32" s="1"/>
      <c r="AC32" t="e">
        <f t="shared" si="9"/>
        <v>#NUM!</v>
      </c>
      <c r="AD32" s="1"/>
      <c r="AE32" t="e">
        <f t="shared" si="10"/>
        <v>#NUM!</v>
      </c>
      <c r="AG32" t="e">
        <f t="shared" si="11"/>
        <v>#NUM!</v>
      </c>
    </row>
    <row r="33" spans="1:34" ht="15.75" x14ac:dyDescent="0.25">
      <c r="A33" s="6"/>
      <c r="B33" s="5" t="e">
        <f t="shared" si="0"/>
        <v>#NUM!</v>
      </c>
      <c r="C33" s="6">
        <v>1.15E-2</v>
      </c>
      <c r="D33" s="5">
        <f t="shared" si="1"/>
        <v>-4.4654082436129325</v>
      </c>
      <c r="E33" s="5"/>
      <c r="F33" s="5" t="e">
        <f t="shared" si="2"/>
        <v>#NUM!</v>
      </c>
      <c r="J33" s="8"/>
      <c r="K33" s="5" t="e">
        <f t="shared" si="3"/>
        <v>#NUM!</v>
      </c>
      <c r="L33" s="8">
        <v>1.3599999999999999E-2</v>
      </c>
      <c r="M33" s="5">
        <f t="shared" si="4"/>
        <v>-4.2976854862401304</v>
      </c>
      <c r="N33" s="5"/>
      <c r="O33" s="5" t="e">
        <f t="shared" si="5"/>
        <v>#NUM!</v>
      </c>
      <c r="T33" t="e">
        <f t="shared" si="6"/>
        <v>#NUM!</v>
      </c>
      <c r="V33" t="e">
        <f t="shared" si="7"/>
        <v>#NUM!</v>
      </c>
      <c r="X33" t="e">
        <f t="shared" si="8"/>
        <v>#NUM!</v>
      </c>
      <c r="AB33" s="1"/>
      <c r="AC33" t="e">
        <f t="shared" si="9"/>
        <v>#NUM!</v>
      </c>
      <c r="AD33" s="1"/>
      <c r="AE33" t="e">
        <f t="shared" si="10"/>
        <v>#NUM!</v>
      </c>
      <c r="AG33" t="e">
        <f>(AC33-AE35)/AF33</f>
        <v>#NUM!</v>
      </c>
    </row>
    <row r="34" spans="1:34" ht="15.75" x14ac:dyDescent="0.25">
      <c r="A34" s="6">
        <v>0.26900000000000002</v>
      </c>
      <c r="B34" s="5">
        <f t="shared" si="0"/>
        <v>-1.313043899380298</v>
      </c>
      <c r="C34" s="6">
        <v>1.6799999999999999E-2</v>
      </c>
      <c r="D34" s="5">
        <f t="shared" si="1"/>
        <v>-4.086376392572924</v>
      </c>
      <c r="E34" s="5">
        <v>12</v>
      </c>
      <c r="F34" s="5">
        <f t="shared" si="2"/>
        <v>0.23111104109938552</v>
      </c>
      <c r="J34" s="8">
        <v>0.35699999999999998</v>
      </c>
      <c r="K34" s="5">
        <f t="shared" si="3"/>
        <v>-1.0300194972024981</v>
      </c>
      <c r="L34" s="8">
        <v>1.6500000000000001E-2</v>
      </c>
      <c r="M34" s="5">
        <f t="shared" si="4"/>
        <v>-4.1043948980756024</v>
      </c>
      <c r="N34" s="5">
        <v>12</v>
      </c>
      <c r="O34" s="5">
        <f t="shared" si="5"/>
        <v>0.2561979500727587</v>
      </c>
      <c r="S34">
        <v>0.45500000000000002</v>
      </c>
      <c r="T34">
        <f t="shared" si="6"/>
        <v>-0.78745786003118656</v>
      </c>
      <c r="U34">
        <v>1.3899999999999999E-2</v>
      </c>
      <c r="V34">
        <f t="shared" si="7"/>
        <v>-4.2758664388454912</v>
      </c>
      <c r="W34">
        <v>13</v>
      </c>
      <c r="X34">
        <f t="shared" si="8"/>
        <v>0.26833912144725419</v>
      </c>
      <c r="AE34" t="e">
        <f t="shared" si="10"/>
        <v>#NUM!</v>
      </c>
      <c r="AG34" t="e">
        <f>SUM(AG4:AG33)</f>
        <v>#NUM!</v>
      </c>
    </row>
    <row r="35" spans="1:34" ht="15.75" x14ac:dyDescent="0.25">
      <c r="A35" s="6">
        <v>0.33</v>
      </c>
      <c r="B35" s="5">
        <f t="shared" si="0"/>
        <v>-1.1086626245216111</v>
      </c>
      <c r="C35" s="6">
        <v>1.1299999999999999E-2</v>
      </c>
      <c r="D35" s="5">
        <f t="shared" si="1"/>
        <v>-4.4829525532638419</v>
      </c>
      <c r="E35" s="5">
        <v>11</v>
      </c>
      <c r="F35" s="5">
        <f t="shared" si="2"/>
        <v>0.30675362988565735</v>
      </c>
      <c r="J35" s="8"/>
      <c r="K35" s="5" t="e">
        <f t="shared" si="3"/>
        <v>#NUM!</v>
      </c>
      <c r="L35" s="8"/>
      <c r="M35" s="5" t="e">
        <f t="shared" si="4"/>
        <v>#NUM!</v>
      </c>
      <c r="N35" s="5"/>
      <c r="O35" s="5" t="e">
        <f t="shared" si="5"/>
        <v>#NUM!</v>
      </c>
      <c r="T35" t="e">
        <f t="shared" si="6"/>
        <v>#NUM!</v>
      </c>
      <c r="V35" t="e">
        <f t="shared" si="7"/>
        <v>#NUM!</v>
      </c>
      <c r="X35" t="e">
        <f t="shared" si="8"/>
        <v>#NUM!</v>
      </c>
      <c r="AD35">
        <v>1.6799999999999999E-2</v>
      </c>
      <c r="AE35">
        <f t="shared" si="10"/>
        <v>-4.086376392572924</v>
      </c>
      <c r="AG35" t="e">
        <f>STDEV(AG4:AG34)</f>
        <v>#NUM!</v>
      </c>
    </row>
    <row r="36" spans="1:34" ht="15.75" x14ac:dyDescent="0.25">
      <c r="A36" s="6">
        <v>0.36299999999999999</v>
      </c>
      <c r="B36" s="5">
        <f t="shared" si="0"/>
        <v>-1.0133524447172864</v>
      </c>
      <c r="C36" s="6">
        <v>0.02</v>
      </c>
      <c r="D36" s="5">
        <f t="shared" si="1"/>
        <v>-3.912023005428146</v>
      </c>
      <c r="E36" s="5">
        <v>12</v>
      </c>
      <c r="F36" s="5">
        <f t="shared" si="2"/>
        <v>0.24155588005923831</v>
      </c>
      <c r="J36" s="8"/>
      <c r="K36" s="5" t="e">
        <f t="shared" si="3"/>
        <v>#NUM!</v>
      </c>
      <c r="L36" s="8"/>
      <c r="M36" s="5" t="e">
        <f t="shared" si="4"/>
        <v>#NUM!</v>
      </c>
      <c r="N36" s="5"/>
      <c r="O36" s="5" t="e">
        <f t="shared" si="5"/>
        <v>#NUM!</v>
      </c>
      <c r="T36" t="e">
        <f t="shared" si="6"/>
        <v>#NUM!</v>
      </c>
      <c r="U36">
        <v>6.7999999999999996E-3</v>
      </c>
      <c r="V36">
        <f t="shared" si="7"/>
        <v>-4.9908326668000758</v>
      </c>
      <c r="X36" t="e">
        <f t="shared" si="8"/>
        <v>#NUM!</v>
      </c>
      <c r="AG36" t="e">
        <f>AG35/SQRT(30)</f>
        <v>#NUM!</v>
      </c>
    </row>
    <row r="37" spans="1:34" ht="15.75" x14ac:dyDescent="0.25">
      <c r="A37" s="6"/>
      <c r="B37" s="5" t="e">
        <f>LN(A37)</f>
        <v>#NUM!</v>
      </c>
      <c r="C37" s="6">
        <v>2.24E-2</v>
      </c>
      <c r="D37" s="5">
        <f t="shared" si="1"/>
        <v>-3.7986943201211427</v>
      </c>
      <c r="E37" s="5"/>
      <c r="F37" s="5" t="e">
        <f t="shared" si="2"/>
        <v>#NUM!</v>
      </c>
      <c r="J37" s="8"/>
      <c r="K37" s="5" t="e">
        <f t="shared" si="3"/>
        <v>#NUM!</v>
      </c>
      <c r="L37" s="8"/>
      <c r="M37" s="5" t="e">
        <f t="shared" si="4"/>
        <v>#NUM!</v>
      </c>
      <c r="N37" s="5"/>
      <c r="O37" s="5" t="e">
        <f t="shared" si="5"/>
        <v>#NUM!</v>
      </c>
      <c r="S37">
        <v>0.20300000000000001</v>
      </c>
      <c r="T37">
        <f t="shared" si="6"/>
        <v>-1.5945492999403497</v>
      </c>
      <c r="U37">
        <v>2.5100000000000001E-2</v>
      </c>
      <c r="V37">
        <f t="shared" si="7"/>
        <v>-3.6848874328443988</v>
      </c>
      <c r="W37">
        <v>12</v>
      </c>
      <c r="X37">
        <f t="shared" si="8"/>
        <v>0.17419484440867075</v>
      </c>
    </row>
    <row r="38" spans="1:34" ht="15.75" x14ac:dyDescent="0.25">
      <c r="A38" s="6">
        <v>0.378</v>
      </c>
      <c r="B38" s="5">
        <f>LN(A38)</f>
        <v>-0.97286108336254939</v>
      </c>
      <c r="C38" s="6">
        <v>1.23E-2</v>
      </c>
      <c r="D38" s="5">
        <f t="shared" si="1"/>
        <v>-4.3981560166037657</v>
      </c>
      <c r="E38" s="5">
        <v>12</v>
      </c>
      <c r="F38" s="5">
        <f t="shared" si="2"/>
        <v>0.28544124443676805</v>
      </c>
      <c r="J38" s="8"/>
      <c r="K38" s="5" t="e">
        <f t="shared" si="3"/>
        <v>#NUM!</v>
      </c>
      <c r="L38" s="8"/>
      <c r="M38" s="5" t="e">
        <f t="shared" si="4"/>
        <v>#NUM!</v>
      </c>
      <c r="N38" s="5"/>
      <c r="O38" s="5" t="e">
        <f t="shared" si="5"/>
        <v>#NUM!</v>
      </c>
      <c r="S38">
        <v>0.41</v>
      </c>
      <c r="T38">
        <f t="shared" si="6"/>
        <v>-0.89159811928378363</v>
      </c>
      <c r="U38">
        <v>1.47E-2</v>
      </c>
      <c r="V38">
        <f t="shared" si="7"/>
        <v>-4.2199077851974467</v>
      </c>
      <c r="W38">
        <v>12</v>
      </c>
      <c r="X38">
        <f t="shared" si="8"/>
        <v>0.27735913882613855</v>
      </c>
    </row>
    <row r="39" spans="1:34" ht="15.75" x14ac:dyDescent="0.25">
      <c r="A39" s="6"/>
      <c r="B39" s="5" t="e">
        <f t="shared" ref="B39:B43" si="12">LN(A39)</f>
        <v>#NUM!</v>
      </c>
      <c r="C39" s="6"/>
      <c r="D39" s="5" t="e">
        <f t="shared" si="1"/>
        <v>#NUM!</v>
      </c>
      <c r="E39" s="5"/>
      <c r="F39" s="5" t="e">
        <f t="shared" si="2"/>
        <v>#NUM!</v>
      </c>
      <c r="J39" s="8"/>
      <c r="K39" s="5" t="e">
        <f t="shared" si="3"/>
        <v>#NUM!</v>
      </c>
      <c r="L39" s="8"/>
      <c r="M39" s="5" t="e">
        <f t="shared" si="4"/>
        <v>#NUM!</v>
      </c>
      <c r="N39" s="5"/>
      <c r="O39" s="5" t="e">
        <f t="shared" si="5"/>
        <v>#NUM!</v>
      </c>
      <c r="S39">
        <v>0.29299999999999998</v>
      </c>
      <c r="T39">
        <f t="shared" si="6"/>
        <v>-1.2275826699650698</v>
      </c>
      <c r="U39">
        <v>9.1999999999999998E-3</v>
      </c>
      <c r="V39">
        <f t="shared" si="7"/>
        <v>-4.6885517949271422</v>
      </c>
      <c r="W39">
        <v>12</v>
      </c>
      <c r="X39">
        <f t="shared" si="8"/>
        <v>0.28841409374683935</v>
      </c>
    </row>
    <row r="40" spans="1:34" ht="15.75" x14ac:dyDescent="0.25">
      <c r="A40" s="6">
        <v>0.28799999999999998</v>
      </c>
      <c r="B40" s="5">
        <f t="shared" si="12"/>
        <v>-1.2447947988461912</v>
      </c>
      <c r="C40" s="6">
        <v>7.0000000000000001E-3</v>
      </c>
      <c r="D40" s="5">
        <f t="shared" si="1"/>
        <v>-4.9618451299268234</v>
      </c>
      <c r="E40" s="5">
        <v>12</v>
      </c>
      <c r="F40" s="5">
        <f t="shared" si="2"/>
        <v>0.30975419425671935</v>
      </c>
      <c r="J40" s="8">
        <v>0.35299999999999998</v>
      </c>
      <c r="K40" s="5">
        <f t="shared" si="3"/>
        <v>-1.0412872220488403</v>
      </c>
      <c r="L40" s="8">
        <v>1.43E-2</v>
      </c>
      <c r="M40" s="5">
        <f t="shared" si="4"/>
        <v>-4.2474957417162758</v>
      </c>
      <c r="N40" s="5">
        <v>13</v>
      </c>
      <c r="O40" s="5">
        <f t="shared" si="5"/>
        <v>0.24663142458980272</v>
      </c>
      <c r="T40" t="e">
        <f t="shared" si="6"/>
        <v>#NUM!</v>
      </c>
      <c r="V40" t="e">
        <f t="shared" si="7"/>
        <v>#NUM!</v>
      </c>
      <c r="X40" t="e">
        <f t="shared" si="8"/>
        <v>#NUM!</v>
      </c>
    </row>
    <row r="41" spans="1:34" ht="15.75" x14ac:dyDescent="0.25">
      <c r="A41" s="6">
        <v>0.27900000000000003</v>
      </c>
      <c r="B41" s="5">
        <f t="shared" si="12"/>
        <v>-1.2765434971607714</v>
      </c>
      <c r="C41" s="6">
        <v>1.1900000000000001E-2</v>
      </c>
      <c r="D41" s="5">
        <f t="shared" si="1"/>
        <v>-4.4312168788646531</v>
      </c>
      <c r="E41" s="5">
        <v>13</v>
      </c>
      <c r="F41" s="5">
        <f t="shared" si="2"/>
        <v>0.24266718320799091</v>
      </c>
      <c r="J41" s="8">
        <v>0.28100000000000003</v>
      </c>
      <c r="K41" s="5">
        <f t="shared" si="3"/>
        <v>-1.2694006096483912</v>
      </c>
      <c r="L41" s="8">
        <v>9.7999999999999997E-3</v>
      </c>
      <c r="M41" s="5">
        <f t="shared" si="4"/>
        <v>-4.6253728933056104</v>
      </c>
      <c r="N41" s="5">
        <v>12</v>
      </c>
      <c r="O41" s="5">
        <f t="shared" si="5"/>
        <v>0.27966435697143494</v>
      </c>
      <c r="T41" t="e">
        <f t="shared" si="6"/>
        <v>#NUM!</v>
      </c>
      <c r="U41">
        <v>9.1000000000000004E-3</v>
      </c>
      <c r="V41">
        <f t="shared" si="7"/>
        <v>-4.699480865459333</v>
      </c>
      <c r="X41" t="e">
        <f t="shared" si="8"/>
        <v>#NUM!</v>
      </c>
    </row>
    <row r="42" spans="1:34" ht="15.75" x14ac:dyDescent="0.25">
      <c r="A42" s="6">
        <v>0.27100000000000002</v>
      </c>
      <c r="B42" s="5">
        <f t="shared" si="12"/>
        <v>-1.305636458102436</v>
      </c>
      <c r="C42" s="6">
        <v>1.2800000000000001E-2</v>
      </c>
      <c r="D42" s="5">
        <f t="shared" si="1"/>
        <v>-4.3583101080565658</v>
      </c>
      <c r="E42" s="5">
        <v>12</v>
      </c>
      <c r="F42" s="5">
        <f t="shared" si="2"/>
        <v>0.25438947082951086</v>
      </c>
      <c r="J42" s="8">
        <v>0.255</v>
      </c>
      <c r="K42" s="5">
        <f t="shared" si="3"/>
        <v>-1.3664917338237108</v>
      </c>
      <c r="L42" s="8">
        <v>5.1999999999999998E-3</v>
      </c>
      <c r="M42" s="5">
        <f t="shared" si="4"/>
        <v>-5.2590966533947556</v>
      </c>
      <c r="N42" s="5">
        <v>18</v>
      </c>
      <c r="O42" s="5">
        <f t="shared" si="5"/>
        <v>0.21625582886505804</v>
      </c>
      <c r="T42" t="e">
        <f t="shared" si="6"/>
        <v>#NUM!</v>
      </c>
      <c r="V42" t="e">
        <f t="shared" si="7"/>
        <v>#NUM!</v>
      </c>
      <c r="X42" t="e">
        <f t="shared" si="8"/>
        <v>#NUM!</v>
      </c>
      <c r="AH42" t="s">
        <v>21</v>
      </c>
    </row>
    <row r="43" spans="1:34" ht="15.75" x14ac:dyDescent="0.25">
      <c r="A43" s="6">
        <v>0.29599999999999999</v>
      </c>
      <c r="B43" s="5">
        <f t="shared" si="12"/>
        <v>-1.2173958246580767</v>
      </c>
      <c r="C43" s="6">
        <v>6.4000000000000003E-3</v>
      </c>
      <c r="D43" s="5">
        <f>LN(C43)</f>
        <v>-5.0514572886165112</v>
      </c>
      <c r="E43" s="5">
        <v>11</v>
      </c>
      <c r="F43" s="5">
        <f t="shared" si="2"/>
        <v>0.34855104217803951</v>
      </c>
      <c r="J43" s="8"/>
      <c r="K43" s="5" t="e">
        <f t="shared" si="3"/>
        <v>#NUM!</v>
      </c>
      <c r="L43" s="8">
        <v>6.7999999999999996E-3</v>
      </c>
      <c r="M43" s="5">
        <f t="shared" si="4"/>
        <v>-4.9908326668000758</v>
      </c>
      <c r="N43" s="5"/>
      <c r="O43" s="5" t="e">
        <f t="shared" si="5"/>
        <v>#NUM!</v>
      </c>
      <c r="S43">
        <v>0.38100000000000001</v>
      </c>
      <c r="T43">
        <f t="shared" si="6"/>
        <v>-0.96495590385543606</v>
      </c>
      <c r="U43">
        <v>1.15E-2</v>
      </c>
      <c r="V43">
        <f t="shared" si="7"/>
        <v>-4.4654082436129325</v>
      </c>
      <c r="W43">
        <v>14</v>
      </c>
      <c r="X43">
        <f t="shared" si="8"/>
        <v>0.25003230998267834</v>
      </c>
      <c r="AH43" t="s">
        <v>12</v>
      </c>
    </row>
    <row r="44" spans="1:34" ht="15.75" x14ac:dyDescent="0.25">
      <c r="A44" s="6"/>
      <c r="B44" s="5"/>
      <c r="C44" s="6"/>
      <c r="D44" s="5"/>
      <c r="E44" s="5"/>
      <c r="F44" s="5"/>
      <c r="J44" s="8"/>
      <c r="K44" s="5"/>
      <c r="L44" s="8"/>
      <c r="M44" s="5"/>
      <c r="N44" s="5"/>
      <c r="O44" s="5"/>
      <c r="AH44" t="s">
        <v>13</v>
      </c>
    </row>
    <row r="45" spans="1:34" ht="15.75" x14ac:dyDescent="0.25">
      <c r="A45" s="6"/>
      <c r="B45" s="5"/>
      <c r="C45" s="6"/>
      <c r="D45" s="5"/>
      <c r="E45" s="5"/>
      <c r="F45" s="5"/>
      <c r="J45" s="8"/>
      <c r="K45" s="5"/>
      <c r="L45" s="8"/>
      <c r="M45" s="5"/>
      <c r="N45" s="5"/>
      <c r="O45" s="5"/>
      <c r="X45" t="s">
        <v>21</v>
      </c>
    </row>
    <row r="46" spans="1:34" ht="15.75" x14ac:dyDescent="0.25">
      <c r="A46" s="7"/>
      <c r="B46" s="5"/>
      <c r="C46" s="7"/>
      <c r="D46" s="5"/>
      <c r="E46" s="5"/>
      <c r="F46" s="5"/>
      <c r="J46" s="8"/>
      <c r="K46" s="5"/>
      <c r="L46" s="8"/>
      <c r="M46" s="5"/>
      <c r="N46" s="5"/>
      <c r="O46" s="5"/>
      <c r="X46" t="s">
        <v>12</v>
      </c>
    </row>
    <row r="47" spans="1:34" ht="15.75" x14ac:dyDescent="0.25">
      <c r="F47" s="5" t="e">
        <f>SUM(F4:F46)</f>
        <v>#NUM!</v>
      </c>
      <c r="G47" t="s">
        <v>21</v>
      </c>
      <c r="J47" s="8"/>
      <c r="K47" s="5"/>
      <c r="L47" s="8"/>
      <c r="M47" s="5"/>
      <c r="N47" s="5"/>
      <c r="O47" s="5"/>
      <c r="X47" t="s">
        <v>13</v>
      </c>
    </row>
    <row r="48" spans="1:34" ht="15.75" x14ac:dyDescent="0.25">
      <c r="F48" s="5" t="e">
        <f>STDEV(F4:F47)</f>
        <v>#NUM!</v>
      </c>
      <c r="G48" t="s">
        <v>12</v>
      </c>
      <c r="J48" s="8"/>
      <c r="K48" s="5"/>
      <c r="L48" s="8"/>
      <c r="M48" s="5"/>
      <c r="N48" s="5"/>
      <c r="O48" s="5"/>
    </row>
    <row r="49" spans="2:16" x14ac:dyDescent="0.25">
      <c r="F49" s="5" t="e">
        <f>F48/SQRT(43)</f>
        <v>#NUM!</v>
      </c>
      <c r="G49" t="s">
        <v>13</v>
      </c>
      <c r="O49" s="5" t="e">
        <f>SUM(O4:O48)</f>
        <v>#NUM!</v>
      </c>
      <c r="P49" t="s">
        <v>21</v>
      </c>
    </row>
    <row r="50" spans="2:16" x14ac:dyDescent="0.25">
      <c r="B50" t="s">
        <v>14</v>
      </c>
      <c r="O50" s="5" t="e">
        <f>STDEV(O4:O49)</f>
        <v>#NUM!</v>
      </c>
      <c r="P50" t="s">
        <v>12</v>
      </c>
    </row>
    <row r="51" spans="2:16" x14ac:dyDescent="0.25">
      <c r="O51" s="5" t="e">
        <f>O50/SQRT(45)</f>
        <v>#NUM!</v>
      </c>
      <c r="P51" t="s">
        <v>13</v>
      </c>
    </row>
    <row r="52" spans="2:16" x14ac:dyDescent="0.25">
      <c r="K52" t="s">
        <v>15</v>
      </c>
    </row>
    <row r="53" spans="2:16" x14ac:dyDescent="0.25">
      <c r="D53">
        <f>SQRT(43)</f>
        <v>6.5574385243020004</v>
      </c>
    </row>
    <row r="58" spans="2:16" x14ac:dyDescent="0.25">
      <c r="H58" t="s">
        <v>7</v>
      </c>
    </row>
    <row r="59" spans="2:16" x14ac:dyDescent="0.25">
      <c r="H59" t="s">
        <v>8</v>
      </c>
    </row>
    <row r="60" spans="2:16" x14ac:dyDescent="0.25">
      <c r="H60" t="s">
        <v>19</v>
      </c>
    </row>
    <row r="61" spans="2:16" x14ac:dyDescent="0.25">
      <c r="H61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I1" workbookViewId="0">
      <selection activeCell="S1" sqref="S1"/>
    </sheetView>
  </sheetViews>
  <sheetFormatPr defaultRowHeight="15" x14ac:dyDescent="0.25"/>
  <sheetData>
    <row r="1" spans="1:26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 t="s">
        <v>28</v>
      </c>
      <c r="K1" s="9"/>
      <c r="L1" s="9"/>
      <c r="M1" s="9"/>
      <c r="N1" s="9"/>
      <c r="O1" s="9"/>
      <c r="P1" s="9"/>
      <c r="Q1" s="9"/>
      <c r="R1" s="9"/>
      <c r="S1" s="9" t="s">
        <v>29</v>
      </c>
      <c r="T1" s="9"/>
      <c r="U1" s="9"/>
      <c r="V1" s="9"/>
      <c r="W1" s="9"/>
      <c r="X1" s="9"/>
      <c r="Y1" s="9"/>
      <c r="Z1" s="9"/>
    </row>
    <row r="2" spans="1:26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5">
      <c r="A3" s="9" t="s">
        <v>0</v>
      </c>
      <c r="B3" s="10" t="s">
        <v>1</v>
      </c>
      <c r="C3" s="9" t="s">
        <v>3</v>
      </c>
      <c r="D3" s="10" t="s">
        <v>4</v>
      </c>
      <c r="E3" s="9" t="s">
        <v>2</v>
      </c>
      <c r="F3" s="9" t="s">
        <v>9</v>
      </c>
      <c r="G3" s="9"/>
      <c r="H3" s="9"/>
      <c r="I3" s="9"/>
      <c r="J3" s="9" t="s">
        <v>0</v>
      </c>
      <c r="K3" s="10" t="s">
        <v>1</v>
      </c>
      <c r="L3" s="9" t="s">
        <v>3</v>
      </c>
      <c r="M3" s="10" t="s">
        <v>4</v>
      </c>
      <c r="N3" s="9" t="s">
        <v>2</v>
      </c>
      <c r="O3" s="9" t="s">
        <v>10</v>
      </c>
      <c r="P3" s="9"/>
      <c r="Q3" s="9"/>
      <c r="R3" s="9"/>
      <c r="S3" s="9" t="s">
        <v>0</v>
      </c>
      <c r="T3" s="10" t="s">
        <v>1</v>
      </c>
      <c r="U3" s="9" t="s">
        <v>3</v>
      </c>
      <c r="V3" s="10" t="s">
        <v>4</v>
      </c>
      <c r="W3" s="9" t="s">
        <v>2</v>
      </c>
      <c r="X3" s="9" t="s">
        <v>11</v>
      </c>
      <c r="Y3" s="9"/>
      <c r="Z3" s="9"/>
    </row>
    <row r="4" spans="1:26" ht="15.75" x14ac:dyDescent="0.25">
      <c r="A4" s="2"/>
      <c r="B4" t="e">
        <f>LN(A4)</f>
        <v>#NUM!</v>
      </c>
      <c r="C4" s="2"/>
      <c r="D4" t="e">
        <f>LN(C4)</f>
        <v>#NUM!</v>
      </c>
      <c r="F4" t="e">
        <f t="shared" ref="F4:F15" si="0">(B4-D4)/E4</f>
        <v>#NUM!</v>
      </c>
      <c r="J4" s="2"/>
      <c r="K4" t="e">
        <f>LN(J4)</f>
        <v>#NUM!</v>
      </c>
      <c r="L4" s="4"/>
      <c r="M4" t="e">
        <f>LN(L4)</f>
        <v>#NUM!</v>
      </c>
      <c r="O4" t="e">
        <f>(K4-M4)/N4</f>
        <v>#NUM!</v>
      </c>
      <c r="S4" s="2"/>
      <c r="T4" t="e">
        <f>LN(S4)</f>
        <v>#NUM!</v>
      </c>
      <c r="U4" s="2"/>
      <c r="V4" t="e">
        <f>LN(U4)</f>
        <v>#NUM!</v>
      </c>
      <c r="X4" t="e">
        <f>(T4-V4)/W4</f>
        <v>#NUM!</v>
      </c>
    </row>
    <row r="5" spans="1:26" ht="15.75" x14ac:dyDescent="0.25">
      <c r="A5" s="2"/>
      <c r="B5" t="e">
        <f t="shared" ref="B5:B25" si="1">LN(A5)</f>
        <v>#NUM!</v>
      </c>
      <c r="C5" s="2"/>
      <c r="D5" t="e">
        <f t="shared" ref="D5:D25" si="2">LN(C5)</f>
        <v>#NUM!</v>
      </c>
      <c r="F5" t="e">
        <f t="shared" si="0"/>
        <v>#NUM!</v>
      </c>
      <c r="J5" s="2"/>
      <c r="K5" t="e">
        <f t="shared" ref="K5:K37" si="3">LN(J5)</f>
        <v>#NUM!</v>
      </c>
      <c r="L5" s="4"/>
      <c r="M5" t="e">
        <f t="shared" ref="M5:M37" si="4">LN(L5)</f>
        <v>#NUM!</v>
      </c>
      <c r="O5" t="e">
        <f t="shared" ref="O5:O37" si="5">(K5-M5)/N5</f>
        <v>#NUM!</v>
      </c>
      <c r="S5" s="2"/>
      <c r="T5" t="e">
        <f t="shared" ref="T5:T31" si="6">LN(S5)</f>
        <v>#NUM!</v>
      </c>
      <c r="U5" s="2"/>
      <c r="V5" t="e">
        <f t="shared" ref="V5:V31" si="7">LN(U5)</f>
        <v>#NUM!</v>
      </c>
      <c r="X5" t="e">
        <f t="shared" ref="X5:X31" si="8">(T5-V5)/W5</f>
        <v>#NUM!</v>
      </c>
    </row>
    <row r="6" spans="1:26" ht="15.75" x14ac:dyDescent="0.25">
      <c r="A6" s="2"/>
      <c r="B6" t="e">
        <f t="shared" si="1"/>
        <v>#NUM!</v>
      </c>
      <c r="C6" s="2"/>
      <c r="D6" t="e">
        <f t="shared" si="2"/>
        <v>#NUM!</v>
      </c>
      <c r="F6" t="e">
        <f t="shared" si="0"/>
        <v>#NUM!</v>
      </c>
      <c r="J6" s="2"/>
      <c r="K6" t="e">
        <f t="shared" si="3"/>
        <v>#NUM!</v>
      </c>
      <c r="L6" s="4"/>
      <c r="M6" t="e">
        <f t="shared" si="4"/>
        <v>#NUM!</v>
      </c>
      <c r="O6" t="e">
        <f t="shared" si="5"/>
        <v>#NUM!</v>
      </c>
      <c r="S6" s="2"/>
      <c r="T6" t="e">
        <f t="shared" si="6"/>
        <v>#NUM!</v>
      </c>
      <c r="U6" s="2"/>
      <c r="V6" t="e">
        <f t="shared" si="7"/>
        <v>#NUM!</v>
      </c>
      <c r="X6" t="e">
        <f t="shared" si="8"/>
        <v>#NUM!</v>
      </c>
    </row>
    <row r="7" spans="1:26" ht="15.75" x14ac:dyDescent="0.25">
      <c r="A7" s="2"/>
      <c r="B7" t="e">
        <f t="shared" si="1"/>
        <v>#NUM!</v>
      </c>
      <c r="C7" s="2"/>
      <c r="D7" t="e">
        <f t="shared" si="2"/>
        <v>#NUM!</v>
      </c>
      <c r="F7" t="e">
        <f t="shared" si="0"/>
        <v>#NUM!</v>
      </c>
      <c r="J7" s="2"/>
      <c r="K7" t="e">
        <f t="shared" si="3"/>
        <v>#NUM!</v>
      </c>
      <c r="L7" s="4"/>
      <c r="M7" t="e">
        <f t="shared" si="4"/>
        <v>#NUM!</v>
      </c>
      <c r="O7" t="e">
        <f t="shared" si="5"/>
        <v>#NUM!</v>
      </c>
      <c r="S7" s="2"/>
      <c r="T7" t="e">
        <f t="shared" si="6"/>
        <v>#NUM!</v>
      </c>
      <c r="U7" s="2"/>
      <c r="V7" t="e">
        <f t="shared" si="7"/>
        <v>#NUM!</v>
      </c>
      <c r="X7" t="e">
        <f t="shared" si="8"/>
        <v>#NUM!</v>
      </c>
    </row>
    <row r="8" spans="1:26" ht="15.75" x14ac:dyDescent="0.25">
      <c r="A8" s="2"/>
      <c r="B8" t="e">
        <f t="shared" si="1"/>
        <v>#NUM!</v>
      </c>
      <c r="C8" s="2"/>
      <c r="D8" t="e">
        <f t="shared" si="2"/>
        <v>#NUM!</v>
      </c>
      <c r="F8" t="e">
        <f t="shared" si="0"/>
        <v>#NUM!</v>
      </c>
      <c r="J8" s="2"/>
      <c r="K8" t="e">
        <f t="shared" si="3"/>
        <v>#NUM!</v>
      </c>
      <c r="L8" s="4"/>
      <c r="M8" t="e">
        <f t="shared" si="4"/>
        <v>#NUM!</v>
      </c>
      <c r="O8" t="e">
        <f t="shared" si="5"/>
        <v>#NUM!</v>
      </c>
      <c r="S8" s="2"/>
      <c r="T8" t="e">
        <f t="shared" si="6"/>
        <v>#NUM!</v>
      </c>
      <c r="U8" s="2"/>
      <c r="V8" t="e">
        <f t="shared" si="7"/>
        <v>#NUM!</v>
      </c>
      <c r="X8" t="e">
        <f t="shared" si="8"/>
        <v>#NUM!</v>
      </c>
    </row>
    <row r="9" spans="1:26" ht="15.75" x14ac:dyDescent="0.25">
      <c r="A9" s="2"/>
      <c r="B9" t="e">
        <f t="shared" si="1"/>
        <v>#NUM!</v>
      </c>
      <c r="C9" s="2"/>
      <c r="D9" t="e">
        <f t="shared" si="2"/>
        <v>#NUM!</v>
      </c>
      <c r="F9" t="e">
        <f t="shared" si="0"/>
        <v>#NUM!</v>
      </c>
      <c r="J9" s="2"/>
      <c r="K9" t="e">
        <f t="shared" si="3"/>
        <v>#NUM!</v>
      </c>
      <c r="L9" s="4"/>
      <c r="M9" t="e">
        <f t="shared" si="4"/>
        <v>#NUM!</v>
      </c>
      <c r="O9" t="e">
        <f t="shared" si="5"/>
        <v>#NUM!</v>
      </c>
      <c r="S9" s="2"/>
      <c r="T9" t="e">
        <f t="shared" si="6"/>
        <v>#NUM!</v>
      </c>
      <c r="U9" s="2"/>
      <c r="V9" t="e">
        <f t="shared" si="7"/>
        <v>#NUM!</v>
      </c>
      <c r="X9" t="e">
        <f t="shared" si="8"/>
        <v>#NUM!</v>
      </c>
    </row>
    <row r="10" spans="1:26" ht="15.75" x14ac:dyDescent="0.25">
      <c r="A10" s="2">
        <v>0.34699999999999998</v>
      </c>
      <c r="B10">
        <f t="shared" si="1"/>
        <v>-1.058430499035278</v>
      </c>
      <c r="C10" s="2">
        <v>5.1000000000000004E-3</v>
      </c>
      <c r="D10">
        <f t="shared" si="2"/>
        <v>-5.2785147392518565</v>
      </c>
      <c r="E10">
        <v>15</v>
      </c>
      <c r="F10">
        <f t="shared" si="0"/>
        <v>0.28133894934777193</v>
      </c>
      <c r="J10" s="2"/>
      <c r="K10" t="e">
        <f t="shared" si="3"/>
        <v>#NUM!</v>
      </c>
      <c r="L10" s="4"/>
      <c r="M10" t="e">
        <f t="shared" si="4"/>
        <v>#NUM!</v>
      </c>
      <c r="O10" t="e">
        <f t="shared" si="5"/>
        <v>#NUM!</v>
      </c>
      <c r="S10" s="2"/>
      <c r="T10" t="e">
        <f t="shared" si="6"/>
        <v>#NUM!</v>
      </c>
      <c r="U10" s="2"/>
      <c r="V10" t="e">
        <f t="shared" si="7"/>
        <v>#NUM!</v>
      </c>
      <c r="X10" t="e">
        <f t="shared" si="8"/>
        <v>#NUM!</v>
      </c>
    </row>
    <row r="11" spans="1:26" ht="15.75" x14ac:dyDescent="0.25">
      <c r="A11" s="2"/>
      <c r="B11" t="e">
        <f t="shared" si="1"/>
        <v>#NUM!</v>
      </c>
      <c r="C11" s="2"/>
      <c r="D11" t="e">
        <f t="shared" si="2"/>
        <v>#NUM!</v>
      </c>
      <c r="F11" t="e">
        <f t="shared" si="0"/>
        <v>#NUM!</v>
      </c>
      <c r="J11" s="2"/>
      <c r="K11" t="e">
        <f t="shared" si="3"/>
        <v>#NUM!</v>
      </c>
      <c r="L11" s="4"/>
      <c r="M11" t="e">
        <f t="shared" si="4"/>
        <v>#NUM!</v>
      </c>
      <c r="O11" t="e">
        <f t="shared" si="5"/>
        <v>#NUM!</v>
      </c>
      <c r="S11" s="2"/>
      <c r="T11" t="e">
        <f t="shared" si="6"/>
        <v>#NUM!</v>
      </c>
      <c r="U11" s="2"/>
      <c r="V11" t="e">
        <f t="shared" si="7"/>
        <v>#NUM!</v>
      </c>
      <c r="X11" t="e">
        <f t="shared" si="8"/>
        <v>#NUM!</v>
      </c>
    </row>
    <row r="12" spans="1:26" ht="15.75" x14ac:dyDescent="0.25">
      <c r="A12" s="2"/>
      <c r="B12" t="e">
        <f t="shared" si="1"/>
        <v>#NUM!</v>
      </c>
      <c r="C12" s="2"/>
      <c r="D12" t="e">
        <f t="shared" si="2"/>
        <v>#NUM!</v>
      </c>
      <c r="F12" t="e">
        <f t="shared" si="0"/>
        <v>#NUM!</v>
      </c>
      <c r="J12" s="2"/>
      <c r="K12" t="e">
        <f t="shared" si="3"/>
        <v>#NUM!</v>
      </c>
      <c r="L12" s="4"/>
      <c r="M12" t="e">
        <f t="shared" si="4"/>
        <v>#NUM!</v>
      </c>
      <c r="O12" t="e">
        <f t="shared" si="5"/>
        <v>#NUM!</v>
      </c>
      <c r="S12" s="2"/>
      <c r="T12" t="e">
        <f t="shared" si="6"/>
        <v>#NUM!</v>
      </c>
      <c r="U12" s="2"/>
      <c r="V12" t="e">
        <f t="shared" si="7"/>
        <v>#NUM!</v>
      </c>
      <c r="X12" t="e">
        <f t="shared" si="8"/>
        <v>#NUM!</v>
      </c>
    </row>
    <row r="13" spans="1:26" ht="15.75" x14ac:dyDescent="0.25">
      <c r="A13" s="2"/>
      <c r="B13" t="e">
        <f t="shared" si="1"/>
        <v>#NUM!</v>
      </c>
      <c r="C13" s="2"/>
      <c r="D13" t="e">
        <f t="shared" si="2"/>
        <v>#NUM!</v>
      </c>
      <c r="F13" t="e">
        <f t="shared" si="0"/>
        <v>#NUM!</v>
      </c>
      <c r="J13" s="2"/>
      <c r="K13" t="e">
        <f t="shared" si="3"/>
        <v>#NUM!</v>
      </c>
      <c r="L13" s="4"/>
      <c r="M13" t="e">
        <f t="shared" si="4"/>
        <v>#NUM!</v>
      </c>
      <c r="O13" t="e">
        <f t="shared" si="5"/>
        <v>#NUM!</v>
      </c>
      <c r="S13" s="2"/>
      <c r="T13" t="e">
        <f t="shared" si="6"/>
        <v>#NUM!</v>
      </c>
      <c r="U13" s="2"/>
      <c r="V13" t="e">
        <f t="shared" si="7"/>
        <v>#NUM!</v>
      </c>
      <c r="X13" t="e">
        <f t="shared" si="8"/>
        <v>#NUM!</v>
      </c>
    </row>
    <row r="14" spans="1:26" ht="15.75" x14ac:dyDescent="0.25">
      <c r="A14" s="2"/>
      <c r="B14" t="e">
        <f t="shared" si="1"/>
        <v>#NUM!</v>
      </c>
      <c r="C14" s="2"/>
      <c r="D14" t="e">
        <f t="shared" si="2"/>
        <v>#NUM!</v>
      </c>
      <c r="F14" t="e">
        <f t="shared" si="0"/>
        <v>#NUM!</v>
      </c>
      <c r="J14" s="2"/>
      <c r="K14" t="e">
        <f t="shared" si="3"/>
        <v>#NUM!</v>
      </c>
      <c r="L14" s="4"/>
      <c r="M14" t="e">
        <f t="shared" si="4"/>
        <v>#NUM!</v>
      </c>
      <c r="O14" t="e">
        <f t="shared" si="5"/>
        <v>#NUM!</v>
      </c>
      <c r="S14" s="2"/>
      <c r="T14" t="e">
        <f t="shared" si="6"/>
        <v>#NUM!</v>
      </c>
      <c r="U14" s="2"/>
      <c r="V14" t="e">
        <f t="shared" si="7"/>
        <v>#NUM!</v>
      </c>
      <c r="X14" t="e">
        <f t="shared" si="8"/>
        <v>#NUM!</v>
      </c>
    </row>
    <row r="15" spans="1:26" ht="15.75" x14ac:dyDescent="0.25">
      <c r="A15" s="2"/>
      <c r="B15" t="e">
        <f t="shared" si="1"/>
        <v>#NUM!</v>
      </c>
      <c r="C15" s="2"/>
      <c r="D15" t="e">
        <f t="shared" si="2"/>
        <v>#NUM!</v>
      </c>
      <c r="F15" t="e">
        <f t="shared" si="0"/>
        <v>#NUM!</v>
      </c>
      <c r="J15" s="2"/>
      <c r="K15" t="e">
        <f t="shared" si="3"/>
        <v>#NUM!</v>
      </c>
      <c r="L15" s="4"/>
      <c r="M15" t="e">
        <f t="shared" si="4"/>
        <v>#NUM!</v>
      </c>
      <c r="O15" t="e">
        <f t="shared" si="5"/>
        <v>#NUM!</v>
      </c>
      <c r="S15" s="2"/>
      <c r="T15" t="e">
        <f t="shared" si="6"/>
        <v>#NUM!</v>
      </c>
      <c r="U15" s="2"/>
      <c r="V15" t="e">
        <f t="shared" si="7"/>
        <v>#NUM!</v>
      </c>
      <c r="X15" t="e">
        <f t="shared" si="8"/>
        <v>#NUM!</v>
      </c>
    </row>
    <row r="16" spans="1:26" ht="15.75" x14ac:dyDescent="0.25">
      <c r="A16" s="2">
        <v>0.22900000000000001</v>
      </c>
      <c r="B16">
        <f t="shared" si="1"/>
        <v>-1.4740332754278973</v>
      </c>
      <c r="C16" s="2">
        <v>2.7000000000000001E-3</v>
      </c>
      <c r="D16">
        <f t="shared" si="2"/>
        <v>-5.9145035059718536</v>
      </c>
      <c r="E16">
        <v>13</v>
      </c>
      <c r="F16">
        <f t="shared" ref="F16:F25" si="9">(B16-D16)/E16</f>
        <v>0.3415746331187659</v>
      </c>
      <c r="J16" s="2"/>
      <c r="K16" t="e">
        <f t="shared" si="3"/>
        <v>#NUM!</v>
      </c>
      <c r="L16" s="4"/>
      <c r="M16" t="e">
        <f t="shared" si="4"/>
        <v>#NUM!</v>
      </c>
      <c r="O16" t="e">
        <f t="shared" si="5"/>
        <v>#NUM!</v>
      </c>
      <c r="S16" s="2"/>
      <c r="T16" t="e">
        <f t="shared" si="6"/>
        <v>#NUM!</v>
      </c>
      <c r="U16" s="2"/>
      <c r="V16" t="e">
        <f t="shared" si="7"/>
        <v>#NUM!</v>
      </c>
      <c r="X16" t="e">
        <f t="shared" si="8"/>
        <v>#NUM!</v>
      </c>
    </row>
    <row r="17" spans="1:25" ht="15.75" x14ac:dyDescent="0.25">
      <c r="A17" s="2">
        <v>0.23699999999999999</v>
      </c>
      <c r="B17">
        <f t="shared" si="1"/>
        <v>-1.439695137847006</v>
      </c>
      <c r="C17" s="2">
        <v>3.8999999999999998E-3</v>
      </c>
      <c r="D17">
        <f t="shared" si="2"/>
        <v>-5.5467787258465364</v>
      </c>
      <c r="E17">
        <v>14</v>
      </c>
      <c r="F17">
        <f t="shared" si="9"/>
        <v>0.29336311342853788</v>
      </c>
      <c r="J17" s="2"/>
      <c r="K17" t="e">
        <f t="shared" si="3"/>
        <v>#NUM!</v>
      </c>
      <c r="L17" s="4"/>
      <c r="M17" t="e">
        <f t="shared" si="4"/>
        <v>#NUM!</v>
      </c>
      <c r="O17" t="e">
        <f t="shared" si="5"/>
        <v>#NUM!</v>
      </c>
      <c r="S17" s="2"/>
      <c r="T17" t="e">
        <f t="shared" si="6"/>
        <v>#NUM!</v>
      </c>
      <c r="U17" s="2"/>
      <c r="V17" t="e">
        <f t="shared" si="7"/>
        <v>#NUM!</v>
      </c>
      <c r="X17" t="e">
        <f t="shared" si="8"/>
        <v>#NUM!</v>
      </c>
    </row>
    <row r="18" spans="1:25" ht="15.75" x14ac:dyDescent="0.25">
      <c r="A18" s="2"/>
      <c r="B18" t="e">
        <f t="shared" si="1"/>
        <v>#NUM!</v>
      </c>
      <c r="C18" s="2"/>
      <c r="D18" t="e">
        <f t="shared" si="2"/>
        <v>#NUM!</v>
      </c>
      <c r="F18" t="e">
        <f t="shared" si="9"/>
        <v>#NUM!</v>
      </c>
      <c r="J18" s="2"/>
      <c r="K18" t="e">
        <f t="shared" si="3"/>
        <v>#NUM!</v>
      </c>
      <c r="L18" s="4"/>
      <c r="M18" t="e">
        <f t="shared" si="4"/>
        <v>#NUM!</v>
      </c>
      <c r="O18" t="e">
        <f t="shared" si="5"/>
        <v>#NUM!</v>
      </c>
      <c r="S18" s="2"/>
      <c r="T18" t="e">
        <f t="shared" si="6"/>
        <v>#NUM!</v>
      </c>
      <c r="U18" s="2"/>
      <c r="V18" t="e">
        <f t="shared" si="7"/>
        <v>#NUM!</v>
      </c>
      <c r="X18" t="e">
        <f t="shared" si="8"/>
        <v>#NUM!</v>
      </c>
    </row>
    <row r="19" spans="1:25" ht="15.75" x14ac:dyDescent="0.25">
      <c r="A19" s="2"/>
      <c r="B19" t="e">
        <f t="shared" si="1"/>
        <v>#NUM!</v>
      </c>
      <c r="C19" s="2">
        <v>5.1999999999999998E-3</v>
      </c>
      <c r="D19">
        <f t="shared" si="2"/>
        <v>-5.2590966533947556</v>
      </c>
      <c r="F19" t="e">
        <f t="shared" si="9"/>
        <v>#NUM!</v>
      </c>
      <c r="J19" s="2"/>
      <c r="K19" t="e">
        <f t="shared" si="3"/>
        <v>#NUM!</v>
      </c>
      <c r="L19" s="4"/>
      <c r="M19" t="e">
        <f t="shared" si="4"/>
        <v>#NUM!</v>
      </c>
      <c r="O19" t="e">
        <f t="shared" si="5"/>
        <v>#NUM!</v>
      </c>
      <c r="S19" s="2"/>
      <c r="T19" t="e">
        <f t="shared" si="6"/>
        <v>#NUM!</v>
      </c>
      <c r="U19" s="2"/>
      <c r="V19" t="e">
        <f t="shared" si="7"/>
        <v>#NUM!</v>
      </c>
      <c r="X19" t="e">
        <f t="shared" si="8"/>
        <v>#NUM!</v>
      </c>
    </row>
    <row r="20" spans="1:25" ht="15.75" x14ac:dyDescent="0.25">
      <c r="A20" s="2"/>
      <c r="B20" t="e">
        <f t="shared" si="1"/>
        <v>#NUM!</v>
      </c>
      <c r="C20" s="2"/>
      <c r="D20" t="e">
        <f t="shared" si="2"/>
        <v>#NUM!</v>
      </c>
      <c r="F20" t="e">
        <f t="shared" si="9"/>
        <v>#NUM!</v>
      </c>
      <c r="J20" s="2"/>
      <c r="K20" t="e">
        <f t="shared" si="3"/>
        <v>#NUM!</v>
      </c>
      <c r="L20" s="4"/>
      <c r="M20" t="e">
        <f t="shared" si="4"/>
        <v>#NUM!</v>
      </c>
      <c r="O20" t="e">
        <f t="shared" si="5"/>
        <v>#NUM!</v>
      </c>
      <c r="S20" s="2">
        <v>0.34599999999999997</v>
      </c>
      <c r="T20">
        <f t="shared" si="6"/>
        <v>-1.0613165039244128</v>
      </c>
      <c r="U20" s="2">
        <v>2E-3</v>
      </c>
      <c r="V20">
        <f t="shared" si="7"/>
        <v>-6.2146080984221914</v>
      </c>
      <c r="W20">
        <v>14</v>
      </c>
      <c r="X20">
        <f t="shared" si="8"/>
        <v>0.36809225674984131</v>
      </c>
    </row>
    <row r="21" spans="1:25" ht="15.75" x14ac:dyDescent="0.25">
      <c r="A21" s="2"/>
      <c r="B21" t="e">
        <f t="shared" si="1"/>
        <v>#NUM!</v>
      </c>
      <c r="C21" s="2"/>
      <c r="D21" t="e">
        <f t="shared" si="2"/>
        <v>#NUM!</v>
      </c>
      <c r="F21" t="e">
        <f t="shared" si="9"/>
        <v>#NUM!</v>
      </c>
      <c r="J21" s="2"/>
      <c r="K21" t="e">
        <f t="shared" si="3"/>
        <v>#NUM!</v>
      </c>
      <c r="L21" s="4"/>
      <c r="M21" t="e">
        <f t="shared" si="4"/>
        <v>#NUM!</v>
      </c>
      <c r="O21" t="e">
        <f t="shared" si="5"/>
        <v>#NUM!</v>
      </c>
      <c r="S21" s="2"/>
      <c r="T21" t="e">
        <f t="shared" si="6"/>
        <v>#NUM!</v>
      </c>
      <c r="U21" s="2"/>
      <c r="V21" t="e">
        <f t="shared" si="7"/>
        <v>#NUM!</v>
      </c>
      <c r="X21" t="e">
        <f t="shared" si="8"/>
        <v>#NUM!</v>
      </c>
    </row>
    <row r="22" spans="1:25" ht="15.75" x14ac:dyDescent="0.25">
      <c r="A22" s="2"/>
      <c r="B22" t="e">
        <f t="shared" si="1"/>
        <v>#NUM!</v>
      </c>
      <c r="C22" s="2"/>
      <c r="D22" t="e">
        <f t="shared" si="2"/>
        <v>#NUM!</v>
      </c>
      <c r="F22" t="e">
        <f t="shared" si="9"/>
        <v>#NUM!</v>
      </c>
      <c r="J22" s="2"/>
      <c r="K22" t="e">
        <f t="shared" si="3"/>
        <v>#NUM!</v>
      </c>
      <c r="L22" s="4"/>
      <c r="M22" t="e">
        <f t="shared" si="4"/>
        <v>#NUM!</v>
      </c>
      <c r="O22" t="e">
        <f t="shared" si="5"/>
        <v>#NUM!</v>
      </c>
      <c r="S22" s="2"/>
      <c r="T22" t="e">
        <f t="shared" si="6"/>
        <v>#NUM!</v>
      </c>
      <c r="U22" s="2"/>
      <c r="V22" t="e">
        <f t="shared" si="7"/>
        <v>#NUM!</v>
      </c>
      <c r="X22" t="e">
        <f t="shared" si="8"/>
        <v>#NUM!</v>
      </c>
    </row>
    <row r="23" spans="1:25" ht="15.75" x14ac:dyDescent="0.25">
      <c r="A23" s="2"/>
      <c r="B23" t="e">
        <f t="shared" si="1"/>
        <v>#NUM!</v>
      </c>
      <c r="C23" s="2"/>
      <c r="D23" t="e">
        <f t="shared" si="2"/>
        <v>#NUM!</v>
      </c>
      <c r="F23" t="e">
        <f t="shared" si="9"/>
        <v>#NUM!</v>
      </c>
      <c r="J23" s="2"/>
      <c r="K23" t="e">
        <f t="shared" si="3"/>
        <v>#NUM!</v>
      </c>
      <c r="L23" s="4"/>
      <c r="M23" t="e">
        <f t="shared" si="4"/>
        <v>#NUM!</v>
      </c>
      <c r="O23" t="e">
        <f t="shared" si="5"/>
        <v>#NUM!</v>
      </c>
      <c r="S23" s="2"/>
      <c r="T23" t="e">
        <f t="shared" si="6"/>
        <v>#NUM!</v>
      </c>
      <c r="U23" s="2"/>
      <c r="V23" t="e">
        <f t="shared" si="7"/>
        <v>#NUM!</v>
      </c>
      <c r="X23" t="e">
        <f t="shared" si="8"/>
        <v>#NUM!</v>
      </c>
    </row>
    <row r="24" spans="1:25" ht="15.75" x14ac:dyDescent="0.25">
      <c r="A24" s="2">
        <v>0.29899999999999999</v>
      </c>
      <c r="B24">
        <f t="shared" si="1"/>
        <v>-1.2073117055914506</v>
      </c>
      <c r="C24" s="2">
        <v>1.2999999999999999E-2</v>
      </c>
      <c r="D24">
        <f t="shared" si="2"/>
        <v>-4.3428059215206005</v>
      </c>
      <c r="E24">
        <v>14</v>
      </c>
      <c r="F24">
        <f t="shared" si="9"/>
        <v>0.22396387256636782</v>
      </c>
      <c r="J24" s="2">
        <v>0.29899999999999999</v>
      </c>
      <c r="K24">
        <f t="shared" si="3"/>
        <v>-1.2073117055914506</v>
      </c>
      <c r="L24" s="4">
        <v>5.7000000000000002E-3</v>
      </c>
      <c r="M24">
        <f t="shared" si="4"/>
        <v>-5.1672891041416324</v>
      </c>
      <c r="N24">
        <v>14</v>
      </c>
      <c r="O24">
        <f t="shared" si="5"/>
        <v>0.2828555284678701</v>
      </c>
      <c r="S24" s="2"/>
      <c r="T24" t="e">
        <f t="shared" si="6"/>
        <v>#NUM!</v>
      </c>
      <c r="U24" s="2"/>
      <c r="V24" t="e">
        <f t="shared" si="7"/>
        <v>#NUM!</v>
      </c>
      <c r="X24" t="e">
        <f t="shared" si="8"/>
        <v>#NUM!</v>
      </c>
    </row>
    <row r="25" spans="1:25" ht="15.75" x14ac:dyDescent="0.25">
      <c r="A25" s="2">
        <v>0.28199999999999997</v>
      </c>
      <c r="B25">
        <f t="shared" si="1"/>
        <v>-1.2658482080440236</v>
      </c>
      <c r="C25" s="2">
        <v>3.2000000000000002E-3</v>
      </c>
      <c r="D25">
        <f t="shared" si="2"/>
        <v>-5.7446044691764557</v>
      </c>
      <c r="E25">
        <v>12</v>
      </c>
      <c r="F25">
        <f t="shared" si="9"/>
        <v>0.37322968842770265</v>
      </c>
      <c r="J25" s="2"/>
      <c r="K25" t="e">
        <f t="shared" si="3"/>
        <v>#NUM!</v>
      </c>
      <c r="L25" s="4"/>
      <c r="M25" t="e">
        <f t="shared" si="4"/>
        <v>#NUM!</v>
      </c>
      <c r="O25" t="e">
        <f t="shared" si="5"/>
        <v>#NUM!</v>
      </c>
      <c r="S25" s="2"/>
      <c r="T25" t="e">
        <f t="shared" si="6"/>
        <v>#NUM!</v>
      </c>
      <c r="U25" s="2"/>
      <c r="V25" t="e">
        <f t="shared" si="7"/>
        <v>#NUM!</v>
      </c>
      <c r="X25" t="e">
        <f t="shared" si="8"/>
        <v>#NUM!</v>
      </c>
    </row>
    <row r="26" spans="1:25" ht="15.75" x14ac:dyDescent="0.25">
      <c r="A26" s="2"/>
      <c r="C26" s="2"/>
      <c r="J26" s="2"/>
      <c r="K26" t="e">
        <f t="shared" si="3"/>
        <v>#NUM!</v>
      </c>
      <c r="L26" s="4"/>
      <c r="M26" t="e">
        <f t="shared" si="4"/>
        <v>#NUM!</v>
      </c>
      <c r="O26" t="e">
        <f t="shared" si="5"/>
        <v>#NUM!</v>
      </c>
      <c r="S26" s="2"/>
      <c r="T26" t="e">
        <f t="shared" si="6"/>
        <v>#NUM!</v>
      </c>
      <c r="U26" s="2"/>
      <c r="V26" t="e">
        <f t="shared" si="7"/>
        <v>#NUM!</v>
      </c>
      <c r="X26" t="e">
        <f t="shared" si="8"/>
        <v>#NUM!</v>
      </c>
    </row>
    <row r="27" spans="1:25" ht="15.75" x14ac:dyDescent="0.25">
      <c r="A27" s="2"/>
      <c r="C27" s="2"/>
      <c r="J27" s="2"/>
      <c r="K27" t="e">
        <f t="shared" si="3"/>
        <v>#NUM!</v>
      </c>
      <c r="L27" s="4"/>
      <c r="M27" t="e">
        <f t="shared" si="4"/>
        <v>#NUM!</v>
      </c>
      <c r="O27" t="e">
        <f t="shared" si="5"/>
        <v>#NUM!</v>
      </c>
      <c r="S27" s="2"/>
      <c r="T27" t="e">
        <f t="shared" si="6"/>
        <v>#NUM!</v>
      </c>
      <c r="U27" s="2"/>
      <c r="V27" t="e">
        <f t="shared" si="7"/>
        <v>#NUM!</v>
      </c>
      <c r="X27" t="e">
        <f t="shared" si="8"/>
        <v>#NUM!</v>
      </c>
    </row>
    <row r="28" spans="1:25" ht="15.75" x14ac:dyDescent="0.25">
      <c r="A28" s="2"/>
      <c r="C28" s="2"/>
      <c r="J28" s="2"/>
      <c r="K28" t="e">
        <f t="shared" si="3"/>
        <v>#NUM!</v>
      </c>
      <c r="L28" s="4"/>
      <c r="M28" t="e">
        <f t="shared" si="4"/>
        <v>#NUM!</v>
      </c>
      <c r="O28" t="e">
        <f t="shared" si="5"/>
        <v>#NUM!</v>
      </c>
      <c r="S28" s="2"/>
      <c r="T28" t="e">
        <f t="shared" si="6"/>
        <v>#NUM!</v>
      </c>
      <c r="U28" s="2"/>
      <c r="V28" t="e">
        <f t="shared" si="7"/>
        <v>#NUM!</v>
      </c>
      <c r="X28" t="e">
        <f t="shared" si="8"/>
        <v>#NUM!</v>
      </c>
    </row>
    <row r="29" spans="1:25" ht="15.75" x14ac:dyDescent="0.25">
      <c r="A29" s="2"/>
      <c r="C29" s="2"/>
      <c r="J29" s="2"/>
      <c r="K29" t="e">
        <f t="shared" si="3"/>
        <v>#NUM!</v>
      </c>
      <c r="L29" s="4"/>
      <c r="M29" t="e">
        <f t="shared" si="4"/>
        <v>#NUM!</v>
      </c>
      <c r="O29" t="e">
        <f t="shared" si="5"/>
        <v>#NUM!</v>
      </c>
      <c r="S29" s="2"/>
      <c r="T29" t="e">
        <f t="shared" si="6"/>
        <v>#NUM!</v>
      </c>
      <c r="U29" s="2"/>
      <c r="V29" t="e">
        <f t="shared" si="7"/>
        <v>#NUM!</v>
      </c>
      <c r="X29" t="e">
        <f t="shared" si="8"/>
        <v>#NUM!</v>
      </c>
    </row>
    <row r="30" spans="1:25" ht="15.75" x14ac:dyDescent="0.25">
      <c r="A30" s="2"/>
      <c r="C30" s="2"/>
      <c r="J30" s="2">
        <v>0.34699999999999998</v>
      </c>
      <c r="K30">
        <f t="shared" si="3"/>
        <v>-1.058430499035278</v>
      </c>
      <c r="L30" s="4">
        <v>5.1999999999999998E-3</v>
      </c>
      <c r="M30">
        <f t="shared" si="4"/>
        <v>-5.2590966533947556</v>
      </c>
      <c r="N30">
        <v>13</v>
      </c>
      <c r="O30">
        <f t="shared" si="5"/>
        <v>0.32312816571995984</v>
      </c>
      <c r="S30" s="2"/>
      <c r="T30" t="e">
        <f t="shared" si="6"/>
        <v>#NUM!</v>
      </c>
      <c r="U30" s="2"/>
      <c r="V30" t="e">
        <f t="shared" si="7"/>
        <v>#NUM!</v>
      </c>
      <c r="X30" t="e">
        <f t="shared" si="8"/>
        <v>#NUM!</v>
      </c>
    </row>
    <row r="31" spans="1:25" ht="15.75" x14ac:dyDescent="0.25">
      <c r="A31" s="2"/>
      <c r="C31" s="2"/>
      <c r="J31" s="2"/>
      <c r="K31" t="e">
        <f t="shared" si="3"/>
        <v>#NUM!</v>
      </c>
      <c r="L31" s="4"/>
      <c r="M31" t="e">
        <f t="shared" si="4"/>
        <v>#NUM!</v>
      </c>
      <c r="O31" t="e">
        <f t="shared" si="5"/>
        <v>#NUM!</v>
      </c>
      <c r="S31" s="2"/>
      <c r="T31" t="e">
        <f t="shared" si="6"/>
        <v>#NUM!</v>
      </c>
      <c r="U31" s="2"/>
      <c r="V31" t="e">
        <f t="shared" si="7"/>
        <v>#NUM!</v>
      </c>
      <c r="X31" t="e">
        <f t="shared" si="8"/>
        <v>#NUM!</v>
      </c>
    </row>
    <row r="32" spans="1:25" ht="15.75" x14ac:dyDescent="0.25">
      <c r="A32" s="2"/>
      <c r="C32" s="2"/>
      <c r="J32" s="2"/>
      <c r="K32" t="e">
        <f t="shared" si="3"/>
        <v>#NUM!</v>
      </c>
      <c r="L32" s="4"/>
      <c r="M32" t="e">
        <f t="shared" si="4"/>
        <v>#NUM!</v>
      </c>
      <c r="O32" t="e">
        <f t="shared" si="5"/>
        <v>#NUM!</v>
      </c>
      <c r="X32" t="e">
        <f>SUM(X4:X31)</f>
        <v>#NUM!</v>
      </c>
      <c r="Y32" t="s">
        <v>21</v>
      </c>
    </row>
    <row r="33" spans="1:25" ht="15.75" x14ac:dyDescent="0.25">
      <c r="A33" s="2"/>
      <c r="C33" s="2"/>
      <c r="J33" s="2"/>
      <c r="K33" t="e">
        <f t="shared" si="3"/>
        <v>#NUM!</v>
      </c>
      <c r="L33" s="4"/>
      <c r="M33" t="e">
        <f t="shared" si="4"/>
        <v>#NUM!</v>
      </c>
      <c r="O33" t="e">
        <f t="shared" si="5"/>
        <v>#NUM!</v>
      </c>
      <c r="X33" t="e">
        <f>STDEV(X4:X32)</f>
        <v>#NUM!</v>
      </c>
      <c r="Y33" t="s">
        <v>12</v>
      </c>
    </row>
    <row r="34" spans="1:25" ht="15.75" x14ac:dyDescent="0.25">
      <c r="A34" s="2"/>
      <c r="C34" s="2"/>
      <c r="J34" s="2"/>
      <c r="K34" t="e">
        <f t="shared" si="3"/>
        <v>#NUM!</v>
      </c>
      <c r="L34" s="4"/>
      <c r="M34" t="e">
        <f t="shared" si="4"/>
        <v>#NUM!</v>
      </c>
      <c r="O34" t="e">
        <f t="shared" si="5"/>
        <v>#NUM!</v>
      </c>
      <c r="U34" t="s">
        <v>18</v>
      </c>
      <c r="X34" t="e">
        <f>X33/SQRT(28)</f>
        <v>#NUM!</v>
      </c>
      <c r="Y34" t="s">
        <v>13</v>
      </c>
    </row>
    <row r="35" spans="1:25" ht="15.75" x14ac:dyDescent="0.25">
      <c r="A35" s="2"/>
      <c r="C35" s="2"/>
      <c r="J35" s="2"/>
      <c r="K35" t="e">
        <f t="shared" si="3"/>
        <v>#NUM!</v>
      </c>
      <c r="L35" s="4"/>
      <c r="M35" t="e">
        <f t="shared" si="4"/>
        <v>#NUM!</v>
      </c>
      <c r="O35" t="e">
        <f t="shared" si="5"/>
        <v>#NUM!</v>
      </c>
      <c r="U35">
        <v>5.29</v>
      </c>
    </row>
    <row r="36" spans="1:25" ht="15.75" x14ac:dyDescent="0.25">
      <c r="A36" s="2"/>
      <c r="C36" s="2"/>
      <c r="J36" s="2">
        <v>0.255</v>
      </c>
      <c r="K36">
        <f t="shared" si="3"/>
        <v>-1.3664917338237108</v>
      </c>
      <c r="L36" s="4">
        <v>4.7999999999999996E-3</v>
      </c>
      <c r="M36">
        <f t="shared" si="4"/>
        <v>-5.339139361068292</v>
      </c>
      <c r="N36">
        <v>12</v>
      </c>
      <c r="O36">
        <f t="shared" si="5"/>
        <v>0.33105396893704842</v>
      </c>
    </row>
    <row r="37" spans="1:25" ht="15.75" x14ac:dyDescent="0.25">
      <c r="A37" s="2"/>
      <c r="C37" s="2"/>
      <c r="J37" s="2"/>
      <c r="K37" t="e">
        <f t="shared" si="3"/>
        <v>#NUM!</v>
      </c>
      <c r="L37" s="4"/>
      <c r="M37" t="e">
        <f t="shared" si="4"/>
        <v>#NUM!</v>
      </c>
      <c r="O37" t="e">
        <f t="shared" si="5"/>
        <v>#NUM!</v>
      </c>
    </row>
    <row r="38" spans="1:25" ht="15.75" x14ac:dyDescent="0.25">
      <c r="A38" s="2"/>
      <c r="C38" s="2"/>
      <c r="O38" t="e">
        <f>SUM(O4:O37)</f>
        <v>#NUM!</v>
      </c>
      <c r="P38" t="s">
        <v>21</v>
      </c>
    </row>
    <row r="39" spans="1:25" ht="15.75" x14ac:dyDescent="0.25">
      <c r="A39" s="2"/>
      <c r="C39" s="2"/>
      <c r="O39" t="e">
        <f>STDEV(O4:O38)</f>
        <v>#NUM!</v>
      </c>
      <c r="P39" t="s">
        <v>12</v>
      </c>
    </row>
    <row r="40" spans="1:25" ht="15.75" x14ac:dyDescent="0.25">
      <c r="A40" s="2"/>
      <c r="C40" s="2"/>
      <c r="L40" t="s">
        <v>17</v>
      </c>
      <c r="O40" t="e">
        <f>O39/SQRT(34)</f>
        <v>#NUM!</v>
      </c>
      <c r="P40" t="s">
        <v>13</v>
      </c>
    </row>
    <row r="41" spans="1:25" ht="15.75" x14ac:dyDescent="0.25">
      <c r="A41" s="2"/>
      <c r="C41" s="2"/>
      <c r="L41">
        <v>5.83</v>
      </c>
    </row>
    <row r="42" spans="1:25" x14ac:dyDescent="0.25">
      <c r="A42" s="3"/>
      <c r="C42" s="3"/>
    </row>
    <row r="43" spans="1:25" x14ac:dyDescent="0.25">
      <c r="A43" s="3"/>
      <c r="C43" s="3"/>
    </row>
    <row r="44" spans="1:25" x14ac:dyDescent="0.25">
      <c r="A44" s="3"/>
      <c r="C44" s="3"/>
    </row>
    <row r="45" spans="1:25" x14ac:dyDescent="0.25">
      <c r="A45" s="3"/>
      <c r="C45" s="3"/>
    </row>
    <row r="46" spans="1:25" x14ac:dyDescent="0.25">
      <c r="A46" s="3"/>
      <c r="C46" s="3"/>
    </row>
    <row r="47" spans="1:25" x14ac:dyDescent="0.25">
      <c r="A47" s="3"/>
      <c r="C47" s="3"/>
    </row>
    <row r="48" spans="1:25" x14ac:dyDescent="0.25">
      <c r="A48" s="3"/>
      <c r="C48" s="3"/>
    </row>
    <row r="49" spans="1:11" x14ac:dyDescent="0.25">
      <c r="A49" s="3"/>
      <c r="C49" s="3"/>
    </row>
    <row r="50" spans="1:11" x14ac:dyDescent="0.25">
      <c r="F50" t="e">
        <f>SUM(F4:F49)</f>
        <v>#NUM!</v>
      </c>
      <c r="G50" t="s">
        <v>21</v>
      </c>
    </row>
    <row r="51" spans="1:11" x14ac:dyDescent="0.25">
      <c r="F51" t="e">
        <f>STDEV(F4:F50)</f>
        <v>#NUM!</v>
      </c>
      <c r="G51" t="s">
        <v>12</v>
      </c>
    </row>
    <row r="52" spans="1:11" x14ac:dyDescent="0.25">
      <c r="B52" t="s">
        <v>16</v>
      </c>
      <c r="F52" t="e">
        <f>F51/SQRT(46)</f>
        <v>#NUM!</v>
      </c>
      <c r="G52" t="s">
        <v>13</v>
      </c>
      <c r="K52" t="s">
        <v>7</v>
      </c>
    </row>
    <row r="53" spans="1:11" x14ac:dyDescent="0.25">
      <c r="B53">
        <v>6.78</v>
      </c>
      <c r="K53" t="s">
        <v>8</v>
      </c>
    </row>
    <row r="54" spans="1:11" x14ac:dyDescent="0.25">
      <c r="K54" t="s">
        <v>20</v>
      </c>
    </row>
    <row r="55" spans="1:11" x14ac:dyDescent="0.25">
      <c r="K55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workbookViewId="0"/>
  </sheetViews>
  <sheetFormatPr defaultRowHeight="15" x14ac:dyDescent="0.25"/>
  <sheetData>
    <row r="1" spans="1:25" x14ac:dyDescent="0.25">
      <c r="A1" s="9" t="s">
        <v>26</v>
      </c>
      <c r="J1" s="9" t="s">
        <v>22</v>
      </c>
      <c r="S1" s="9" t="s">
        <v>24</v>
      </c>
    </row>
    <row r="3" spans="1:25" x14ac:dyDescent="0.25">
      <c r="A3" s="9" t="s">
        <v>0</v>
      </c>
      <c r="B3" s="10" t="s">
        <v>1</v>
      </c>
      <c r="C3" s="9" t="s">
        <v>3</v>
      </c>
      <c r="D3" s="10" t="s">
        <v>4</v>
      </c>
      <c r="E3" s="9" t="s">
        <v>2</v>
      </c>
      <c r="F3" s="9" t="s">
        <v>5</v>
      </c>
      <c r="G3" s="9"/>
      <c r="H3" s="9"/>
      <c r="I3" s="9"/>
      <c r="J3" s="9" t="s">
        <v>0</v>
      </c>
      <c r="K3" s="10" t="s">
        <v>1</v>
      </c>
      <c r="L3" s="9" t="s">
        <v>3</v>
      </c>
      <c r="M3" s="10" t="s">
        <v>4</v>
      </c>
      <c r="N3" s="9" t="s">
        <v>2</v>
      </c>
      <c r="O3" s="9" t="s">
        <v>23</v>
      </c>
      <c r="P3" s="9"/>
      <c r="Q3" s="9"/>
      <c r="R3" s="9"/>
      <c r="S3" s="9" t="s">
        <v>0</v>
      </c>
      <c r="T3" s="10" t="s">
        <v>1</v>
      </c>
      <c r="U3" s="9" t="s">
        <v>3</v>
      </c>
      <c r="V3" s="10" t="s">
        <v>4</v>
      </c>
      <c r="W3" s="9" t="s">
        <v>2</v>
      </c>
      <c r="X3" s="9" t="s">
        <v>9</v>
      </c>
      <c r="Y3" s="9"/>
    </row>
    <row r="4" spans="1:25" ht="15.75" x14ac:dyDescent="0.25">
      <c r="A4" s="6">
        <v>0.39900000000000002</v>
      </c>
      <c r="B4" s="5">
        <f>LN(A4)</f>
        <v>-0.91879386209227354</v>
      </c>
      <c r="C4" s="6">
        <v>1.52E-2</v>
      </c>
      <c r="D4" s="5">
        <f>LN(C4)</f>
        <v>-4.1864598511299063</v>
      </c>
      <c r="E4" s="5">
        <v>11</v>
      </c>
      <c r="F4" s="5">
        <f>(B4-D4)/E4</f>
        <v>0.29706054445796659</v>
      </c>
      <c r="J4" s="8">
        <v>0.255</v>
      </c>
      <c r="K4" s="5">
        <f>LN(J4)</f>
        <v>-1.3664917338237108</v>
      </c>
      <c r="L4" s="8">
        <v>1.5599999999999999E-2</v>
      </c>
      <c r="M4" s="5">
        <f>LN(L4)</f>
        <v>-4.1604843647266456</v>
      </c>
      <c r="N4" s="5">
        <v>13</v>
      </c>
      <c r="O4" s="5">
        <f>(K4-M4)/N4</f>
        <v>0.21492251006945651</v>
      </c>
      <c r="S4" s="6">
        <v>0.34599999999999997</v>
      </c>
      <c r="T4" s="5">
        <f t="shared" ref="T4:T15" si="0">LN(S4)</f>
        <v>-1.0613165039244128</v>
      </c>
      <c r="U4" s="6">
        <v>8.0999999999999996E-3</v>
      </c>
      <c r="V4" s="5">
        <f t="shared" ref="V4:V15" si="1">LN(U4)</f>
        <v>-4.8158912173037436</v>
      </c>
      <c r="W4" s="5">
        <v>11</v>
      </c>
      <c r="X4" s="5">
        <f t="shared" ref="X4:X15" si="2">(T4-V4)/W4</f>
        <v>0.34132497394357553</v>
      </c>
    </row>
    <row r="5" spans="1:25" ht="15.75" x14ac:dyDescent="0.25">
      <c r="A5" s="6">
        <v>0.17799999999999999</v>
      </c>
      <c r="B5" s="5">
        <f t="shared" ref="B5:B32" si="3">LN(A5)</f>
        <v>-1.725971728690052</v>
      </c>
      <c r="C5" s="6">
        <v>5.1999999999999998E-3</v>
      </c>
      <c r="D5" s="5">
        <f t="shared" ref="D5:D36" si="4">LN(C5)</f>
        <v>-5.2590966533947556</v>
      </c>
      <c r="E5" s="5">
        <v>14</v>
      </c>
      <c r="F5" s="5">
        <f t="shared" ref="F5:F37" si="5">(B5-D5)/E5</f>
        <v>0.25236606605033601</v>
      </c>
      <c r="J5" s="8">
        <v>0.24199999999999999</v>
      </c>
      <c r="K5" s="5">
        <f t="shared" ref="K5:K24" si="6">LN(J5)</f>
        <v>-1.4188175528254507</v>
      </c>
      <c r="L5" s="8">
        <v>7.0000000000000001E-3</v>
      </c>
      <c r="M5" s="5">
        <f t="shared" ref="M5:M24" si="7">LN(L5)</f>
        <v>-4.9618451299268234</v>
      </c>
      <c r="N5" s="5">
        <v>11</v>
      </c>
      <c r="O5" s="5">
        <f t="shared" ref="O5:O24" si="8">(K5-M5)/N5</f>
        <v>0.32209341610012476</v>
      </c>
      <c r="S5" s="6">
        <v>0.28599999999999998</v>
      </c>
      <c r="T5" s="5">
        <f t="shared" si="0"/>
        <v>-1.2517634681622845</v>
      </c>
      <c r="U5" s="6">
        <v>5.3E-3</v>
      </c>
      <c r="V5" s="5">
        <f t="shared" si="1"/>
        <v>-5.2400484584240612</v>
      </c>
      <c r="W5" s="5">
        <v>12</v>
      </c>
      <c r="X5" s="5">
        <f t="shared" si="2"/>
        <v>0.33235708252181473</v>
      </c>
    </row>
    <row r="6" spans="1:25" ht="15.75" x14ac:dyDescent="0.25">
      <c r="A6" s="6">
        <v>0.34699999999999998</v>
      </c>
      <c r="B6" s="5">
        <f t="shared" si="3"/>
        <v>-1.058430499035278</v>
      </c>
      <c r="C6" s="6">
        <v>8.6999999999999994E-3</v>
      </c>
      <c r="D6" s="5">
        <f t="shared" si="4"/>
        <v>-4.744432253321599</v>
      </c>
      <c r="E6" s="5">
        <v>11</v>
      </c>
      <c r="F6" s="5">
        <f t="shared" si="5"/>
        <v>0.33509106857148374</v>
      </c>
      <c r="J6" s="8">
        <v>0.35599999999999998</v>
      </c>
      <c r="K6" s="5">
        <f t="shared" si="6"/>
        <v>-1.0328245481301066</v>
      </c>
      <c r="L6" s="8">
        <v>8.3999999999999995E-3</v>
      </c>
      <c r="M6" s="5">
        <f t="shared" si="7"/>
        <v>-4.7795235731328694</v>
      </c>
      <c r="N6" s="5">
        <v>12</v>
      </c>
      <c r="O6" s="5">
        <f t="shared" si="8"/>
        <v>0.31222491875023023</v>
      </c>
      <c r="S6" s="6">
        <v>0.182</v>
      </c>
      <c r="T6" s="5">
        <f t="shared" si="0"/>
        <v>-1.7037485919053417</v>
      </c>
      <c r="U6" s="6">
        <v>0.02</v>
      </c>
      <c r="V6" s="5">
        <f t="shared" si="1"/>
        <v>-3.912023005428146</v>
      </c>
      <c r="W6" s="5">
        <v>16</v>
      </c>
      <c r="X6" s="5">
        <f t="shared" si="2"/>
        <v>0.13801715084517527</v>
      </c>
    </row>
    <row r="7" spans="1:25" ht="15.75" x14ac:dyDescent="0.25">
      <c r="A7" s="6">
        <v>0.22900000000000001</v>
      </c>
      <c r="B7" s="5">
        <f t="shared" si="3"/>
        <v>-1.4740332754278973</v>
      </c>
      <c r="C7" s="6">
        <v>6.4000000000000003E-3</v>
      </c>
      <c r="D7" s="5">
        <f t="shared" si="4"/>
        <v>-5.0514572886165112</v>
      </c>
      <c r="E7" s="5">
        <v>14</v>
      </c>
      <c r="F7" s="5">
        <f t="shared" si="5"/>
        <v>0.25553028665632954</v>
      </c>
      <c r="J7" s="8">
        <v>0.34200000000000003</v>
      </c>
      <c r="K7" s="5">
        <f t="shared" si="6"/>
        <v>-1.0729445419195318</v>
      </c>
      <c r="L7" s="8">
        <v>8.2000000000000007E-3</v>
      </c>
      <c r="M7" s="5">
        <f t="shared" si="7"/>
        <v>-4.8036211247119294</v>
      </c>
      <c r="N7" s="5">
        <v>13</v>
      </c>
      <c r="O7" s="5">
        <f t="shared" si="8"/>
        <v>0.28697512175326134</v>
      </c>
      <c r="S7" s="6">
        <v>0.27400000000000002</v>
      </c>
      <c r="T7" s="5">
        <f t="shared" si="0"/>
        <v>-1.2946271725940668</v>
      </c>
      <c r="U7" s="6">
        <v>8.0999999999999996E-3</v>
      </c>
      <c r="V7" s="5">
        <f t="shared" si="1"/>
        <v>-4.8158912173037436</v>
      </c>
      <c r="W7" s="5">
        <v>15</v>
      </c>
      <c r="X7" s="5">
        <f t="shared" si="2"/>
        <v>0.23475093631397845</v>
      </c>
    </row>
    <row r="8" spans="1:25" ht="15.75" x14ac:dyDescent="0.25">
      <c r="A8" s="6">
        <v>0.51700000000000002</v>
      </c>
      <c r="B8" s="5">
        <f t="shared" si="3"/>
        <v>-0.65971240447370794</v>
      </c>
      <c r="C8" s="6">
        <v>2.5000000000000001E-2</v>
      </c>
      <c r="D8" s="5">
        <f t="shared" si="4"/>
        <v>-3.6888794541139363</v>
      </c>
      <c r="E8" s="5">
        <v>12</v>
      </c>
      <c r="F8" s="5">
        <f t="shared" si="5"/>
        <v>0.25243058747001901</v>
      </c>
      <c r="J8" s="8">
        <v>0.33700000000000002</v>
      </c>
      <c r="K8" s="5">
        <f t="shared" si="6"/>
        <v>-1.0876723486297752</v>
      </c>
      <c r="L8" s="8">
        <v>7.4999999999999997E-3</v>
      </c>
      <c r="M8" s="5">
        <f t="shared" si="7"/>
        <v>-4.8928522584398726</v>
      </c>
      <c r="N8" s="5">
        <v>15</v>
      </c>
      <c r="O8" s="5">
        <f t="shared" si="8"/>
        <v>0.25367866065400652</v>
      </c>
      <c r="S8" s="6">
        <v>0.27700000000000002</v>
      </c>
      <c r="T8" s="5">
        <f t="shared" si="0"/>
        <v>-1.2837377727947985</v>
      </c>
      <c r="U8" s="6">
        <v>7.3000000000000001E-3</v>
      </c>
      <c r="V8" s="5">
        <f t="shared" si="1"/>
        <v>-4.9198809308277918</v>
      </c>
      <c r="W8" s="5">
        <v>14</v>
      </c>
      <c r="X8" s="5">
        <f t="shared" si="2"/>
        <v>0.25972451128807095</v>
      </c>
    </row>
    <row r="9" spans="1:25" ht="15.75" x14ac:dyDescent="0.25">
      <c r="A9" s="6">
        <v>0.27400000000000002</v>
      </c>
      <c r="B9" s="5">
        <f t="shared" si="3"/>
        <v>-1.2946271725940668</v>
      </c>
      <c r="C9" s="6">
        <v>2.1499999999999998E-2</v>
      </c>
      <c r="D9" s="5">
        <f t="shared" si="4"/>
        <v>-3.8397023438485198</v>
      </c>
      <c r="E9" s="5">
        <v>11</v>
      </c>
      <c r="F9" s="5">
        <f t="shared" si="5"/>
        <v>0.23137047011404119</v>
      </c>
      <c r="J9" s="8">
        <v>0.34200000000000003</v>
      </c>
      <c r="K9" s="5">
        <f t="shared" si="6"/>
        <v>-1.0729445419195318</v>
      </c>
      <c r="L9" s="8">
        <v>7.7999999999999996E-3</v>
      </c>
      <c r="M9" s="5">
        <f t="shared" si="7"/>
        <v>-4.853631545286591</v>
      </c>
      <c r="N9" s="5">
        <v>19</v>
      </c>
      <c r="O9" s="5">
        <f t="shared" si="8"/>
        <v>0.1989835264930031</v>
      </c>
      <c r="S9" s="3">
        <v>0.36299999999999999</v>
      </c>
      <c r="T9" s="3">
        <f t="shared" si="0"/>
        <v>-1.0133524447172864</v>
      </c>
      <c r="U9" s="3">
        <v>8.0000000000000002E-3</v>
      </c>
      <c r="V9" s="3">
        <f t="shared" si="1"/>
        <v>-4.8283137373023015</v>
      </c>
      <c r="W9" s="11">
        <v>14</v>
      </c>
      <c r="X9" s="3">
        <f t="shared" si="2"/>
        <v>0.27249723518464392</v>
      </c>
    </row>
    <row r="10" spans="1:25" ht="15.75" x14ac:dyDescent="0.25">
      <c r="A10" s="6">
        <v>0.35299999999999998</v>
      </c>
      <c r="B10" s="5">
        <f t="shared" si="3"/>
        <v>-1.0412872220488403</v>
      </c>
      <c r="C10" s="6">
        <v>3.3999999999999998E-3</v>
      </c>
      <c r="D10" s="5">
        <f t="shared" si="4"/>
        <v>-5.6839798473600212</v>
      </c>
      <c r="E10" s="5">
        <v>13</v>
      </c>
      <c r="F10" s="5">
        <f t="shared" si="5"/>
        <v>0.35713020194701389</v>
      </c>
      <c r="J10" s="8">
        <v>0.32600000000000001</v>
      </c>
      <c r="K10" s="5">
        <f t="shared" si="6"/>
        <v>-1.1208578976154293</v>
      </c>
      <c r="L10" s="8">
        <v>2.7099999999999999E-2</v>
      </c>
      <c r="M10" s="5">
        <f t="shared" si="7"/>
        <v>-3.6082215510964817</v>
      </c>
      <c r="N10" s="5">
        <v>15</v>
      </c>
      <c r="O10" s="5">
        <f t="shared" si="8"/>
        <v>0.16582424356540351</v>
      </c>
      <c r="S10" s="3">
        <v>0.249</v>
      </c>
      <c r="T10" s="3">
        <f t="shared" si="0"/>
        <v>-1.3903023825174294</v>
      </c>
      <c r="U10" s="3">
        <v>1.4200000000000001E-2</v>
      </c>
      <c r="V10" s="3">
        <f t="shared" si="1"/>
        <v>-4.2545133143749219</v>
      </c>
      <c r="W10" s="11">
        <v>12</v>
      </c>
      <c r="X10" s="3">
        <f t="shared" si="2"/>
        <v>0.23868424432145771</v>
      </c>
    </row>
    <row r="11" spans="1:25" ht="15.75" x14ac:dyDescent="0.25">
      <c r="A11" s="6">
        <v>0.182</v>
      </c>
      <c r="B11" s="5">
        <f t="shared" si="3"/>
        <v>-1.7037485919053417</v>
      </c>
      <c r="C11" s="6">
        <v>6.8999999999999999E-3</v>
      </c>
      <c r="D11" s="5">
        <f t="shared" si="4"/>
        <v>-4.976233867378923</v>
      </c>
      <c r="E11" s="5">
        <v>14</v>
      </c>
      <c r="F11" s="5">
        <f t="shared" si="5"/>
        <v>0.23374894824811296</v>
      </c>
      <c r="J11" s="8">
        <v>0.254</v>
      </c>
      <c r="K11" s="5">
        <f t="shared" si="6"/>
        <v>-1.3704210119636004</v>
      </c>
      <c r="L11" s="8">
        <v>3.3599999999999998E-2</v>
      </c>
      <c r="M11" s="5">
        <f t="shared" si="7"/>
        <v>-3.3932292120129786</v>
      </c>
      <c r="N11" s="5">
        <v>12</v>
      </c>
      <c r="O11" s="5">
        <f t="shared" si="8"/>
        <v>0.16856735000411485</v>
      </c>
      <c r="S11" s="3">
        <v>0.45500000000000002</v>
      </c>
      <c r="T11" s="3">
        <f t="shared" si="0"/>
        <v>-0.78745786003118656</v>
      </c>
      <c r="U11" s="3">
        <v>1.3899999999999999E-2</v>
      </c>
      <c r="V11" s="3">
        <f t="shared" si="1"/>
        <v>-4.2758664388454912</v>
      </c>
      <c r="W11" s="11">
        <v>13</v>
      </c>
      <c r="X11" s="3">
        <f t="shared" si="2"/>
        <v>0.26833912144725419</v>
      </c>
    </row>
    <row r="12" spans="1:25" ht="15.75" x14ac:dyDescent="0.25">
      <c r="A12" s="6">
        <v>0.29899999999999999</v>
      </c>
      <c r="B12" s="5">
        <f t="shared" si="3"/>
        <v>-1.2073117055914506</v>
      </c>
      <c r="C12" s="6">
        <v>0.02</v>
      </c>
      <c r="D12" s="5">
        <f t="shared" si="4"/>
        <v>-3.912023005428146</v>
      </c>
      <c r="E12" s="5">
        <v>10</v>
      </c>
      <c r="F12" s="5">
        <f t="shared" si="5"/>
        <v>0.27047112998366957</v>
      </c>
      <c r="J12" s="8">
        <v>0.30099999999999999</v>
      </c>
      <c r="K12" s="5">
        <f t="shared" si="6"/>
        <v>-1.2006450142332614</v>
      </c>
      <c r="L12" s="8">
        <v>1.44E-2</v>
      </c>
      <c r="M12" s="5">
        <f t="shared" si="7"/>
        <v>-4.240527072400182</v>
      </c>
      <c r="N12" s="5">
        <v>12</v>
      </c>
      <c r="O12" s="5">
        <f t="shared" si="8"/>
        <v>0.25332350484724336</v>
      </c>
      <c r="S12" s="3">
        <v>0.20300000000000001</v>
      </c>
      <c r="T12" s="3">
        <f t="shared" si="0"/>
        <v>-1.5945492999403497</v>
      </c>
      <c r="U12" s="3">
        <v>2.5100000000000001E-2</v>
      </c>
      <c r="V12" s="3">
        <f t="shared" si="1"/>
        <v>-3.6848874328443988</v>
      </c>
      <c r="W12" s="11">
        <v>12</v>
      </c>
      <c r="X12" s="3">
        <f t="shared" si="2"/>
        <v>0.17419484440867075</v>
      </c>
    </row>
    <row r="13" spans="1:25" ht="15.75" x14ac:dyDescent="0.25">
      <c r="A13" s="6">
        <v>0.375</v>
      </c>
      <c r="B13" s="5">
        <f t="shared" si="3"/>
        <v>-0.98082925301172619</v>
      </c>
      <c r="C13" s="6">
        <v>2.1000000000000001E-2</v>
      </c>
      <c r="D13" s="5">
        <f t="shared" si="4"/>
        <v>-3.8632328412587138</v>
      </c>
      <c r="E13" s="5">
        <v>11</v>
      </c>
      <c r="F13" s="5">
        <f t="shared" si="5"/>
        <v>0.26203668984063522</v>
      </c>
      <c r="J13" s="8">
        <v>0.29099999999999998</v>
      </c>
      <c r="K13" s="5">
        <f t="shared" si="6"/>
        <v>-1.2344320118106447</v>
      </c>
      <c r="L13" s="8">
        <v>3.5000000000000001E-3</v>
      </c>
      <c r="M13" s="5">
        <f t="shared" si="7"/>
        <v>-5.6549923104867688</v>
      </c>
      <c r="N13" s="5">
        <v>14</v>
      </c>
      <c r="O13" s="5">
        <f t="shared" si="8"/>
        <v>0.31575430704829455</v>
      </c>
      <c r="S13" s="3">
        <v>0.41</v>
      </c>
      <c r="T13" s="3">
        <f t="shared" si="0"/>
        <v>-0.89159811928378363</v>
      </c>
      <c r="U13" s="3">
        <v>1.47E-2</v>
      </c>
      <c r="V13" s="3">
        <f t="shared" si="1"/>
        <v>-4.2199077851974467</v>
      </c>
      <c r="W13" s="11">
        <v>12</v>
      </c>
      <c r="X13" s="3">
        <f t="shared" si="2"/>
        <v>0.27735913882613855</v>
      </c>
    </row>
    <row r="14" spans="1:25" ht="15.75" x14ac:dyDescent="0.25">
      <c r="A14" s="6">
        <v>0.26100000000000001</v>
      </c>
      <c r="B14" s="5">
        <f t="shared" si="3"/>
        <v>-1.3432348716594436</v>
      </c>
      <c r="C14" s="6">
        <v>1.52E-2</v>
      </c>
      <c r="D14" s="5">
        <f t="shared" si="4"/>
        <v>-4.1864598511299063</v>
      </c>
      <c r="E14" s="5">
        <v>12</v>
      </c>
      <c r="F14" s="5">
        <f t="shared" si="5"/>
        <v>0.23693541495587189</v>
      </c>
      <c r="J14" s="8">
        <v>0.254</v>
      </c>
      <c r="K14" s="5">
        <f t="shared" si="6"/>
        <v>-1.3704210119636004</v>
      </c>
      <c r="L14" s="8">
        <v>6.4999999999999997E-3</v>
      </c>
      <c r="M14" s="5">
        <f t="shared" si="7"/>
        <v>-5.0359531020805459</v>
      </c>
      <c r="N14" s="5">
        <v>13</v>
      </c>
      <c r="O14" s="5">
        <f t="shared" si="8"/>
        <v>0.28196400693207274</v>
      </c>
      <c r="S14" s="3">
        <v>0.29299999999999998</v>
      </c>
      <c r="T14" s="3">
        <f t="shared" si="0"/>
        <v>-1.2275826699650698</v>
      </c>
      <c r="U14" s="3">
        <v>9.1999999999999998E-3</v>
      </c>
      <c r="V14" s="3">
        <f t="shared" si="1"/>
        <v>-4.6885517949271422</v>
      </c>
      <c r="W14" s="11">
        <v>12</v>
      </c>
      <c r="X14" s="3">
        <f t="shared" si="2"/>
        <v>0.28841409374683935</v>
      </c>
    </row>
    <row r="15" spans="1:25" ht="15.75" x14ac:dyDescent="0.25">
      <c r="A15" s="6">
        <v>0.28599999999999998</v>
      </c>
      <c r="B15" s="5">
        <f t="shared" si="3"/>
        <v>-1.2517634681622845</v>
      </c>
      <c r="C15" s="6">
        <v>3.3800000000000002E-3</v>
      </c>
      <c r="D15" s="5">
        <f t="shared" si="4"/>
        <v>-5.6898795694872097</v>
      </c>
      <c r="E15" s="5">
        <v>13</v>
      </c>
      <c r="F15" s="5">
        <f t="shared" si="5"/>
        <v>0.34139354625576346</v>
      </c>
      <c r="J15" s="8">
        <v>0.25900000000000001</v>
      </c>
      <c r="K15" s="5">
        <f t="shared" si="6"/>
        <v>-1.3509272172825992</v>
      </c>
      <c r="L15" s="8">
        <v>3.7000000000000002E-3</v>
      </c>
      <c r="M15" s="5">
        <f t="shared" si="7"/>
        <v>-5.5994224593319579</v>
      </c>
      <c r="N15" s="5">
        <v>14</v>
      </c>
      <c r="O15" s="5">
        <f t="shared" si="8"/>
        <v>0.30346394586066844</v>
      </c>
      <c r="S15" s="3">
        <v>0.38100000000000001</v>
      </c>
      <c r="T15" s="3">
        <f t="shared" si="0"/>
        <v>-0.96495590385543606</v>
      </c>
      <c r="U15" s="3">
        <v>1.15E-2</v>
      </c>
      <c r="V15" s="3">
        <f t="shared" si="1"/>
        <v>-4.4654082436129325</v>
      </c>
      <c r="W15" s="11">
        <v>14</v>
      </c>
      <c r="X15" s="3">
        <f t="shared" si="2"/>
        <v>0.25003230998267834</v>
      </c>
    </row>
    <row r="16" spans="1:25" ht="15.75" x14ac:dyDescent="0.25">
      <c r="A16" s="6">
        <v>0.32600000000000001</v>
      </c>
      <c r="B16" s="5">
        <f t="shared" si="3"/>
        <v>-1.1208578976154293</v>
      </c>
      <c r="C16" s="6">
        <v>2.0199999999999999E-2</v>
      </c>
      <c r="D16" s="5">
        <f t="shared" si="4"/>
        <v>-3.9020726745749781</v>
      </c>
      <c r="E16" s="5">
        <v>10</v>
      </c>
      <c r="F16" s="5">
        <f t="shared" si="5"/>
        <v>0.27812147769595486</v>
      </c>
      <c r="J16" s="8">
        <v>0.433</v>
      </c>
      <c r="K16" s="5">
        <f t="shared" si="6"/>
        <v>-0.83701755097964725</v>
      </c>
      <c r="L16" s="8">
        <v>8.8999999999999999E-3</v>
      </c>
      <c r="M16" s="5">
        <f t="shared" si="7"/>
        <v>-4.7217040022440431</v>
      </c>
      <c r="N16" s="5">
        <v>14</v>
      </c>
      <c r="O16" s="5">
        <f t="shared" si="8"/>
        <v>0.27747760366174257</v>
      </c>
      <c r="W16" s="12"/>
      <c r="X16" s="3">
        <f>SUM(X4:X15)</f>
        <v>3.0756956428302975</v>
      </c>
      <c r="Y16" t="s">
        <v>36</v>
      </c>
    </row>
    <row r="17" spans="1:25" ht="15.75" x14ac:dyDescent="0.25">
      <c r="A17" s="6">
        <v>0.27100000000000002</v>
      </c>
      <c r="B17" s="5">
        <f t="shared" si="3"/>
        <v>-1.305636458102436</v>
      </c>
      <c r="C17" s="6">
        <v>1.09E-2</v>
      </c>
      <c r="D17" s="5">
        <f t="shared" si="4"/>
        <v>-4.5189924897470393</v>
      </c>
      <c r="E17" s="5">
        <v>11</v>
      </c>
      <c r="F17" s="5">
        <f t="shared" si="5"/>
        <v>0.29212327560405488</v>
      </c>
      <c r="J17" s="8">
        <v>0.32400000000000001</v>
      </c>
      <c r="K17" s="5">
        <f t="shared" si="6"/>
        <v>-1.1270117631898076</v>
      </c>
      <c r="L17" s="8">
        <v>1.4E-3</v>
      </c>
      <c r="M17" s="5">
        <f t="shared" si="7"/>
        <v>-6.5712830423609239</v>
      </c>
      <c r="N17" s="5">
        <v>13</v>
      </c>
      <c r="O17" s="5">
        <f t="shared" si="8"/>
        <v>0.41879009839777814</v>
      </c>
      <c r="X17" s="3">
        <f>STDEV(X4:X16)</f>
        <v>0.78389748448284624</v>
      </c>
      <c r="Y17" t="s">
        <v>12</v>
      </c>
    </row>
    <row r="18" spans="1:25" ht="15.75" x14ac:dyDescent="0.25">
      <c r="A18" s="6">
        <v>0.29399999999999998</v>
      </c>
      <c r="B18" s="5">
        <f t="shared" si="3"/>
        <v>-1.2241755116434554</v>
      </c>
      <c r="C18" s="6">
        <v>8.6999999999999994E-3</v>
      </c>
      <c r="D18" s="5">
        <f t="shared" si="4"/>
        <v>-4.744432253321599</v>
      </c>
      <c r="E18" s="5">
        <v>12</v>
      </c>
      <c r="F18" s="5">
        <f t="shared" si="5"/>
        <v>0.29335472847317862</v>
      </c>
      <c r="J18" s="8">
        <v>0.255</v>
      </c>
      <c r="K18" s="5">
        <f t="shared" si="6"/>
        <v>-1.3664917338237108</v>
      </c>
      <c r="L18" s="8">
        <v>2.01E-2</v>
      </c>
      <c r="M18" s="5">
        <f t="shared" si="7"/>
        <v>-3.907035463917107</v>
      </c>
      <c r="N18" s="5">
        <v>10</v>
      </c>
      <c r="O18" s="5">
        <f t="shared" si="8"/>
        <v>0.25405437300933958</v>
      </c>
      <c r="T18" t="s">
        <v>35</v>
      </c>
      <c r="X18">
        <f>X17/SQRT(12)</f>
        <v>0.22629171184162089</v>
      </c>
      <c r="Y18" t="s">
        <v>13</v>
      </c>
    </row>
    <row r="19" spans="1:25" ht="15.75" x14ac:dyDescent="0.25">
      <c r="A19" s="6">
        <v>0.314</v>
      </c>
      <c r="B19" s="5">
        <f t="shared" si="3"/>
        <v>-1.1583622930738837</v>
      </c>
      <c r="C19" s="6">
        <v>1.35E-2</v>
      </c>
      <c r="D19" s="5">
        <f t="shared" si="4"/>
        <v>-4.3050655935377531</v>
      </c>
      <c r="E19" s="5">
        <v>11</v>
      </c>
      <c r="F19" s="5">
        <f t="shared" si="5"/>
        <v>0.2860639364058063</v>
      </c>
      <c r="J19" s="8">
        <v>0.316</v>
      </c>
      <c r="K19" s="5">
        <f t="shared" si="6"/>
        <v>-1.152013065395225</v>
      </c>
      <c r="L19" s="8">
        <v>5.1999999999999998E-3</v>
      </c>
      <c r="M19" s="5">
        <f t="shared" si="7"/>
        <v>-5.2590966533947556</v>
      </c>
      <c r="N19" s="5">
        <v>15</v>
      </c>
      <c r="O19" s="5">
        <f t="shared" si="8"/>
        <v>0.27380557253330207</v>
      </c>
    </row>
    <row r="20" spans="1:25" ht="15.75" x14ac:dyDescent="0.25">
      <c r="A20" s="6">
        <v>0.26800000000000002</v>
      </c>
      <c r="B20" s="5">
        <f t="shared" si="3"/>
        <v>-1.3167682984712803</v>
      </c>
      <c r="C20" s="6">
        <v>1.5599999999999999E-2</v>
      </c>
      <c r="D20" s="5">
        <f t="shared" si="4"/>
        <v>-4.1604843647266456</v>
      </c>
      <c r="E20" s="5">
        <v>11</v>
      </c>
      <c r="F20" s="5">
        <f t="shared" si="5"/>
        <v>0.25851964238685138</v>
      </c>
      <c r="J20" s="8">
        <v>0.36299999999999999</v>
      </c>
      <c r="K20" s="5">
        <f t="shared" si="6"/>
        <v>-1.0133524447172864</v>
      </c>
      <c r="L20" s="8">
        <v>1.5599999999999999E-2</v>
      </c>
      <c r="M20" s="5">
        <f t="shared" si="7"/>
        <v>-4.1604843647266456</v>
      </c>
      <c r="N20" s="5">
        <v>15</v>
      </c>
      <c r="O20" s="5">
        <f t="shared" si="8"/>
        <v>0.2098087946672906</v>
      </c>
    </row>
    <row r="21" spans="1:25" ht="15.75" x14ac:dyDescent="0.25">
      <c r="A21" s="6">
        <v>0.35399999999999998</v>
      </c>
      <c r="B21" s="5">
        <f t="shared" si="3"/>
        <v>-1.0384583658483626</v>
      </c>
      <c r="C21" s="6">
        <v>0.02</v>
      </c>
      <c r="D21" s="5">
        <f t="shared" si="4"/>
        <v>-3.912023005428146</v>
      </c>
      <c r="E21" s="5">
        <v>11</v>
      </c>
      <c r="F21" s="5">
        <f t="shared" si="5"/>
        <v>0.26123314905270756</v>
      </c>
      <c r="J21" s="8">
        <v>0.35699999999999998</v>
      </c>
      <c r="K21" s="5">
        <f t="shared" si="6"/>
        <v>-1.0300194972024981</v>
      </c>
      <c r="L21" s="8">
        <v>1.6500000000000001E-2</v>
      </c>
      <c r="M21" s="5">
        <f t="shared" si="7"/>
        <v>-4.1043948980756024</v>
      </c>
      <c r="N21" s="5">
        <v>12</v>
      </c>
      <c r="O21" s="5">
        <f t="shared" si="8"/>
        <v>0.2561979500727587</v>
      </c>
    </row>
    <row r="22" spans="1:25" ht="15.75" x14ac:dyDescent="0.25">
      <c r="A22" s="6">
        <v>0.34899999999999998</v>
      </c>
      <c r="B22" s="5">
        <f t="shared" si="3"/>
        <v>-1.05268335677971</v>
      </c>
      <c r="C22" s="6">
        <v>1.46E-2</v>
      </c>
      <c r="D22" s="5">
        <f t="shared" si="4"/>
        <v>-4.2267337502678464</v>
      </c>
      <c r="E22" s="5">
        <v>11</v>
      </c>
      <c r="F22" s="5">
        <f t="shared" si="5"/>
        <v>0.28855003577164878</v>
      </c>
      <c r="J22" s="8">
        <v>0.35299999999999998</v>
      </c>
      <c r="K22" s="5">
        <f t="shared" si="6"/>
        <v>-1.0412872220488403</v>
      </c>
      <c r="L22" s="8">
        <v>1.43E-2</v>
      </c>
      <c r="M22" s="5">
        <f t="shared" si="7"/>
        <v>-4.2474957417162758</v>
      </c>
      <c r="N22" s="5">
        <v>13</v>
      </c>
      <c r="O22" s="5">
        <f t="shared" si="8"/>
        <v>0.24663142458980272</v>
      </c>
    </row>
    <row r="23" spans="1:25" ht="15.75" x14ac:dyDescent="0.25">
      <c r="A23" s="6">
        <v>0.34200000000000003</v>
      </c>
      <c r="B23" s="5">
        <f t="shared" si="3"/>
        <v>-1.0729445419195318</v>
      </c>
      <c r="C23" s="6">
        <v>6.0000000000000001E-3</v>
      </c>
      <c r="D23" s="5">
        <f t="shared" si="4"/>
        <v>-5.1159958097540823</v>
      </c>
      <c r="E23" s="5">
        <v>11</v>
      </c>
      <c r="F23" s="5">
        <f t="shared" si="5"/>
        <v>0.36755011525768638</v>
      </c>
      <c r="J23" s="8">
        <v>0.28100000000000003</v>
      </c>
      <c r="K23" s="5">
        <f t="shared" si="6"/>
        <v>-1.2694006096483912</v>
      </c>
      <c r="L23" s="8">
        <v>9.7999999999999997E-3</v>
      </c>
      <c r="M23" s="5">
        <f t="shared" si="7"/>
        <v>-4.6253728933056104</v>
      </c>
      <c r="N23" s="5">
        <v>12</v>
      </c>
      <c r="O23" s="5">
        <f t="shared" si="8"/>
        <v>0.27966435697143494</v>
      </c>
    </row>
    <row r="24" spans="1:25" ht="15.75" x14ac:dyDescent="0.25">
      <c r="A24" s="6">
        <v>0.28199999999999997</v>
      </c>
      <c r="B24" s="5">
        <f t="shared" si="3"/>
        <v>-1.2658482080440236</v>
      </c>
      <c r="C24" s="6">
        <v>9.1999999999999998E-3</v>
      </c>
      <c r="D24" s="5">
        <f t="shared" si="4"/>
        <v>-4.6885517949271422</v>
      </c>
      <c r="E24" s="5">
        <v>11</v>
      </c>
      <c r="F24" s="5">
        <f t="shared" si="5"/>
        <v>0.31115487153482896</v>
      </c>
      <c r="J24" s="8">
        <v>0.255</v>
      </c>
      <c r="K24" s="5">
        <f t="shared" si="6"/>
        <v>-1.3664917338237108</v>
      </c>
      <c r="L24" s="8">
        <v>5.1999999999999998E-3</v>
      </c>
      <c r="M24" s="5">
        <f t="shared" si="7"/>
        <v>-5.2590966533947556</v>
      </c>
      <c r="N24" s="5">
        <v>18</v>
      </c>
      <c r="O24" s="5">
        <f t="shared" si="8"/>
        <v>0.21625582886505804</v>
      </c>
    </row>
    <row r="25" spans="1:25" x14ac:dyDescent="0.25">
      <c r="A25" s="6">
        <v>0.33700000000000002</v>
      </c>
      <c r="B25" s="5">
        <f t="shared" si="3"/>
        <v>-1.0876723486297752</v>
      </c>
      <c r="C25" s="6">
        <v>1.4500000000000001E-2</v>
      </c>
      <c r="D25" s="5">
        <f t="shared" si="4"/>
        <v>-4.2336066295556085</v>
      </c>
      <c r="E25" s="5">
        <v>11</v>
      </c>
      <c r="F25" s="5">
        <f t="shared" si="5"/>
        <v>0.28599402553871212</v>
      </c>
      <c r="O25" s="5">
        <f>SUM(O4:O24)</f>
        <v>5.5104615148463871</v>
      </c>
      <c r="P25" t="s">
        <v>36</v>
      </c>
    </row>
    <row r="26" spans="1:25" x14ac:dyDescent="0.25">
      <c r="A26" s="6">
        <v>0.26100000000000001</v>
      </c>
      <c r="B26" s="5">
        <f t="shared" si="3"/>
        <v>-1.3432348716594436</v>
      </c>
      <c r="C26" s="6">
        <v>2.5499999999999998E-2</v>
      </c>
      <c r="D26" s="5">
        <f t="shared" si="4"/>
        <v>-3.6690768268177565</v>
      </c>
      <c r="E26" s="5">
        <v>11</v>
      </c>
      <c r="F26" s="5">
        <f t="shared" si="5"/>
        <v>0.21144017774166482</v>
      </c>
      <c r="O26" s="5">
        <f>STDEV(O4:O25)</f>
        <v>1.1203039710235079</v>
      </c>
      <c r="P26" t="s">
        <v>12</v>
      </c>
    </row>
    <row r="27" spans="1:25" x14ac:dyDescent="0.25">
      <c r="A27" s="6">
        <v>0.376</v>
      </c>
      <c r="B27" s="5">
        <f t="shared" si="3"/>
        <v>-0.97816613559224252</v>
      </c>
      <c r="C27" s="6">
        <v>2.0799999999999999E-2</v>
      </c>
      <c r="D27" s="5">
        <f t="shared" si="4"/>
        <v>-3.8728022922748648</v>
      </c>
      <c r="E27" s="5">
        <v>11</v>
      </c>
      <c r="F27" s="5">
        <f t="shared" si="5"/>
        <v>0.263148741516602</v>
      </c>
      <c r="K27" t="s">
        <v>34</v>
      </c>
      <c r="O27">
        <f>O26/SQRT(21)</f>
        <v>0.24447036897975424</v>
      </c>
      <c r="P27" t="s">
        <v>13</v>
      </c>
    </row>
    <row r="28" spans="1:25" x14ac:dyDescent="0.25">
      <c r="A28" s="6">
        <v>0.30099999999999999</v>
      </c>
      <c r="B28" s="5">
        <f t="shared" si="3"/>
        <v>-1.2006450142332614</v>
      </c>
      <c r="C28" s="6">
        <v>9.1000000000000004E-3</v>
      </c>
      <c r="D28" s="5">
        <f t="shared" si="4"/>
        <v>-4.699480865459333</v>
      </c>
      <c r="E28" s="5">
        <v>11</v>
      </c>
      <c r="F28" s="5">
        <f t="shared" si="5"/>
        <v>0.31807598647509744</v>
      </c>
    </row>
    <row r="29" spans="1:25" x14ac:dyDescent="0.25">
      <c r="A29" s="6">
        <v>0.33600000000000002</v>
      </c>
      <c r="B29" s="5">
        <f t="shared" si="3"/>
        <v>-1.0906441190189327</v>
      </c>
      <c r="C29" s="6">
        <v>6.4000000000000003E-3</v>
      </c>
      <c r="D29" s="5">
        <f t="shared" si="4"/>
        <v>-5.0514572886165112</v>
      </c>
      <c r="E29" s="5">
        <v>15</v>
      </c>
      <c r="F29" s="5">
        <f t="shared" si="5"/>
        <v>0.26405421130650525</v>
      </c>
    </row>
    <row r="30" spans="1:25" x14ac:dyDescent="0.25">
      <c r="A30" s="6">
        <v>0.26900000000000002</v>
      </c>
      <c r="B30" s="5">
        <f t="shared" si="3"/>
        <v>-1.313043899380298</v>
      </c>
      <c r="C30" s="6">
        <v>1.6799999999999999E-2</v>
      </c>
      <c r="D30" s="5">
        <f t="shared" si="4"/>
        <v>-4.086376392572924</v>
      </c>
      <c r="E30" s="5">
        <v>12</v>
      </c>
      <c r="F30" s="5">
        <f t="shared" si="5"/>
        <v>0.23111104109938552</v>
      </c>
    </row>
    <row r="31" spans="1:25" x14ac:dyDescent="0.25">
      <c r="A31" s="6">
        <v>0.33</v>
      </c>
      <c r="B31" s="5">
        <f t="shared" si="3"/>
        <v>-1.1086626245216111</v>
      </c>
      <c r="C31" s="6">
        <v>1.1299999999999999E-2</v>
      </c>
      <c r="D31" s="5">
        <f t="shared" si="4"/>
        <v>-4.4829525532638419</v>
      </c>
      <c r="E31" s="5">
        <v>11</v>
      </c>
      <c r="F31" s="5">
        <f t="shared" si="5"/>
        <v>0.30675362988565735</v>
      </c>
    </row>
    <row r="32" spans="1:25" x14ac:dyDescent="0.25">
      <c r="A32" s="6">
        <v>0.36299999999999999</v>
      </c>
      <c r="B32" s="5">
        <f t="shared" si="3"/>
        <v>-1.0133524447172864</v>
      </c>
      <c r="C32" s="6">
        <v>0.02</v>
      </c>
      <c r="D32" s="5">
        <f t="shared" si="4"/>
        <v>-3.912023005428146</v>
      </c>
      <c r="E32" s="5">
        <v>12</v>
      </c>
      <c r="F32" s="5">
        <f t="shared" si="5"/>
        <v>0.24155588005923831</v>
      </c>
    </row>
    <row r="33" spans="1:11" x14ac:dyDescent="0.25">
      <c r="A33" s="6">
        <v>0.378</v>
      </c>
      <c r="B33" s="5">
        <f>LN(A33)</f>
        <v>-0.97286108336254939</v>
      </c>
      <c r="C33" s="6">
        <v>1.23E-2</v>
      </c>
      <c r="D33" s="5">
        <f t="shared" si="4"/>
        <v>-4.3981560166037657</v>
      </c>
      <c r="E33" s="5">
        <v>12</v>
      </c>
      <c r="F33" s="5">
        <f t="shared" si="5"/>
        <v>0.28544124443676805</v>
      </c>
    </row>
    <row r="34" spans="1:11" x14ac:dyDescent="0.25">
      <c r="A34" s="6">
        <v>0.28799999999999998</v>
      </c>
      <c r="B34" s="5">
        <f t="shared" ref="B34:B37" si="9">LN(A34)</f>
        <v>-1.2447947988461912</v>
      </c>
      <c r="C34" s="6">
        <v>7.0000000000000001E-3</v>
      </c>
      <c r="D34" s="5">
        <f t="shared" si="4"/>
        <v>-4.9618451299268234</v>
      </c>
      <c r="E34" s="5">
        <v>12</v>
      </c>
      <c r="F34" s="5">
        <f t="shared" si="5"/>
        <v>0.30975419425671935</v>
      </c>
    </row>
    <row r="35" spans="1:11" x14ac:dyDescent="0.25">
      <c r="A35" s="6">
        <v>0.27900000000000003</v>
      </c>
      <c r="B35" s="5">
        <f t="shared" si="9"/>
        <v>-1.2765434971607714</v>
      </c>
      <c r="C35" s="6">
        <v>1.1900000000000001E-2</v>
      </c>
      <c r="D35" s="5">
        <f t="shared" si="4"/>
        <v>-4.4312168788646531</v>
      </c>
      <c r="E35" s="5">
        <v>13</v>
      </c>
      <c r="F35" s="5">
        <f t="shared" si="5"/>
        <v>0.24266718320799091</v>
      </c>
    </row>
    <row r="36" spans="1:11" x14ac:dyDescent="0.25">
      <c r="A36" s="6">
        <v>0.27100000000000002</v>
      </c>
      <c r="B36" s="5">
        <f t="shared" si="9"/>
        <v>-1.305636458102436</v>
      </c>
      <c r="C36" s="6">
        <v>1.2800000000000001E-2</v>
      </c>
      <c r="D36" s="5">
        <f t="shared" si="4"/>
        <v>-4.3583101080565658</v>
      </c>
      <c r="E36" s="5">
        <v>12</v>
      </c>
      <c r="F36" s="5">
        <f t="shared" si="5"/>
        <v>0.25438947082951086</v>
      </c>
    </row>
    <row r="37" spans="1:11" x14ac:dyDescent="0.25">
      <c r="A37" s="6">
        <v>0.29599999999999999</v>
      </c>
      <c r="B37" s="5">
        <f t="shared" si="9"/>
        <v>-1.2173958246580767</v>
      </c>
      <c r="C37" s="6">
        <v>6.4000000000000003E-3</v>
      </c>
      <c r="D37" s="5">
        <f>LN(C37)</f>
        <v>-5.0514572886165112</v>
      </c>
      <c r="E37" s="5">
        <v>11</v>
      </c>
      <c r="F37" s="5">
        <f t="shared" si="5"/>
        <v>0.34855104217803951</v>
      </c>
    </row>
    <row r="38" spans="1:11" x14ac:dyDescent="0.25">
      <c r="F38" s="5">
        <f>SUM(F4:F37)</f>
        <v>9.5251730152658514</v>
      </c>
      <c r="G38" t="s">
        <v>36</v>
      </c>
    </row>
    <row r="39" spans="1:11" x14ac:dyDescent="0.25">
      <c r="B39" t="s">
        <v>17</v>
      </c>
      <c r="F39" s="5">
        <f>STDEV(F4:F38)</f>
        <v>1.5631717111768395</v>
      </c>
      <c r="G39" t="s">
        <v>12</v>
      </c>
    </row>
    <row r="40" spans="1:11" x14ac:dyDescent="0.25">
      <c r="F40">
        <f>F39/SQRT(34)</f>
        <v>0.26808173680162245</v>
      </c>
      <c r="G40" t="s">
        <v>13</v>
      </c>
    </row>
    <row r="43" spans="1:11" x14ac:dyDescent="0.25">
      <c r="K43" t="s">
        <v>7</v>
      </c>
    </row>
    <row r="44" spans="1:11" x14ac:dyDescent="0.25">
      <c r="K44" t="s">
        <v>8</v>
      </c>
    </row>
    <row r="45" spans="1:11" x14ac:dyDescent="0.25">
      <c r="K45" t="s">
        <v>19</v>
      </c>
    </row>
    <row r="46" spans="1:11" x14ac:dyDescent="0.25">
      <c r="K46" t="s">
        <v>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A4" sqref="A4"/>
    </sheetView>
  </sheetViews>
  <sheetFormatPr defaultRowHeight="15" x14ac:dyDescent="0.25"/>
  <sheetData>
    <row r="1" spans="1:25" x14ac:dyDescent="0.25">
      <c r="A1" s="9" t="s">
        <v>27</v>
      </c>
      <c r="B1" s="9"/>
      <c r="C1" s="9"/>
      <c r="D1" s="9"/>
      <c r="E1" s="9"/>
      <c r="F1" s="9"/>
      <c r="G1" s="9"/>
      <c r="H1" s="9"/>
      <c r="I1" s="9"/>
      <c r="J1" s="9" t="s">
        <v>28</v>
      </c>
      <c r="K1" s="9"/>
      <c r="L1" s="9"/>
      <c r="M1" s="9"/>
      <c r="N1" s="9"/>
      <c r="O1" s="9"/>
      <c r="P1" s="9"/>
      <c r="Q1" s="9"/>
      <c r="R1" s="9"/>
      <c r="S1" s="9" t="s">
        <v>29</v>
      </c>
      <c r="T1" s="9"/>
      <c r="U1" s="9"/>
      <c r="V1" s="9"/>
      <c r="W1" s="9"/>
      <c r="X1" s="9"/>
      <c r="Y1" s="9"/>
    </row>
    <row r="2" spans="1:2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x14ac:dyDescent="0.25">
      <c r="A3" s="9" t="s">
        <v>0</v>
      </c>
      <c r="B3" s="10" t="s">
        <v>1</v>
      </c>
      <c r="C3" s="9" t="s">
        <v>3</v>
      </c>
      <c r="D3" s="10" t="s">
        <v>4</v>
      </c>
      <c r="E3" s="9" t="s">
        <v>2</v>
      </c>
      <c r="F3" s="9" t="s">
        <v>23</v>
      </c>
      <c r="G3" s="9"/>
      <c r="H3" s="9"/>
      <c r="I3" s="9"/>
      <c r="J3" s="9" t="s">
        <v>0</v>
      </c>
      <c r="K3" s="10" t="s">
        <v>1</v>
      </c>
      <c r="L3" s="9" t="s">
        <v>3</v>
      </c>
      <c r="M3" s="10" t="s">
        <v>4</v>
      </c>
      <c r="N3" s="9" t="s">
        <v>2</v>
      </c>
      <c r="O3" s="9" t="s">
        <v>9</v>
      </c>
      <c r="P3" s="9"/>
      <c r="Q3" s="9"/>
      <c r="R3" s="9"/>
      <c r="S3" s="9" t="s">
        <v>0</v>
      </c>
      <c r="T3" s="10" t="s">
        <v>1</v>
      </c>
      <c r="U3" s="9" t="s">
        <v>3</v>
      </c>
      <c r="V3" s="10" t="s">
        <v>4</v>
      </c>
      <c r="W3" s="9" t="s">
        <v>2</v>
      </c>
      <c r="X3" s="9" t="s">
        <v>10</v>
      </c>
      <c r="Y3" s="9"/>
    </row>
    <row r="4" spans="1:25" ht="15.75" x14ac:dyDescent="0.25">
      <c r="A4" s="7">
        <v>0.34699999999999998</v>
      </c>
      <c r="B4">
        <f t="shared" ref="B4:B8" si="0">LN(A4)</f>
        <v>-1.058430499035278</v>
      </c>
      <c r="C4" s="7">
        <v>5.1000000000000004E-3</v>
      </c>
      <c r="D4">
        <f t="shared" ref="D4:D8" si="1">LN(C4)</f>
        <v>-5.2785147392518565</v>
      </c>
      <c r="E4">
        <v>15</v>
      </c>
      <c r="F4">
        <f t="shared" ref="F4:F8" si="2">(B4-D4)/E4</f>
        <v>0.28133894934777193</v>
      </c>
      <c r="J4" s="2">
        <v>0.29899999999999999</v>
      </c>
      <c r="K4">
        <f t="shared" ref="K4:K6" si="3">LN(J4)</f>
        <v>-1.2073117055914506</v>
      </c>
      <c r="L4" s="4">
        <v>5.7000000000000002E-3</v>
      </c>
      <c r="M4">
        <f t="shared" ref="M4:M6" si="4">LN(L4)</f>
        <v>-5.1672891041416324</v>
      </c>
      <c r="N4">
        <v>14</v>
      </c>
      <c r="O4">
        <f t="shared" ref="O4:O6" si="5">(K4-M4)/N4</f>
        <v>0.2828555284678701</v>
      </c>
      <c r="S4" s="2">
        <v>0.34599999999999997</v>
      </c>
      <c r="T4">
        <f t="shared" ref="T4" si="6">LN(S4)</f>
        <v>-1.0613165039244128</v>
      </c>
      <c r="U4" s="2">
        <v>2E-3</v>
      </c>
      <c r="V4">
        <f t="shared" ref="V4" si="7">LN(U4)</f>
        <v>-6.2146080984221914</v>
      </c>
      <c r="W4">
        <v>14</v>
      </c>
      <c r="X4">
        <f t="shared" ref="X4" si="8">(T4-V4)/W4</f>
        <v>0.36809225674984131</v>
      </c>
    </row>
    <row r="5" spans="1:25" ht="15.75" x14ac:dyDescent="0.25">
      <c r="A5" s="7">
        <v>0.22900000000000001</v>
      </c>
      <c r="B5">
        <f t="shared" si="0"/>
        <v>-1.4740332754278973</v>
      </c>
      <c r="C5" s="7">
        <v>2.7000000000000001E-3</v>
      </c>
      <c r="D5">
        <f t="shared" si="1"/>
        <v>-5.9145035059718536</v>
      </c>
      <c r="E5">
        <v>13</v>
      </c>
      <c r="F5">
        <f t="shared" si="2"/>
        <v>0.3415746331187659</v>
      </c>
      <c r="J5" s="2">
        <v>0.34699999999999998</v>
      </c>
      <c r="K5">
        <f t="shared" si="3"/>
        <v>-1.058430499035278</v>
      </c>
      <c r="L5" s="4">
        <v>5.1999999999999998E-3</v>
      </c>
      <c r="M5">
        <f t="shared" si="4"/>
        <v>-5.2590966533947556</v>
      </c>
      <c r="N5">
        <v>13</v>
      </c>
      <c r="O5">
        <f t="shared" si="5"/>
        <v>0.32312816571995984</v>
      </c>
      <c r="X5">
        <f>SUM(X4)</f>
        <v>0.36809225674984131</v>
      </c>
      <c r="Y5" t="s">
        <v>30</v>
      </c>
    </row>
    <row r="6" spans="1:25" ht="15.75" x14ac:dyDescent="0.25">
      <c r="A6" s="7">
        <v>0.23699999999999999</v>
      </c>
      <c r="B6">
        <f t="shared" si="0"/>
        <v>-1.439695137847006</v>
      </c>
      <c r="C6" s="7">
        <v>3.8999999999999998E-3</v>
      </c>
      <c r="D6">
        <f t="shared" si="1"/>
        <v>-5.5467787258465364</v>
      </c>
      <c r="E6">
        <v>14</v>
      </c>
      <c r="F6">
        <f t="shared" si="2"/>
        <v>0.29336311342853788</v>
      </c>
      <c r="J6" s="2">
        <v>0.255</v>
      </c>
      <c r="K6">
        <f t="shared" si="3"/>
        <v>-1.3664917338237108</v>
      </c>
      <c r="L6" s="4">
        <v>4.7999999999999996E-3</v>
      </c>
      <c r="M6">
        <f t="shared" si="4"/>
        <v>-5.339139361068292</v>
      </c>
      <c r="N6">
        <v>12</v>
      </c>
      <c r="O6">
        <f t="shared" si="5"/>
        <v>0.33105396893704842</v>
      </c>
      <c r="T6" t="s">
        <v>33</v>
      </c>
      <c r="X6">
        <f>STDEV(X4:X5)</f>
        <v>0</v>
      </c>
      <c r="Y6" t="s">
        <v>12</v>
      </c>
    </row>
    <row r="7" spans="1:25" x14ac:dyDescent="0.25">
      <c r="A7" s="7">
        <v>0.29899999999999999</v>
      </c>
      <c r="B7">
        <f t="shared" si="0"/>
        <v>-1.2073117055914506</v>
      </c>
      <c r="C7" s="7">
        <v>1.2999999999999999E-2</v>
      </c>
      <c r="D7">
        <f t="shared" si="1"/>
        <v>-4.3428059215206005</v>
      </c>
      <c r="E7">
        <v>14</v>
      </c>
      <c r="F7">
        <f t="shared" si="2"/>
        <v>0.22396387256636782</v>
      </c>
      <c r="O7">
        <f>SUM(O4:O6)</f>
        <v>0.93703766312487835</v>
      </c>
      <c r="P7" t="s">
        <v>30</v>
      </c>
      <c r="X7">
        <f>X6/SQRT(1)</f>
        <v>0</v>
      </c>
      <c r="Y7" t="s">
        <v>13</v>
      </c>
    </row>
    <row r="8" spans="1:25" x14ac:dyDescent="0.25">
      <c r="A8" s="7">
        <v>0.28199999999999997</v>
      </c>
      <c r="B8">
        <f t="shared" si="0"/>
        <v>-1.2658482080440236</v>
      </c>
      <c r="C8" s="7">
        <v>3.2000000000000002E-3</v>
      </c>
      <c r="D8">
        <f t="shared" si="1"/>
        <v>-5.7446044691764557</v>
      </c>
      <c r="E8">
        <v>12</v>
      </c>
      <c r="F8">
        <f t="shared" si="2"/>
        <v>0.37322968842770265</v>
      </c>
      <c r="O8">
        <f>STDEV(O4:O7)</f>
        <v>0.31305792425436546</v>
      </c>
      <c r="P8" t="s">
        <v>12</v>
      </c>
    </row>
    <row r="9" spans="1:25" x14ac:dyDescent="0.25">
      <c r="A9" s="5"/>
      <c r="F9">
        <f>SUM(F4:F8)</f>
        <v>1.513470256889146</v>
      </c>
      <c r="G9" t="s">
        <v>30</v>
      </c>
      <c r="K9" t="s">
        <v>32</v>
      </c>
      <c r="O9">
        <f>O8/SQRT(3)</f>
        <v>0.18074407684020338</v>
      </c>
      <c r="P9" t="s">
        <v>13</v>
      </c>
    </row>
    <row r="10" spans="1:25" x14ac:dyDescent="0.25">
      <c r="B10" t="s">
        <v>31</v>
      </c>
      <c r="F10">
        <f>STDEV(F4:F9)</f>
        <v>0.49696633824950553</v>
      </c>
      <c r="G10" t="s">
        <v>12</v>
      </c>
    </row>
    <row r="11" spans="1:25" x14ac:dyDescent="0.25">
      <c r="F11">
        <f>F10/SQRT(5)</f>
        <v>0.22225010297100964</v>
      </c>
      <c r="G11" t="s">
        <v>13</v>
      </c>
    </row>
    <row r="21" spans="9:9" x14ac:dyDescent="0.25">
      <c r="I21" t="s">
        <v>7</v>
      </c>
    </row>
    <row r="22" spans="9:9" x14ac:dyDescent="0.25">
      <c r="I22" t="s">
        <v>8</v>
      </c>
    </row>
    <row r="23" spans="9:9" x14ac:dyDescent="0.25">
      <c r="I23" t="s">
        <v>19</v>
      </c>
    </row>
    <row r="24" spans="9:9" x14ac:dyDescent="0.25">
      <c r="I2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MRGR Spiro</vt:lpstr>
      <vt:lpstr>MRGR Fluben</vt:lpstr>
      <vt:lpstr>MRGR Spiro 1</vt:lpstr>
      <vt:lpstr>MRGR Fluben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2014-05-06T18:33:33Z</dcterms:modified>
</cp:coreProperties>
</file>