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inelaboury/EDDy Lab Dropbox/Antoine Laboury/ITEM project/Paper on eosauropterygian disparity/Paper_disparity_eosauropt/"/>
    </mc:Choice>
  </mc:AlternateContent>
  <xr:revisionPtr revIDLastSave="0" documentId="13_ncr:1_{784BE468-A7CA-D147-A2EA-80C1A3210D6D}" xr6:coauthVersionLast="47" xr6:coauthVersionMax="47" xr10:uidLastSave="{00000000-0000-0000-0000-000000000000}"/>
  <bookViews>
    <workbookView xWindow="0" yWindow="0" windowWidth="28800" windowHeight="18000" activeTab="5" xr2:uid="{BB79F48D-03FB-CE47-B862-34F755D05DBE}"/>
  </bookViews>
  <sheets>
    <sheet name="Eosauropt_measurements_traits" sheetId="1" r:id="rId1"/>
    <sheet name="Species_traits" sheetId="2" r:id="rId2"/>
    <sheet name="Eosauropt_localisation" sheetId="7" r:id="rId3"/>
    <sheet name="Eosauropt_timescaling" sheetId="3" r:id="rId4"/>
    <sheet name="Skull_size_to_plot" sheetId="5" r:id="rId5"/>
    <sheet name="Eosauropt_humerus_length" sheetId="8" r:id="rId6"/>
    <sheet name="posterior_skull_width_to_plo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2" i="1" l="1"/>
  <c r="BV2" i="1"/>
  <c r="BR2" i="1"/>
  <c r="BM15" i="1"/>
  <c r="BM2" i="1"/>
  <c r="BT162" i="1" l="1"/>
  <c r="BS159" i="1"/>
  <c r="BT159" i="1"/>
  <c r="BU159" i="1"/>
  <c r="BV159" i="1"/>
  <c r="BW159" i="1"/>
  <c r="BX159" i="1"/>
  <c r="BY159" i="1"/>
  <c r="BZ159" i="1"/>
  <c r="CA159" i="1"/>
  <c r="BR159" i="1"/>
  <c r="BI159" i="1"/>
  <c r="BH159" i="1"/>
  <c r="BW16" i="1"/>
  <c r="BR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BZ185" i="1"/>
  <c r="CA185" i="1"/>
  <c r="BV185" i="1"/>
  <c r="BW185" i="1"/>
  <c r="BX185" i="1"/>
  <c r="BY185" i="1"/>
  <c r="BH185" i="1"/>
  <c r="BB185" i="1"/>
  <c r="AZ185" i="1"/>
  <c r="AW185" i="1"/>
  <c r="BU185" i="1"/>
  <c r="BM185" i="1"/>
  <c r="BJ185" i="1"/>
  <c r="BD185" i="1"/>
  <c r="BI185" i="1"/>
  <c r="BG185" i="1"/>
  <c r="BF185" i="1"/>
  <c r="BE185" i="1"/>
  <c r="AX185" i="1"/>
  <c r="BA185" i="1"/>
  <c r="BC185" i="1"/>
  <c r="AY185" i="1"/>
  <c r="AV185" i="1"/>
  <c r="BU27" i="1"/>
  <c r="BT27" i="1"/>
  <c r="BI27" i="1"/>
  <c r="BE27" i="1"/>
  <c r="BD27" i="1"/>
  <c r="BB27" i="1"/>
  <c r="BA27" i="1"/>
  <c r="AZ27" i="1"/>
  <c r="AY27" i="1"/>
  <c r="AX27" i="1"/>
  <c r="AW27" i="1"/>
  <c r="CA27" i="1"/>
  <c r="BZ27" i="1"/>
  <c r="BY27" i="1"/>
  <c r="BV27" i="1"/>
  <c r="BW27" i="1"/>
  <c r="BX27" i="1"/>
  <c r="BR27" i="1"/>
  <c r="BS27" i="1"/>
  <c r="BM27" i="1"/>
  <c r="BJ27" i="1"/>
  <c r="BH27" i="1"/>
  <c r="BG27" i="1"/>
  <c r="BF27" i="1"/>
  <c r="BC27" i="1"/>
  <c r="AV27" i="1"/>
  <c r="BX161" i="1"/>
  <c r="S6" i="2"/>
  <c r="S12" i="2"/>
  <c r="R6" i="2"/>
  <c r="R13" i="2"/>
  <c r="BS18" i="1"/>
  <c r="BR18" i="1"/>
  <c r="BM18" i="1"/>
  <c r="BH18" i="1"/>
  <c r="BB18" i="1"/>
  <c r="BA18" i="1"/>
  <c r="AZ18" i="1"/>
  <c r="AY18" i="1"/>
  <c r="AX18" i="1"/>
  <c r="AW18" i="1"/>
  <c r="BT18" i="1"/>
  <c r="BU18" i="1"/>
  <c r="CA18" i="1"/>
  <c r="BZ18" i="1"/>
  <c r="BY18" i="1"/>
  <c r="BV18" i="1"/>
  <c r="BW18" i="1"/>
  <c r="BX18" i="1"/>
  <c r="BJ18" i="1"/>
  <c r="BD18" i="1"/>
  <c r="BI18" i="1"/>
  <c r="BG18" i="1"/>
  <c r="BF18" i="1"/>
  <c r="BE18" i="1"/>
  <c r="BC18" i="1"/>
  <c r="AV18" i="1"/>
  <c r="C26" i="8"/>
  <c r="C19" i="8"/>
  <c r="C23" i="8"/>
  <c r="C17" i="8"/>
  <c r="C16" i="8"/>
  <c r="C15" i="8"/>
  <c r="C11" i="8"/>
  <c r="C12" i="8"/>
  <c r="C10" i="8"/>
  <c r="C8" i="8"/>
  <c r="C4" i="8"/>
  <c r="CA17" i="1"/>
  <c r="BZ17" i="1"/>
  <c r="BY17" i="1"/>
  <c r="BX17" i="1"/>
  <c r="BW17" i="1"/>
  <c r="BV17" i="1"/>
  <c r="BU17" i="1"/>
  <c r="BT17" i="1"/>
  <c r="BS17" i="1"/>
  <c r="BR17" i="1"/>
  <c r="BJ17" i="1"/>
  <c r="BI17" i="1"/>
  <c r="BH17" i="1"/>
  <c r="BG17" i="1"/>
  <c r="BF17" i="1"/>
  <c r="BE17" i="1"/>
  <c r="BD17" i="1"/>
  <c r="BB17" i="1"/>
  <c r="AZ17" i="1"/>
  <c r="AY17" i="1"/>
  <c r="AW17" i="1"/>
  <c r="AV17" i="1"/>
  <c r="AX17" i="1"/>
  <c r="BA17" i="1"/>
  <c r="BC17" i="1"/>
  <c r="D31" i="5"/>
  <c r="C31" i="5"/>
  <c r="C29" i="5"/>
  <c r="D18" i="5"/>
  <c r="C18" i="5"/>
  <c r="C17" i="5"/>
  <c r="C3" i="5"/>
  <c r="D3" i="5"/>
  <c r="S37" i="2"/>
  <c r="R37" i="2"/>
  <c r="S34" i="2"/>
  <c r="R34" i="2"/>
  <c r="S32" i="2"/>
  <c r="R32" i="2"/>
  <c r="S31" i="2"/>
  <c r="R31" i="2"/>
  <c r="S29" i="2"/>
  <c r="R29" i="2"/>
  <c r="S20" i="2"/>
  <c r="R20" i="2"/>
  <c r="S18" i="2"/>
  <c r="R18" i="2"/>
  <c r="S17" i="2"/>
  <c r="R17" i="2"/>
  <c r="S16" i="2"/>
  <c r="R16" i="2"/>
  <c r="S13" i="2"/>
  <c r="R12" i="2"/>
  <c r="S11" i="2"/>
  <c r="R11" i="2"/>
  <c r="S10" i="2"/>
  <c r="R10" i="2"/>
  <c r="S3" i="2"/>
  <c r="BJ159" i="1"/>
  <c r="BD159" i="1"/>
  <c r="BG159" i="1"/>
  <c r="AW159" i="1"/>
  <c r="BF159" i="1"/>
  <c r="BE159" i="1"/>
  <c r="AX159" i="1"/>
  <c r="BA159" i="1"/>
  <c r="BB159" i="1"/>
  <c r="BC159" i="1"/>
  <c r="AZ159" i="1"/>
  <c r="AY159" i="1"/>
  <c r="AV159" i="1"/>
  <c r="R3" i="2"/>
  <c r="CA14" i="1"/>
  <c r="BZ14" i="1"/>
  <c r="BY14" i="1"/>
  <c r="BX14" i="1"/>
  <c r="BW14" i="1"/>
  <c r="BV14" i="1"/>
  <c r="BU14" i="1"/>
  <c r="BT14" i="1"/>
  <c r="CA3" i="1"/>
  <c r="CA4" i="1"/>
  <c r="CA5" i="1"/>
  <c r="CA6" i="1"/>
  <c r="CA7" i="1"/>
  <c r="CA8" i="1"/>
  <c r="CA9" i="1"/>
  <c r="CA10" i="1"/>
  <c r="CA11" i="1"/>
  <c r="CA12" i="1"/>
  <c r="CA13" i="1"/>
  <c r="BZ3" i="1"/>
  <c r="BZ4" i="1"/>
  <c r="BZ5" i="1"/>
  <c r="BZ6" i="1"/>
  <c r="BZ7" i="1"/>
  <c r="BZ8" i="1"/>
  <c r="BZ9" i="1"/>
  <c r="BZ10" i="1"/>
  <c r="BZ11" i="1"/>
  <c r="BZ12" i="1"/>
  <c r="BZ13" i="1"/>
  <c r="BY3" i="1"/>
  <c r="BY4" i="1"/>
  <c r="BY5" i="1"/>
  <c r="BY6" i="1"/>
  <c r="BY7" i="1"/>
  <c r="BY8" i="1"/>
  <c r="BY9" i="1"/>
  <c r="BY10" i="1"/>
  <c r="BY11" i="1"/>
  <c r="BY12" i="1"/>
  <c r="BY13" i="1"/>
  <c r="BX3" i="1"/>
  <c r="BX4" i="1"/>
  <c r="BX5" i="1"/>
  <c r="BX6" i="1"/>
  <c r="BX7" i="1"/>
  <c r="BX8" i="1"/>
  <c r="BX9" i="1"/>
  <c r="BX10" i="1"/>
  <c r="BX11" i="1"/>
  <c r="BX12" i="1"/>
  <c r="BX13" i="1"/>
  <c r="BW3" i="1"/>
  <c r="BW4" i="1"/>
  <c r="BW5" i="1"/>
  <c r="BW6" i="1"/>
  <c r="BW7" i="1"/>
  <c r="BW8" i="1"/>
  <c r="BW9" i="1"/>
  <c r="BW10" i="1"/>
  <c r="BW11" i="1"/>
  <c r="BW12" i="1"/>
  <c r="BW13" i="1"/>
  <c r="BV3" i="1"/>
  <c r="BV4" i="1"/>
  <c r="BV5" i="1"/>
  <c r="BV6" i="1"/>
  <c r="BV7" i="1"/>
  <c r="BV8" i="1"/>
  <c r="BV9" i="1"/>
  <c r="BV10" i="1"/>
  <c r="BV11" i="1"/>
  <c r="BV12" i="1"/>
  <c r="BV13" i="1"/>
  <c r="BU3" i="1"/>
  <c r="BU4" i="1"/>
  <c r="BU5" i="1"/>
  <c r="BU6" i="1"/>
  <c r="BU7" i="1"/>
  <c r="BU8" i="1"/>
  <c r="BU9" i="1"/>
  <c r="BU10" i="1"/>
  <c r="BU11" i="1"/>
  <c r="BU12" i="1"/>
  <c r="BU13" i="1"/>
  <c r="BT3" i="1"/>
  <c r="BT4" i="1"/>
  <c r="BT5" i="1"/>
  <c r="BT6" i="1"/>
  <c r="BT7" i="1"/>
  <c r="BT8" i="1"/>
  <c r="BT9" i="1"/>
  <c r="BT10" i="1"/>
  <c r="BT11" i="1"/>
  <c r="BT12" i="1"/>
  <c r="BT13" i="1"/>
  <c r="BS4" i="1"/>
  <c r="BS5" i="1"/>
  <c r="BS6" i="1"/>
  <c r="BS7" i="1"/>
  <c r="BS8" i="1"/>
  <c r="BS9" i="1"/>
  <c r="BS10" i="1"/>
  <c r="BS11" i="1"/>
  <c r="BS12" i="1"/>
  <c r="BS13" i="1"/>
  <c r="BR4" i="1"/>
  <c r="BR5" i="1"/>
  <c r="BR6" i="1"/>
  <c r="BR7" i="1"/>
  <c r="BR8" i="1"/>
  <c r="BR9" i="1"/>
  <c r="BR10" i="1"/>
  <c r="BR11" i="1"/>
  <c r="BR12" i="1"/>
  <c r="BR13" i="1"/>
  <c r="BM3" i="1"/>
  <c r="BM4" i="1"/>
  <c r="BM5" i="1"/>
  <c r="BM6" i="1"/>
  <c r="BM7" i="1"/>
  <c r="BM8" i="1"/>
  <c r="BM9" i="1"/>
  <c r="BM10" i="1"/>
  <c r="BM11" i="1"/>
  <c r="BM12" i="1"/>
  <c r="BM13" i="1"/>
  <c r="BJ3" i="1"/>
  <c r="BJ4" i="1"/>
  <c r="BJ5" i="1"/>
  <c r="BJ6" i="1"/>
  <c r="BJ7" i="1"/>
  <c r="BJ8" i="1"/>
  <c r="BJ9" i="1"/>
  <c r="BJ10" i="1"/>
  <c r="BJ11" i="1"/>
  <c r="BJ12" i="1"/>
  <c r="BJ13" i="1"/>
  <c r="BJ14" i="1"/>
  <c r="BI3" i="1"/>
  <c r="BI4" i="1"/>
  <c r="BI5" i="1"/>
  <c r="BI6" i="1"/>
  <c r="BI7" i="1"/>
  <c r="BI8" i="1"/>
  <c r="BI9" i="1"/>
  <c r="BI10" i="1"/>
  <c r="BI11" i="1"/>
  <c r="BI12" i="1"/>
  <c r="BI13" i="1"/>
  <c r="BI14" i="1"/>
  <c r="BH3" i="1"/>
  <c r="BH4" i="1"/>
  <c r="BH5" i="1"/>
  <c r="BH6" i="1"/>
  <c r="BH7" i="1"/>
  <c r="BH8" i="1"/>
  <c r="BH9" i="1"/>
  <c r="BH10" i="1"/>
  <c r="BH11" i="1"/>
  <c r="BH12" i="1"/>
  <c r="BH13" i="1"/>
  <c r="BH14" i="1"/>
  <c r="BG3" i="1"/>
  <c r="BG4" i="1"/>
  <c r="BG5" i="1"/>
  <c r="BG6" i="1"/>
  <c r="BG7" i="1"/>
  <c r="BG8" i="1"/>
  <c r="BG9" i="1"/>
  <c r="BG10" i="1"/>
  <c r="BG11" i="1"/>
  <c r="BG12" i="1"/>
  <c r="BG13" i="1"/>
  <c r="BG14" i="1"/>
  <c r="BF3" i="1"/>
  <c r="BF4" i="1"/>
  <c r="BF5" i="1"/>
  <c r="BF6" i="1"/>
  <c r="BF7" i="1"/>
  <c r="BF8" i="1"/>
  <c r="BF9" i="1"/>
  <c r="BF10" i="1"/>
  <c r="BF11" i="1"/>
  <c r="BF12" i="1"/>
  <c r="BF13" i="1"/>
  <c r="BF14" i="1"/>
  <c r="BE3" i="1"/>
  <c r="BE4" i="1"/>
  <c r="BE5" i="1"/>
  <c r="BE6" i="1"/>
  <c r="BE7" i="1"/>
  <c r="BE8" i="1"/>
  <c r="BE9" i="1"/>
  <c r="BE10" i="1"/>
  <c r="BE11" i="1"/>
  <c r="BE12" i="1"/>
  <c r="BE13" i="1"/>
  <c r="BE14" i="1"/>
  <c r="BD3" i="1"/>
  <c r="BD4" i="1"/>
  <c r="BD5" i="1"/>
  <c r="BD6" i="1"/>
  <c r="BD7" i="1"/>
  <c r="BD8" i="1"/>
  <c r="BD9" i="1"/>
  <c r="BD10" i="1"/>
  <c r="BD11" i="1"/>
  <c r="BD12" i="1"/>
  <c r="BD13" i="1"/>
  <c r="BD14" i="1"/>
  <c r="BC3" i="1"/>
  <c r="BC4" i="1"/>
  <c r="BC5" i="1"/>
  <c r="BC6" i="1"/>
  <c r="BC7" i="1"/>
  <c r="BC8" i="1"/>
  <c r="BC9" i="1"/>
  <c r="BC10" i="1"/>
  <c r="BC11" i="1"/>
  <c r="BC12" i="1"/>
  <c r="BC13" i="1"/>
  <c r="BC14" i="1"/>
  <c r="BB3" i="1"/>
  <c r="BB4" i="1"/>
  <c r="BB5" i="1"/>
  <c r="BB6" i="1"/>
  <c r="BB7" i="1"/>
  <c r="BB8" i="1"/>
  <c r="BB9" i="1"/>
  <c r="BB10" i="1"/>
  <c r="BB11" i="1"/>
  <c r="BB12" i="1"/>
  <c r="BB13" i="1"/>
  <c r="BB14" i="1"/>
  <c r="BA3" i="1"/>
  <c r="BA4" i="1"/>
  <c r="BA5" i="1"/>
  <c r="BA6" i="1"/>
  <c r="BA7" i="1"/>
  <c r="BA8" i="1"/>
  <c r="BA9" i="1"/>
  <c r="BA10" i="1"/>
  <c r="BA11" i="1"/>
  <c r="BA12" i="1"/>
  <c r="BA13" i="1"/>
  <c r="BA14" i="1"/>
  <c r="AZ3" i="1"/>
  <c r="AZ4" i="1"/>
  <c r="AZ5" i="1"/>
  <c r="AZ6" i="1"/>
  <c r="AZ7" i="1"/>
  <c r="AZ8" i="1"/>
  <c r="AZ9" i="1"/>
  <c r="AZ10" i="1"/>
  <c r="AZ11" i="1"/>
  <c r="AZ12" i="1"/>
  <c r="AZ13" i="1"/>
  <c r="AZ14" i="1"/>
  <c r="AY3" i="1"/>
  <c r="AY4" i="1"/>
  <c r="AY5" i="1"/>
  <c r="AY6" i="1"/>
  <c r="AY7" i="1"/>
  <c r="AY8" i="1"/>
  <c r="AY9" i="1"/>
  <c r="AY10" i="1"/>
  <c r="AY11" i="1"/>
  <c r="AY12" i="1"/>
  <c r="AY13" i="1"/>
  <c r="AY14" i="1"/>
  <c r="AX3" i="1"/>
  <c r="AX4" i="1"/>
  <c r="AX5" i="1"/>
  <c r="AX6" i="1"/>
  <c r="AX7" i="1"/>
  <c r="AX8" i="1"/>
  <c r="AX9" i="1"/>
  <c r="AX10" i="1"/>
  <c r="AX11" i="1"/>
  <c r="AX12" i="1"/>
  <c r="AX13" i="1"/>
  <c r="AX14" i="1"/>
  <c r="AW3" i="1"/>
  <c r="AW4" i="1"/>
  <c r="AW5" i="1"/>
  <c r="AW6" i="1"/>
  <c r="AW7" i="1"/>
  <c r="AW8" i="1"/>
  <c r="AW9" i="1"/>
  <c r="AW10" i="1"/>
  <c r="AW11" i="1"/>
  <c r="AW12" i="1"/>
  <c r="AW13" i="1"/>
  <c r="AW14" i="1"/>
  <c r="AV3" i="1"/>
  <c r="AV4" i="1"/>
  <c r="AV5" i="1"/>
  <c r="AV6" i="1"/>
  <c r="AV7" i="1"/>
  <c r="AV8" i="1"/>
  <c r="AV9" i="1"/>
  <c r="AV10" i="1"/>
  <c r="AV11" i="1"/>
  <c r="AV12" i="1"/>
  <c r="AV13" i="1"/>
  <c r="AV14" i="1"/>
  <c r="CA126" i="1"/>
  <c r="BZ126" i="1"/>
  <c r="BY126" i="1"/>
  <c r="BX126" i="1"/>
  <c r="BW126" i="1"/>
  <c r="BV126" i="1"/>
  <c r="BT126" i="1"/>
  <c r="BS126" i="1"/>
  <c r="BR126" i="1"/>
  <c r="BM126" i="1"/>
  <c r="BJ126" i="1"/>
  <c r="BD126" i="1"/>
  <c r="BH126" i="1"/>
  <c r="BG126" i="1"/>
  <c r="BF126" i="1"/>
  <c r="CA124" i="1"/>
  <c r="BZ124" i="1"/>
  <c r="BW124" i="1"/>
  <c r="BU124" i="1"/>
  <c r="BT124" i="1"/>
  <c r="BR124" i="1"/>
  <c r="BM124" i="1"/>
  <c r="BJ124" i="1"/>
  <c r="BI124" i="1"/>
  <c r="BH124" i="1"/>
  <c r="BG124" i="1"/>
  <c r="BF124" i="1"/>
  <c r="BE124" i="1"/>
  <c r="BD124" i="1"/>
  <c r="AZ124" i="1"/>
  <c r="AY123" i="1"/>
  <c r="AY124" i="1"/>
  <c r="AX124" i="1"/>
  <c r="AX125" i="1"/>
  <c r="AW124" i="1"/>
  <c r="AV124" i="1"/>
  <c r="AV125" i="1"/>
  <c r="AV126" i="1"/>
  <c r="BA124" i="1"/>
  <c r="BB124" i="1"/>
  <c r="BC124" i="1"/>
  <c r="BY124" i="1"/>
  <c r="BV124" i="1"/>
  <c r="BX124" i="1"/>
  <c r="BS124" i="1"/>
  <c r="BU126" i="1"/>
  <c r="BI126" i="1"/>
  <c r="BE126" i="1"/>
  <c r="AX126" i="1"/>
  <c r="BA126" i="1"/>
  <c r="BB126" i="1"/>
  <c r="BC126" i="1"/>
  <c r="AZ126" i="1"/>
  <c r="AY126" i="1"/>
  <c r="CA125" i="1"/>
  <c r="CA123" i="1"/>
  <c r="BZ125" i="1"/>
  <c r="BY125" i="1"/>
  <c r="BX123" i="1"/>
  <c r="BX125" i="1"/>
  <c r="BX127" i="1"/>
  <c r="BW125" i="1"/>
  <c r="BW127" i="1"/>
  <c r="BV123" i="1"/>
  <c r="BV125" i="1"/>
  <c r="BU123" i="1"/>
  <c r="BU125" i="1"/>
  <c r="BT123" i="1"/>
  <c r="BT125" i="1"/>
  <c r="BT127" i="1"/>
  <c r="BS123" i="1"/>
  <c r="BS125" i="1"/>
  <c r="BS127" i="1"/>
  <c r="BR123" i="1"/>
  <c r="BR125" i="1"/>
  <c r="BR127" i="1"/>
  <c r="BM123" i="1"/>
  <c r="BM125" i="1"/>
  <c r="BI123" i="1"/>
  <c r="BI125" i="1"/>
  <c r="BI127" i="1"/>
  <c r="BI128" i="1"/>
  <c r="BI129" i="1"/>
  <c r="BF123" i="1"/>
  <c r="BF125" i="1"/>
  <c r="BF127" i="1"/>
  <c r="BE123" i="1"/>
  <c r="BE125" i="1"/>
  <c r="BE127" i="1"/>
  <c r="BC123" i="1"/>
  <c r="BC125" i="1"/>
  <c r="BA123" i="1"/>
  <c r="BA125" i="1"/>
  <c r="BA127" i="1"/>
  <c r="AZ123" i="1"/>
  <c r="AZ125" i="1"/>
  <c r="AZ127" i="1"/>
  <c r="BH125" i="1"/>
  <c r="BJ125" i="1"/>
  <c r="BD125" i="1"/>
  <c r="BG125" i="1"/>
  <c r="AW125" i="1"/>
  <c r="BB125" i="1"/>
  <c r="AY125" i="1"/>
  <c r="BZ123" i="1"/>
  <c r="BY123" i="1"/>
  <c r="BW123" i="1"/>
  <c r="BH123" i="1"/>
  <c r="BJ123" i="1"/>
  <c r="BD123" i="1"/>
  <c r="BG123" i="1"/>
  <c r="AW123" i="1"/>
  <c r="AX123" i="1"/>
  <c r="BB123" i="1"/>
  <c r="AV123" i="1"/>
  <c r="Y31" i="2"/>
  <c r="Z31" i="2"/>
  <c r="V31" i="2"/>
  <c r="W31" i="2"/>
  <c r="X31" i="2"/>
  <c r="T31" i="2"/>
  <c r="BS156" i="1"/>
  <c r="BT156" i="1"/>
  <c r="BU156" i="1"/>
  <c r="BV156" i="1"/>
  <c r="BW156" i="1"/>
  <c r="BX156" i="1"/>
  <c r="BY156" i="1"/>
  <c r="BZ156" i="1"/>
  <c r="CA156" i="1"/>
  <c r="BR156" i="1"/>
  <c r="AY156" i="1"/>
  <c r="AX156" i="1"/>
  <c r="AZ156" i="1"/>
  <c r="BC156" i="1"/>
  <c r="BM157" i="1"/>
  <c r="BM162" i="1"/>
  <c r="BY162" i="1"/>
  <c r="BZ162" i="1"/>
  <c r="CA162" i="1"/>
  <c r="BS162" i="1"/>
  <c r="BU162" i="1"/>
  <c r="BV162" i="1"/>
  <c r="BW162" i="1"/>
  <c r="BX162" i="1"/>
  <c r="BR162" i="1"/>
  <c r="BR163" i="1"/>
  <c r="BX157" i="1"/>
  <c r="BY157" i="1"/>
  <c r="BZ157" i="1"/>
  <c r="CA157" i="1"/>
  <c r="BT157" i="1"/>
  <c r="BU157" i="1"/>
  <c r="BV157" i="1"/>
  <c r="BW157" i="1"/>
  <c r="BS157" i="1"/>
  <c r="BR157" i="1"/>
  <c r="BH160" i="1"/>
  <c r="BH161" i="1"/>
  <c r="BH162" i="1"/>
  <c r="BH163" i="1"/>
  <c r="BC158" i="1"/>
  <c r="BC160" i="1"/>
  <c r="BC161" i="1"/>
  <c r="BC162" i="1"/>
  <c r="BB158" i="1"/>
  <c r="BB160" i="1"/>
  <c r="BB161" i="1"/>
  <c r="BB162" i="1"/>
  <c r="BB163" i="1"/>
  <c r="BA158" i="1"/>
  <c r="BA160" i="1"/>
  <c r="BA161" i="1"/>
  <c r="BA162" i="1"/>
  <c r="BA163" i="1"/>
  <c r="BA164" i="1"/>
  <c r="AZ158" i="1"/>
  <c r="AZ160" i="1"/>
  <c r="AZ161" i="1"/>
  <c r="AZ162" i="1"/>
  <c r="AZ163" i="1"/>
  <c r="AZ164" i="1"/>
  <c r="AY158" i="1"/>
  <c r="AY160" i="1"/>
  <c r="AY161" i="1"/>
  <c r="AY162" i="1"/>
  <c r="AY163" i="1"/>
  <c r="AY164" i="1"/>
  <c r="AY165" i="1"/>
  <c r="AX158" i="1"/>
  <c r="AX160" i="1"/>
  <c r="AX161" i="1"/>
  <c r="AX162" i="1"/>
  <c r="AX163" i="1"/>
  <c r="AX164" i="1"/>
  <c r="AX165" i="1"/>
  <c r="AX166" i="1"/>
  <c r="AX167" i="1"/>
  <c r="AW158" i="1"/>
  <c r="AW160" i="1"/>
  <c r="AW161" i="1"/>
  <c r="AW162" i="1"/>
  <c r="AW163" i="1"/>
  <c r="AW164" i="1"/>
  <c r="AW165" i="1"/>
  <c r="BJ162" i="1"/>
  <c r="BD162" i="1"/>
  <c r="BI162" i="1"/>
  <c r="BG162" i="1"/>
  <c r="BF162" i="1"/>
  <c r="BE162" i="1"/>
  <c r="AV162" i="1"/>
  <c r="CA158" i="1"/>
  <c r="BZ158" i="1"/>
  <c r="BY158" i="1"/>
  <c r="BX158" i="1"/>
  <c r="BW158" i="1"/>
  <c r="BV158" i="1"/>
  <c r="BU158" i="1"/>
  <c r="BT158" i="1"/>
  <c r="BS158" i="1"/>
  <c r="BR158" i="1"/>
  <c r="BR160" i="1"/>
  <c r="BR161" i="1"/>
  <c r="BM158" i="1"/>
  <c r="BC157" i="1"/>
  <c r="BB157" i="1"/>
  <c r="BA157" i="1"/>
  <c r="AZ157" i="1"/>
  <c r="AY157" i="1"/>
  <c r="AX157" i="1"/>
  <c r="BJ158" i="1"/>
  <c r="BD158" i="1"/>
  <c r="BI158" i="1"/>
  <c r="BG158" i="1"/>
  <c r="BF158" i="1"/>
  <c r="BE158" i="1"/>
  <c r="AV158" i="1"/>
  <c r="BY161" i="1"/>
  <c r="BZ161" i="1"/>
  <c r="CA161" i="1"/>
  <c r="BU161" i="1"/>
  <c r="BV161" i="1"/>
  <c r="BW161" i="1"/>
  <c r="BT161" i="1"/>
  <c r="BS161" i="1"/>
  <c r="BM161" i="1"/>
  <c r="AV161" i="1"/>
  <c r="BD161" i="1"/>
  <c r="BE161" i="1"/>
  <c r="BF161" i="1"/>
  <c r="BG161" i="1"/>
  <c r="BI161" i="1"/>
  <c r="BJ161" i="1"/>
  <c r="AV157" i="1"/>
  <c r="AW157" i="1"/>
  <c r="BJ157" i="1"/>
  <c r="BD157" i="1"/>
  <c r="BI157" i="1"/>
  <c r="BH157" i="1"/>
  <c r="BG157" i="1"/>
  <c r="BF157" i="1"/>
  <c r="BE157" i="1"/>
  <c r="BJ156" i="1"/>
  <c r="BD156" i="1"/>
  <c r="BI156" i="1"/>
  <c r="BH156" i="1"/>
  <c r="BG156" i="1"/>
  <c r="AW156" i="1"/>
  <c r="BF156" i="1"/>
  <c r="BE156" i="1"/>
  <c r="BA156" i="1"/>
  <c r="BB156" i="1"/>
  <c r="AV156" i="1"/>
  <c r="AV169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M168" i="1"/>
  <c r="BR168" i="1"/>
  <c r="BS168" i="1"/>
  <c r="BT168" i="1"/>
  <c r="BU168" i="1"/>
  <c r="BV168" i="1"/>
  <c r="BW168" i="1"/>
  <c r="BX168" i="1"/>
  <c r="BY168" i="1"/>
  <c r="BZ168" i="1"/>
  <c r="CA168" i="1"/>
  <c r="AV15" i="1"/>
  <c r="BX15" i="1"/>
  <c r="CA15" i="1"/>
  <c r="BZ15" i="1"/>
  <c r="BW15" i="1"/>
  <c r="BV15" i="1"/>
  <c r="BU15" i="1"/>
  <c r="BT15" i="1"/>
  <c r="BS15" i="1"/>
  <c r="BR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BY15" i="1"/>
  <c r="CA21" i="1"/>
  <c r="BZ21" i="1"/>
  <c r="BU21" i="1"/>
  <c r="BT21" i="1"/>
  <c r="BH21" i="1"/>
  <c r="BC21" i="1"/>
  <c r="BB21" i="1"/>
  <c r="BA21" i="1"/>
  <c r="AZ21" i="1"/>
  <c r="AY21" i="1"/>
  <c r="AX21" i="1"/>
  <c r="BY21" i="1"/>
  <c r="BV21" i="1"/>
  <c r="BW21" i="1"/>
  <c r="BX21" i="1"/>
  <c r="BR21" i="1"/>
  <c r="BS21" i="1"/>
  <c r="BM21" i="1"/>
  <c r="BJ21" i="1"/>
  <c r="BD21" i="1"/>
  <c r="BI21" i="1"/>
  <c r="BG21" i="1"/>
  <c r="AW21" i="1"/>
  <c r="BF21" i="1"/>
  <c r="BE21" i="1"/>
  <c r="AV21" i="1"/>
  <c r="D34" i="5"/>
  <c r="D32" i="5"/>
  <c r="D20" i="5"/>
  <c r="D17" i="5"/>
  <c r="D16" i="5"/>
  <c r="D13" i="5"/>
  <c r="D12" i="5"/>
  <c r="D11" i="5"/>
  <c r="D9" i="5"/>
  <c r="C20" i="5"/>
  <c r="C16" i="5"/>
  <c r="C13" i="5"/>
  <c r="C12" i="5"/>
  <c r="C11" i="5"/>
  <c r="R24" i="2"/>
  <c r="T10" i="2"/>
  <c r="CA22" i="1"/>
  <c r="CA23" i="1"/>
  <c r="CA24" i="1"/>
  <c r="BZ22" i="1"/>
  <c r="BZ23" i="1"/>
  <c r="BZ24" i="1"/>
  <c r="BY22" i="1"/>
  <c r="BY23" i="1"/>
  <c r="BY24" i="1"/>
  <c r="BX22" i="1"/>
  <c r="BX23" i="1"/>
  <c r="BX24" i="1"/>
  <c r="BW22" i="1"/>
  <c r="BW23" i="1"/>
  <c r="BW24" i="1"/>
  <c r="BV22" i="1"/>
  <c r="BV23" i="1"/>
  <c r="BV24" i="1"/>
  <c r="BU22" i="1"/>
  <c r="BU23" i="1"/>
  <c r="BU24" i="1"/>
  <c r="BT22" i="1"/>
  <c r="BT23" i="1"/>
  <c r="BT24" i="1"/>
  <c r="BT25" i="1"/>
  <c r="BS22" i="1"/>
  <c r="BS23" i="1"/>
  <c r="BS24" i="1"/>
  <c r="BS25" i="1"/>
  <c r="BR22" i="1"/>
  <c r="BR23" i="1"/>
  <c r="BR24" i="1"/>
  <c r="BM24" i="1"/>
  <c r="BM22" i="1"/>
  <c r="BM23" i="1"/>
  <c r="BJ22" i="1"/>
  <c r="BJ23" i="1"/>
  <c r="BJ24" i="1"/>
  <c r="BI22" i="1"/>
  <c r="BI23" i="1"/>
  <c r="BI24" i="1"/>
  <c r="BG22" i="1"/>
  <c r="BG23" i="1"/>
  <c r="BG24" i="1"/>
  <c r="BF24" i="1"/>
  <c r="BF22" i="1"/>
  <c r="BF23" i="1"/>
  <c r="BE22" i="1"/>
  <c r="BE23" i="1"/>
  <c r="BE24" i="1"/>
  <c r="BD22" i="1"/>
  <c r="BD23" i="1"/>
  <c r="BD24" i="1"/>
  <c r="BC22" i="1"/>
  <c r="BC23" i="1"/>
  <c r="BC24" i="1"/>
  <c r="BB22" i="1"/>
  <c r="BB23" i="1"/>
  <c r="BB24" i="1"/>
  <c r="BA22" i="1"/>
  <c r="BA23" i="1"/>
  <c r="BA24" i="1"/>
  <c r="AZ22" i="1"/>
  <c r="AZ23" i="1"/>
  <c r="AZ24" i="1"/>
  <c r="AZ25" i="1"/>
  <c r="AX22" i="1"/>
  <c r="AX23" i="1"/>
  <c r="AX24" i="1"/>
  <c r="AY22" i="1"/>
  <c r="AY23" i="1"/>
  <c r="AY24" i="1"/>
  <c r="AW22" i="1"/>
  <c r="AW23" i="1"/>
  <c r="AV22" i="1"/>
  <c r="AV23" i="1"/>
  <c r="AV24" i="1"/>
  <c r="BH22" i="1"/>
  <c r="BH24" i="1"/>
  <c r="AW24" i="1"/>
  <c r="BH23" i="1"/>
  <c r="CA105" i="1"/>
  <c r="BZ105" i="1"/>
  <c r="BU105" i="1"/>
  <c r="BT105" i="1"/>
  <c r="BS105" i="1"/>
  <c r="BR105" i="1"/>
  <c r="BM105" i="1"/>
  <c r="BH105" i="1"/>
  <c r="BB105" i="1"/>
  <c r="BA105" i="1"/>
  <c r="AX105" i="1"/>
  <c r="BY105" i="1"/>
  <c r="BV105" i="1"/>
  <c r="BW105" i="1"/>
  <c r="BX105" i="1"/>
  <c r="BG105" i="1"/>
  <c r="BJ105" i="1"/>
  <c r="BD105" i="1"/>
  <c r="BI105" i="1"/>
  <c r="AW105" i="1"/>
  <c r="BF105" i="1"/>
  <c r="BE105" i="1"/>
  <c r="BC105" i="1"/>
  <c r="AZ105" i="1"/>
  <c r="AY105" i="1"/>
  <c r="AV105" i="1"/>
  <c r="CA177" i="1"/>
  <c r="CA178" i="1"/>
  <c r="CA179" i="1"/>
  <c r="CA180" i="1"/>
  <c r="CA181" i="1"/>
  <c r="BZ177" i="1"/>
  <c r="BZ178" i="1"/>
  <c r="BZ179" i="1"/>
  <c r="BZ180" i="1"/>
  <c r="BZ181" i="1"/>
  <c r="BY177" i="1"/>
  <c r="BY178" i="1"/>
  <c r="BY179" i="1"/>
  <c r="BY180" i="1"/>
  <c r="BY181" i="1"/>
  <c r="BY182" i="1"/>
  <c r="BX177" i="1"/>
  <c r="BX178" i="1"/>
  <c r="BX179" i="1"/>
  <c r="BX180" i="1"/>
  <c r="BX181" i="1"/>
  <c r="BW177" i="1"/>
  <c r="BW178" i="1"/>
  <c r="BW179" i="1"/>
  <c r="BW180" i="1"/>
  <c r="BW181" i="1"/>
  <c r="BV177" i="1"/>
  <c r="BV178" i="1"/>
  <c r="BV179" i="1"/>
  <c r="BV180" i="1"/>
  <c r="BV181" i="1"/>
  <c r="BU177" i="1"/>
  <c r="BU178" i="1"/>
  <c r="BU179" i="1"/>
  <c r="BU180" i="1"/>
  <c r="BU181" i="1"/>
  <c r="BT177" i="1"/>
  <c r="BT178" i="1"/>
  <c r="BT179" i="1"/>
  <c r="BT180" i="1"/>
  <c r="BT181" i="1"/>
  <c r="BS177" i="1"/>
  <c r="BS178" i="1"/>
  <c r="BS179" i="1"/>
  <c r="BS180" i="1"/>
  <c r="BS181" i="1"/>
  <c r="BR177" i="1"/>
  <c r="BR178" i="1"/>
  <c r="BR179" i="1"/>
  <c r="BR180" i="1"/>
  <c r="BR181" i="1"/>
  <c r="BN177" i="1"/>
  <c r="BO177" i="1"/>
  <c r="BP177" i="1"/>
  <c r="BQ177" i="1"/>
  <c r="BN178" i="1"/>
  <c r="BO178" i="1"/>
  <c r="BP178" i="1"/>
  <c r="BQ178" i="1"/>
  <c r="BN179" i="1"/>
  <c r="BO179" i="1"/>
  <c r="BP179" i="1"/>
  <c r="BQ179" i="1"/>
  <c r="BN180" i="1"/>
  <c r="BO180" i="1"/>
  <c r="BP180" i="1"/>
  <c r="BQ180" i="1"/>
  <c r="BN181" i="1"/>
  <c r="BO181" i="1"/>
  <c r="BP181" i="1"/>
  <c r="BQ181" i="1"/>
  <c r="BM178" i="1"/>
  <c r="BM179" i="1"/>
  <c r="BM180" i="1"/>
  <c r="BM181" i="1"/>
  <c r="BM177" i="1"/>
  <c r="BJ177" i="1"/>
  <c r="BJ178" i="1"/>
  <c r="BJ179" i="1"/>
  <c r="BJ180" i="1"/>
  <c r="BJ181" i="1"/>
  <c r="BI177" i="1"/>
  <c r="BI178" i="1"/>
  <c r="BI179" i="1"/>
  <c r="BI180" i="1"/>
  <c r="BI181" i="1"/>
  <c r="BI182" i="1"/>
  <c r="BI183" i="1"/>
  <c r="BH177" i="1"/>
  <c r="BH178" i="1"/>
  <c r="BH179" i="1"/>
  <c r="BH180" i="1"/>
  <c r="BH181" i="1"/>
  <c r="BH182" i="1"/>
  <c r="BG177" i="1"/>
  <c r="BG178" i="1"/>
  <c r="BG179" i="1"/>
  <c r="BG180" i="1"/>
  <c r="BG181" i="1"/>
  <c r="BF177" i="1"/>
  <c r="BF178" i="1"/>
  <c r="BF179" i="1"/>
  <c r="BF180" i="1"/>
  <c r="BF181" i="1"/>
  <c r="BF182" i="1"/>
  <c r="BF183" i="1"/>
  <c r="BF184" i="1"/>
  <c r="BE177" i="1"/>
  <c r="BE178" i="1"/>
  <c r="BE179" i="1"/>
  <c r="BE180" i="1"/>
  <c r="BE181" i="1"/>
  <c r="BE182" i="1"/>
  <c r="BE183" i="1"/>
  <c r="BD177" i="1"/>
  <c r="BD178" i="1"/>
  <c r="BD179" i="1"/>
  <c r="BD180" i="1"/>
  <c r="BD181" i="1"/>
  <c r="BD182" i="1"/>
  <c r="BD183" i="1"/>
  <c r="BC177" i="1"/>
  <c r="BC178" i="1"/>
  <c r="BC179" i="1"/>
  <c r="BC180" i="1"/>
  <c r="BC181" i="1"/>
  <c r="BC182" i="1"/>
  <c r="BC183" i="1"/>
  <c r="BB181" i="1"/>
  <c r="BB182" i="1"/>
  <c r="BB177" i="1"/>
  <c r="BB178" i="1"/>
  <c r="BB179" i="1"/>
  <c r="BB180" i="1"/>
  <c r="BA177" i="1"/>
  <c r="BA178" i="1"/>
  <c r="BA179" i="1"/>
  <c r="BA180" i="1"/>
  <c r="BA181" i="1"/>
  <c r="AZ177" i="1"/>
  <c r="AZ178" i="1"/>
  <c r="AZ179" i="1"/>
  <c r="AZ180" i="1"/>
  <c r="AZ181" i="1"/>
  <c r="AY177" i="1"/>
  <c r="AY178" i="1"/>
  <c r="AY179" i="1"/>
  <c r="AY180" i="1"/>
  <c r="AY181" i="1"/>
  <c r="AY182" i="1"/>
  <c r="AX177" i="1"/>
  <c r="AX178" i="1"/>
  <c r="AX179" i="1"/>
  <c r="AX180" i="1"/>
  <c r="AX181" i="1"/>
  <c r="AW177" i="1"/>
  <c r="AW178" i="1"/>
  <c r="AW179" i="1"/>
  <c r="AW180" i="1"/>
  <c r="AW181" i="1"/>
  <c r="AW182" i="1"/>
  <c r="AV176" i="1"/>
  <c r="AV177" i="1"/>
  <c r="AV178" i="1"/>
  <c r="AV179" i="1"/>
  <c r="AV180" i="1"/>
  <c r="AV181" i="1"/>
  <c r="T37" i="2"/>
  <c r="T34" i="2"/>
  <c r="V32" i="2"/>
  <c r="T29" i="2"/>
  <c r="T17" i="2"/>
  <c r="T16" i="2"/>
  <c r="T13" i="2"/>
  <c r="T12" i="2"/>
  <c r="T11" i="2"/>
  <c r="BJ26" i="1"/>
  <c r="AV155" i="1"/>
  <c r="AV145" i="1"/>
  <c r="AV152" i="1"/>
  <c r="AV153" i="1"/>
  <c r="AV154" i="1"/>
  <c r="AW152" i="1"/>
  <c r="AW153" i="1"/>
  <c r="AW154" i="1"/>
  <c r="AX152" i="1"/>
  <c r="AX153" i="1"/>
  <c r="AX154" i="1"/>
  <c r="AY152" i="1"/>
  <c r="AY153" i="1"/>
  <c r="AY154" i="1"/>
  <c r="AZ152" i="1"/>
  <c r="AZ153" i="1"/>
  <c r="AZ154" i="1"/>
  <c r="AZ155" i="1"/>
  <c r="BA152" i="1"/>
  <c r="BA153" i="1"/>
  <c r="BA154" i="1"/>
  <c r="BA155" i="1"/>
  <c r="BB151" i="1"/>
  <c r="BB152" i="1"/>
  <c r="BB153" i="1"/>
  <c r="BB154" i="1"/>
  <c r="BB155" i="1"/>
  <c r="BC151" i="1"/>
  <c r="BC152" i="1"/>
  <c r="BC153" i="1"/>
  <c r="BC154" i="1"/>
  <c r="BC155" i="1"/>
  <c r="BD151" i="1"/>
  <c r="BD152" i="1"/>
  <c r="BD153" i="1"/>
  <c r="BD154" i="1"/>
  <c r="BD155" i="1"/>
  <c r="BE151" i="1"/>
  <c r="BE152" i="1"/>
  <c r="BE153" i="1"/>
  <c r="BE154" i="1"/>
  <c r="BE155" i="1"/>
  <c r="BF154" i="1"/>
  <c r="BF151" i="1"/>
  <c r="BF152" i="1"/>
  <c r="BF153" i="1"/>
  <c r="BG151" i="1"/>
  <c r="BG152" i="1"/>
  <c r="BG153" i="1"/>
  <c r="BG154" i="1"/>
  <c r="BH151" i="1"/>
  <c r="BH152" i="1"/>
  <c r="BH153" i="1"/>
  <c r="BI151" i="1"/>
  <c r="BI152" i="1"/>
  <c r="BI153" i="1"/>
  <c r="BI154" i="1"/>
  <c r="BJ151" i="1"/>
  <c r="BJ152" i="1"/>
  <c r="BJ153" i="1"/>
  <c r="BJ154" i="1"/>
  <c r="CA151" i="1"/>
  <c r="CA152" i="1"/>
  <c r="CA153" i="1"/>
  <c r="CA154" i="1"/>
  <c r="CA155" i="1"/>
  <c r="CA160" i="1"/>
  <c r="CA163" i="1"/>
  <c r="CA164" i="1"/>
  <c r="CA165" i="1"/>
  <c r="CA166" i="1"/>
  <c r="CA167" i="1"/>
  <c r="BZ151" i="1"/>
  <c r="BZ152" i="1"/>
  <c r="BZ153" i="1"/>
  <c r="BZ154" i="1"/>
  <c r="BZ155" i="1"/>
  <c r="BZ160" i="1"/>
  <c r="BZ163" i="1"/>
  <c r="BZ164" i="1"/>
  <c r="BZ165" i="1"/>
  <c r="BZ166" i="1"/>
  <c r="BZ167" i="1"/>
  <c r="BY151" i="1"/>
  <c r="BY152" i="1"/>
  <c r="BY153" i="1"/>
  <c r="BY154" i="1"/>
  <c r="BY155" i="1"/>
  <c r="BY160" i="1"/>
  <c r="BY163" i="1"/>
  <c r="BY164" i="1"/>
  <c r="BY165" i="1"/>
  <c r="BY166" i="1"/>
  <c r="BY167" i="1"/>
  <c r="BX151" i="1"/>
  <c r="BX152" i="1"/>
  <c r="BX153" i="1"/>
  <c r="BX154" i="1"/>
  <c r="BX155" i="1"/>
  <c r="BX160" i="1"/>
  <c r="BX163" i="1"/>
  <c r="BX164" i="1"/>
  <c r="BX165" i="1"/>
  <c r="BX166" i="1"/>
  <c r="BX167" i="1"/>
  <c r="BW151" i="1"/>
  <c r="BW152" i="1"/>
  <c r="BW153" i="1"/>
  <c r="BW154" i="1"/>
  <c r="BW155" i="1"/>
  <c r="BW160" i="1"/>
  <c r="BW163" i="1"/>
  <c r="BW164" i="1"/>
  <c r="BW165" i="1"/>
  <c r="BW166" i="1"/>
  <c r="BW167" i="1"/>
  <c r="BV151" i="1"/>
  <c r="BV152" i="1"/>
  <c r="BV153" i="1"/>
  <c r="BV154" i="1"/>
  <c r="BV155" i="1"/>
  <c r="BV160" i="1"/>
  <c r="BV163" i="1"/>
  <c r="BV164" i="1"/>
  <c r="BV165" i="1"/>
  <c r="BV166" i="1"/>
  <c r="BV167" i="1"/>
  <c r="BU151" i="1"/>
  <c r="BU152" i="1"/>
  <c r="BU153" i="1"/>
  <c r="BU154" i="1"/>
  <c r="BU155" i="1"/>
  <c r="BU160" i="1"/>
  <c r="BU163" i="1"/>
  <c r="BU164" i="1"/>
  <c r="BU165" i="1"/>
  <c r="BU166" i="1"/>
  <c r="BU167" i="1"/>
  <c r="BT151" i="1"/>
  <c r="BT152" i="1"/>
  <c r="BT153" i="1"/>
  <c r="BT154" i="1"/>
  <c r="BT155" i="1"/>
  <c r="BT160" i="1"/>
  <c r="BT163" i="1"/>
  <c r="BT164" i="1"/>
  <c r="BT165" i="1"/>
  <c r="BT166" i="1"/>
  <c r="BT167" i="1"/>
  <c r="BS151" i="1"/>
  <c r="BS152" i="1"/>
  <c r="BS153" i="1"/>
  <c r="BS154" i="1"/>
  <c r="BS155" i="1"/>
  <c r="BS160" i="1"/>
  <c r="BS163" i="1"/>
  <c r="BS164" i="1"/>
  <c r="BS165" i="1"/>
  <c r="BS166" i="1"/>
  <c r="BS167" i="1"/>
  <c r="BR151" i="1"/>
  <c r="BR152" i="1"/>
  <c r="BR153" i="1"/>
  <c r="BR154" i="1"/>
  <c r="BR155" i="1"/>
  <c r="BR164" i="1"/>
  <c r="BR165" i="1"/>
  <c r="BR166" i="1"/>
  <c r="BR167" i="1"/>
  <c r="BA151" i="1"/>
  <c r="AZ151" i="1"/>
  <c r="AY151" i="1"/>
  <c r="AX151" i="1"/>
  <c r="AW151" i="1"/>
  <c r="AV151" i="1"/>
  <c r="CA169" i="1"/>
  <c r="BZ169" i="1"/>
  <c r="BY169" i="1"/>
  <c r="BX169" i="1"/>
  <c r="BW169" i="1"/>
  <c r="BV169" i="1"/>
  <c r="BV170" i="1"/>
  <c r="BU169" i="1"/>
  <c r="BU170" i="1"/>
  <c r="BT169" i="1"/>
  <c r="BT170" i="1"/>
  <c r="BS169" i="1"/>
  <c r="BS170" i="1"/>
  <c r="BR169" i="1"/>
  <c r="BM169" i="1"/>
  <c r="BI169" i="1"/>
  <c r="BD169" i="1"/>
  <c r="BH169" i="1"/>
  <c r="AW169" i="1"/>
  <c r="BJ169" i="1"/>
  <c r="BG169" i="1"/>
  <c r="BF169" i="1"/>
  <c r="BE169" i="1"/>
  <c r="AX169" i="1"/>
  <c r="BA169" i="1"/>
  <c r="BB169" i="1"/>
  <c r="BC169" i="1"/>
  <c r="AZ169" i="1"/>
  <c r="AY169" i="1"/>
  <c r="CA141" i="1"/>
  <c r="BZ141" i="1"/>
  <c r="BY141" i="1"/>
  <c r="BX141" i="1"/>
  <c r="BW141" i="1"/>
  <c r="BV141" i="1"/>
  <c r="BV142" i="1"/>
  <c r="BU141" i="1"/>
  <c r="BT141" i="1"/>
  <c r="BT142" i="1"/>
  <c r="BS141" i="1"/>
  <c r="BR141" i="1"/>
  <c r="BM141" i="1"/>
  <c r="BB141" i="1"/>
  <c r="BA141" i="1"/>
  <c r="AZ141" i="1"/>
  <c r="AY141" i="1"/>
  <c r="AX141" i="1"/>
  <c r="BJ141" i="1"/>
  <c r="BD141" i="1"/>
  <c r="BI141" i="1"/>
  <c r="BH141" i="1"/>
  <c r="BG141" i="1"/>
  <c r="AW141" i="1"/>
  <c r="BF141" i="1"/>
  <c r="BE141" i="1"/>
  <c r="BC141" i="1"/>
  <c r="AV141" i="1"/>
  <c r="AV160" i="1"/>
  <c r="BJ160" i="1"/>
  <c r="BD160" i="1"/>
  <c r="BI160" i="1"/>
  <c r="BG160" i="1"/>
  <c r="BF160" i="1"/>
  <c r="BE160" i="1"/>
  <c r="CA16" i="1"/>
  <c r="AJ5" i="2" s="1"/>
  <c r="BY16" i="1"/>
  <c r="BV16" i="1"/>
  <c r="BU16" i="1"/>
  <c r="AD5" i="2" s="1"/>
  <c r="BT16" i="1"/>
  <c r="AC5" i="2" s="1"/>
  <c r="BS16" i="1"/>
  <c r="AB5" i="2" s="1"/>
  <c r="AV19" i="1"/>
  <c r="BZ16" i="1"/>
  <c r="AI5" i="2" s="1"/>
  <c r="BX16" i="1"/>
  <c r="AG5" i="2" s="1"/>
  <c r="BH19" i="1"/>
  <c r="BY19" i="1"/>
  <c r="BY20" i="1"/>
  <c r="BY25" i="1"/>
  <c r="BY26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83" i="1"/>
  <c r="BY84" i="1"/>
  <c r="BY85" i="1"/>
  <c r="BY86" i="1"/>
  <c r="BY87" i="1"/>
  <c r="BY88" i="1"/>
  <c r="BY89" i="1"/>
  <c r="BY90" i="1"/>
  <c r="BY91" i="1"/>
  <c r="BY92" i="1"/>
  <c r="BY93" i="1"/>
  <c r="BY94" i="1"/>
  <c r="BY95" i="1"/>
  <c r="BY96" i="1"/>
  <c r="BY97" i="1"/>
  <c r="BY98" i="1"/>
  <c r="BY99" i="1"/>
  <c r="BY100" i="1"/>
  <c r="BY101" i="1"/>
  <c r="BY102" i="1"/>
  <c r="BY103" i="1"/>
  <c r="BY104" i="1"/>
  <c r="BY106" i="1"/>
  <c r="BY107" i="1"/>
  <c r="BY108" i="1"/>
  <c r="BY109" i="1"/>
  <c r="BY110" i="1"/>
  <c r="BY111" i="1"/>
  <c r="BY112" i="1"/>
  <c r="BY113" i="1"/>
  <c r="BY114" i="1"/>
  <c r="BY115" i="1"/>
  <c r="BY116" i="1"/>
  <c r="BY117" i="1"/>
  <c r="BY118" i="1"/>
  <c r="BY119" i="1"/>
  <c r="BY120" i="1"/>
  <c r="BY121" i="1"/>
  <c r="BY122" i="1"/>
  <c r="BY127" i="1"/>
  <c r="BY128" i="1"/>
  <c r="BY129" i="1"/>
  <c r="BY130" i="1"/>
  <c r="BY131" i="1"/>
  <c r="BY132" i="1"/>
  <c r="BY133" i="1"/>
  <c r="BY134" i="1"/>
  <c r="BY135" i="1"/>
  <c r="BY136" i="1"/>
  <c r="BY137" i="1"/>
  <c r="BY138" i="1"/>
  <c r="BY139" i="1"/>
  <c r="BY140" i="1"/>
  <c r="BY142" i="1"/>
  <c r="BY143" i="1"/>
  <c r="BY144" i="1"/>
  <c r="BY145" i="1"/>
  <c r="BY146" i="1"/>
  <c r="BY147" i="1"/>
  <c r="BY148" i="1"/>
  <c r="BY149" i="1"/>
  <c r="BY150" i="1"/>
  <c r="BY170" i="1"/>
  <c r="BY171" i="1"/>
  <c r="BY172" i="1"/>
  <c r="BY173" i="1"/>
  <c r="BY174" i="1"/>
  <c r="BY175" i="1"/>
  <c r="BY176" i="1"/>
  <c r="BY183" i="1"/>
  <c r="BY184" i="1"/>
  <c r="BY186" i="1"/>
  <c r="BY2" i="1"/>
  <c r="BX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2" i="1"/>
  <c r="BX143" i="1"/>
  <c r="BX144" i="1"/>
  <c r="BX145" i="1"/>
  <c r="BX146" i="1"/>
  <c r="BX147" i="1"/>
  <c r="BX148" i="1"/>
  <c r="BX149" i="1"/>
  <c r="BX150" i="1"/>
  <c r="BX170" i="1"/>
  <c r="BX171" i="1"/>
  <c r="BX172" i="1"/>
  <c r="BX173" i="1"/>
  <c r="BX174" i="1"/>
  <c r="BX175" i="1"/>
  <c r="BX176" i="1"/>
  <c r="BX182" i="1"/>
  <c r="BX183" i="1"/>
  <c r="BX184" i="1"/>
  <c r="BX186" i="1"/>
  <c r="BX19" i="1"/>
  <c r="BX20" i="1"/>
  <c r="BX25" i="1"/>
  <c r="BX26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6" i="1"/>
  <c r="CA107" i="1"/>
  <c r="CA108" i="1"/>
  <c r="CA109" i="1"/>
  <c r="CA110" i="1"/>
  <c r="CA111" i="1"/>
  <c r="CA112" i="1"/>
  <c r="CA113" i="1"/>
  <c r="CA114" i="1"/>
  <c r="CA116" i="1"/>
  <c r="CA117" i="1"/>
  <c r="CA118" i="1"/>
  <c r="CA119" i="1"/>
  <c r="CA120" i="1"/>
  <c r="CA121" i="1"/>
  <c r="CA122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2" i="1"/>
  <c r="CA143" i="1"/>
  <c r="CA144" i="1"/>
  <c r="CA145" i="1"/>
  <c r="CA146" i="1"/>
  <c r="CA147" i="1"/>
  <c r="CA148" i="1"/>
  <c r="CA149" i="1"/>
  <c r="CA150" i="1"/>
  <c r="CA170" i="1"/>
  <c r="CA171" i="1"/>
  <c r="CA172" i="1"/>
  <c r="CA173" i="1"/>
  <c r="CA174" i="1"/>
  <c r="CA175" i="1"/>
  <c r="CA176" i="1"/>
  <c r="CA182" i="1"/>
  <c r="CA183" i="1"/>
  <c r="CA184" i="1"/>
  <c r="CA186" i="1"/>
  <c r="CA19" i="1"/>
  <c r="CA20" i="1"/>
  <c r="CA25" i="1"/>
  <c r="CA26" i="1"/>
  <c r="CA28" i="1"/>
  <c r="CA29" i="1"/>
  <c r="CA30" i="1"/>
  <c r="CA31" i="1"/>
  <c r="CA32" i="1"/>
  <c r="CA33" i="1"/>
  <c r="CA34" i="1"/>
  <c r="CA2" i="1"/>
  <c r="BZ2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2" i="1"/>
  <c r="BZ143" i="1"/>
  <c r="BZ144" i="1"/>
  <c r="BZ145" i="1"/>
  <c r="BZ146" i="1"/>
  <c r="BZ147" i="1"/>
  <c r="BZ148" i="1"/>
  <c r="BZ149" i="1"/>
  <c r="BZ150" i="1"/>
  <c r="BZ170" i="1"/>
  <c r="BZ171" i="1"/>
  <c r="BZ172" i="1"/>
  <c r="BZ173" i="1"/>
  <c r="BZ174" i="1"/>
  <c r="BZ175" i="1"/>
  <c r="BZ176" i="1"/>
  <c r="BZ182" i="1"/>
  <c r="BZ183" i="1"/>
  <c r="BZ184" i="1"/>
  <c r="BZ186" i="1"/>
  <c r="BZ19" i="1"/>
  <c r="BZ20" i="1"/>
  <c r="BZ25" i="1"/>
  <c r="BZ26" i="1"/>
  <c r="BZ28" i="1"/>
  <c r="BZ29" i="1"/>
  <c r="BZ30" i="1"/>
  <c r="BZ31" i="1"/>
  <c r="BZ32" i="1"/>
  <c r="BZ33" i="1"/>
  <c r="BZ34" i="1"/>
  <c r="BZ35" i="1"/>
  <c r="BZ36" i="1"/>
  <c r="BZ37" i="1"/>
  <c r="BZ38" i="1"/>
  <c r="BW186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2" i="1"/>
  <c r="BW143" i="1"/>
  <c r="BW144" i="1"/>
  <c r="BW145" i="1"/>
  <c r="BW146" i="1"/>
  <c r="BW147" i="1"/>
  <c r="BW148" i="1"/>
  <c r="BW149" i="1"/>
  <c r="BW150" i="1"/>
  <c r="BW170" i="1"/>
  <c r="BW171" i="1"/>
  <c r="BW172" i="1"/>
  <c r="BW173" i="1"/>
  <c r="BW174" i="1"/>
  <c r="BW175" i="1"/>
  <c r="BW176" i="1"/>
  <c r="BW182" i="1"/>
  <c r="BW183" i="1"/>
  <c r="BW184" i="1"/>
  <c r="BW19" i="1"/>
  <c r="BW20" i="1"/>
  <c r="BW25" i="1"/>
  <c r="BW26" i="1"/>
  <c r="BW28" i="1"/>
  <c r="BW29" i="1"/>
  <c r="BW30" i="1"/>
  <c r="BW31" i="1"/>
  <c r="BW32" i="1"/>
  <c r="BW33" i="1"/>
  <c r="BW34" i="1"/>
  <c r="BW35" i="1"/>
  <c r="BW36" i="1"/>
  <c r="BW37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2" i="1"/>
  <c r="BR143" i="1"/>
  <c r="BR144" i="1"/>
  <c r="BR145" i="1"/>
  <c r="BR146" i="1"/>
  <c r="BR147" i="1"/>
  <c r="BR148" i="1"/>
  <c r="BR149" i="1"/>
  <c r="BR150" i="1"/>
  <c r="BR170" i="1"/>
  <c r="BR171" i="1"/>
  <c r="BR172" i="1"/>
  <c r="BR173" i="1"/>
  <c r="BR174" i="1"/>
  <c r="BR175" i="1"/>
  <c r="BR176" i="1"/>
  <c r="BR182" i="1"/>
  <c r="BR183" i="1"/>
  <c r="BR184" i="1"/>
  <c r="BR186" i="1"/>
  <c r="BR19" i="1"/>
  <c r="BR20" i="1"/>
  <c r="BR25" i="1"/>
  <c r="BR26" i="1"/>
  <c r="BR28" i="1"/>
  <c r="BR29" i="1"/>
  <c r="BR30" i="1"/>
  <c r="BR31" i="1"/>
  <c r="BS26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2" i="1"/>
  <c r="BS143" i="1"/>
  <c r="BS144" i="1"/>
  <c r="BS145" i="1"/>
  <c r="BS146" i="1"/>
  <c r="BS147" i="1"/>
  <c r="BS148" i="1"/>
  <c r="BS149" i="1"/>
  <c r="BS150" i="1"/>
  <c r="BS171" i="1"/>
  <c r="BS172" i="1"/>
  <c r="BS173" i="1"/>
  <c r="BS174" i="1"/>
  <c r="BS175" i="1"/>
  <c r="BS176" i="1"/>
  <c r="BS182" i="1"/>
  <c r="BS183" i="1"/>
  <c r="BS184" i="1"/>
  <c r="BS186" i="1"/>
  <c r="BS19" i="1"/>
  <c r="BS20" i="1"/>
  <c r="BS2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3" i="1"/>
  <c r="BV144" i="1"/>
  <c r="BV145" i="1"/>
  <c r="BV146" i="1"/>
  <c r="BV147" i="1"/>
  <c r="BV148" i="1"/>
  <c r="BV149" i="1"/>
  <c r="BV150" i="1"/>
  <c r="BV171" i="1"/>
  <c r="BV172" i="1"/>
  <c r="BV173" i="1"/>
  <c r="BV174" i="1"/>
  <c r="BV175" i="1"/>
  <c r="BV176" i="1"/>
  <c r="BV182" i="1"/>
  <c r="BV183" i="1"/>
  <c r="BV184" i="1"/>
  <c r="BV186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19" i="1"/>
  <c r="BV20" i="1"/>
  <c r="BV25" i="1"/>
  <c r="BV26" i="1"/>
  <c r="BV28" i="1"/>
  <c r="BV29" i="1"/>
  <c r="BV30" i="1"/>
  <c r="BV31" i="1"/>
  <c r="BV32" i="1"/>
  <c r="BV33" i="1"/>
  <c r="BV34" i="1"/>
  <c r="BV35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2" i="1"/>
  <c r="BU143" i="1"/>
  <c r="BU144" i="1"/>
  <c r="BU145" i="1"/>
  <c r="BU146" i="1"/>
  <c r="BU147" i="1"/>
  <c r="BU148" i="1"/>
  <c r="BU149" i="1"/>
  <c r="BU150" i="1"/>
  <c r="BU171" i="1"/>
  <c r="BU172" i="1"/>
  <c r="BU173" i="1"/>
  <c r="BU174" i="1"/>
  <c r="BU175" i="1"/>
  <c r="BU176" i="1"/>
  <c r="BU182" i="1"/>
  <c r="BU183" i="1"/>
  <c r="BU184" i="1"/>
  <c r="BU186" i="1"/>
  <c r="BU19" i="1"/>
  <c r="BU20" i="1"/>
  <c r="BU25" i="1"/>
  <c r="BU26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2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3" i="1"/>
  <c r="BT144" i="1"/>
  <c r="BT145" i="1"/>
  <c r="BT146" i="1"/>
  <c r="BT147" i="1"/>
  <c r="BT148" i="1"/>
  <c r="BT149" i="1"/>
  <c r="BT150" i="1"/>
  <c r="BT171" i="1"/>
  <c r="BT172" i="1"/>
  <c r="BT173" i="1"/>
  <c r="BT174" i="1"/>
  <c r="BT175" i="1"/>
  <c r="BT176" i="1"/>
  <c r="BT182" i="1"/>
  <c r="BT183" i="1"/>
  <c r="BT184" i="1"/>
  <c r="BT186" i="1"/>
  <c r="BT19" i="1"/>
  <c r="BT20" i="1"/>
  <c r="BT26" i="1"/>
  <c r="BT28" i="1"/>
  <c r="BT29" i="1"/>
  <c r="BT30" i="1"/>
  <c r="BT31" i="1"/>
  <c r="BT32" i="1"/>
  <c r="BT33" i="1"/>
  <c r="BT34" i="1"/>
  <c r="BT35" i="1"/>
  <c r="BT36" i="1"/>
  <c r="BT37" i="1"/>
  <c r="BT38" i="1"/>
  <c r="BT2" i="1"/>
  <c r="BM19" i="1"/>
  <c r="U6" i="2" s="1"/>
  <c r="BM20" i="1"/>
  <c r="BM25" i="1"/>
  <c r="BM26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M99" i="1"/>
  <c r="BM100" i="1"/>
  <c r="BM101" i="1"/>
  <c r="BM102" i="1"/>
  <c r="BM103" i="1"/>
  <c r="BM104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2" i="1"/>
  <c r="BM143" i="1"/>
  <c r="BM144" i="1"/>
  <c r="BM145" i="1"/>
  <c r="BM146" i="1"/>
  <c r="BM147" i="1"/>
  <c r="BM148" i="1"/>
  <c r="BM149" i="1"/>
  <c r="BM150" i="1"/>
  <c r="BM155" i="1"/>
  <c r="BM163" i="1"/>
  <c r="BM164" i="1"/>
  <c r="BM165" i="1"/>
  <c r="BM166" i="1"/>
  <c r="BM167" i="1"/>
  <c r="BM170" i="1"/>
  <c r="BM171" i="1"/>
  <c r="BM172" i="1"/>
  <c r="BM173" i="1"/>
  <c r="BM174" i="1"/>
  <c r="BM175" i="1"/>
  <c r="BM176" i="1"/>
  <c r="BM182" i="1"/>
  <c r="BM183" i="1"/>
  <c r="BM184" i="1"/>
  <c r="BM186" i="1"/>
  <c r="BM16" i="1"/>
  <c r="BJ167" i="1"/>
  <c r="BJ170" i="1"/>
  <c r="BJ171" i="1"/>
  <c r="BJ172" i="1"/>
  <c r="BJ173" i="1"/>
  <c r="BJ174" i="1"/>
  <c r="BJ175" i="1"/>
  <c r="BJ176" i="1"/>
  <c r="BJ182" i="1"/>
  <c r="BJ183" i="1"/>
  <c r="BJ184" i="1"/>
  <c r="BJ186" i="1"/>
  <c r="BJ147" i="1"/>
  <c r="BJ148" i="1"/>
  <c r="BJ149" i="1"/>
  <c r="BJ150" i="1"/>
  <c r="BJ155" i="1"/>
  <c r="BJ163" i="1"/>
  <c r="BJ164" i="1"/>
  <c r="BJ165" i="1"/>
  <c r="BJ166" i="1"/>
  <c r="BJ140" i="1"/>
  <c r="BJ142" i="1"/>
  <c r="BJ143" i="1"/>
  <c r="BJ144" i="1"/>
  <c r="BJ145" i="1"/>
  <c r="BJ146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80" i="1"/>
  <c r="BJ81" i="1"/>
  <c r="BJ82" i="1"/>
  <c r="BJ83" i="1"/>
  <c r="BJ84" i="1"/>
  <c r="BJ85" i="1"/>
  <c r="BJ86" i="1"/>
  <c r="BJ87" i="1"/>
  <c r="BJ88" i="1"/>
  <c r="BJ89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53" i="1"/>
  <c r="BJ54" i="1"/>
  <c r="BJ55" i="1"/>
  <c r="BJ56" i="1"/>
  <c r="BJ57" i="1"/>
  <c r="BJ58" i="1"/>
  <c r="BJ59" i="1"/>
  <c r="BJ60" i="1"/>
  <c r="BJ61" i="1"/>
  <c r="BJ62" i="1"/>
  <c r="BJ19" i="1"/>
  <c r="BJ20" i="1"/>
  <c r="BJ25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2" i="1"/>
  <c r="BI166" i="1"/>
  <c r="BI167" i="1"/>
  <c r="BI170" i="1"/>
  <c r="BI171" i="1"/>
  <c r="BI172" i="1"/>
  <c r="BI173" i="1"/>
  <c r="BI174" i="1"/>
  <c r="BI175" i="1"/>
  <c r="BI176" i="1"/>
  <c r="BI184" i="1"/>
  <c r="BI186" i="1"/>
  <c r="BI132" i="1"/>
  <c r="BI133" i="1"/>
  <c r="BI134" i="1"/>
  <c r="BI135" i="1"/>
  <c r="BI136" i="1"/>
  <c r="BI137" i="1"/>
  <c r="BI138" i="1"/>
  <c r="BI139" i="1"/>
  <c r="BI140" i="1"/>
  <c r="BI142" i="1"/>
  <c r="BI143" i="1"/>
  <c r="BI144" i="1"/>
  <c r="BI145" i="1"/>
  <c r="BI146" i="1"/>
  <c r="BI147" i="1"/>
  <c r="BI148" i="1"/>
  <c r="BI149" i="1"/>
  <c r="BI150" i="1"/>
  <c r="BI155" i="1"/>
  <c r="BI163" i="1"/>
  <c r="BI164" i="1"/>
  <c r="BI165" i="1"/>
  <c r="BI103" i="1"/>
  <c r="BI104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30" i="1"/>
  <c r="BI131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19" i="1"/>
  <c r="BI20" i="1"/>
  <c r="BI25" i="1"/>
  <c r="BI26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2" i="1"/>
  <c r="BH165" i="1"/>
  <c r="BH166" i="1"/>
  <c r="BH167" i="1"/>
  <c r="BH170" i="1"/>
  <c r="BH171" i="1"/>
  <c r="BH172" i="1"/>
  <c r="BH173" i="1"/>
  <c r="BH174" i="1"/>
  <c r="BH175" i="1"/>
  <c r="BH176" i="1"/>
  <c r="BH183" i="1"/>
  <c r="BH184" i="1"/>
  <c r="BH186" i="1"/>
  <c r="BH144" i="1"/>
  <c r="BH145" i="1"/>
  <c r="BH146" i="1"/>
  <c r="BH147" i="1"/>
  <c r="BH148" i="1"/>
  <c r="BH149" i="1"/>
  <c r="BH150" i="1"/>
  <c r="BH155" i="1"/>
  <c r="BH164" i="1"/>
  <c r="BH118" i="1"/>
  <c r="BH119" i="1"/>
  <c r="BH120" i="1"/>
  <c r="BH121" i="1"/>
  <c r="BH122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2" i="1"/>
  <c r="BH143" i="1"/>
  <c r="BH101" i="1"/>
  <c r="BH102" i="1"/>
  <c r="BH103" i="1"/>
  <c r="BH104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20" i="1"/>
  <c r="BH25" i="1"/>
  <c r="BH26" i="1"/>
  <c r="BH28" i="1"/>
  <c r="BH29" i="1"/>
  <c r="BH30" i="1"/>
  <c r="BH31" i="1"/>
  <c r="BH32" i="1"/>
  <c r="BH33" i="1"/>
  <c r="BH2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2" i="1"/>
  <c r="BG143" i="1"/>
  <c r="BG144" i="1"/>
  <c r="BG145" i="1"/>
  <c r="BG146" i="1"/>
  <c r="BG147" i="1"/>
  <c r="BG148" i="1"/>
  <c r="BG149" i="1"/>
  <c r="BG150" i="1"/>
  <c r="BG155" i="1"/>
  <c r="BG163" i="1"/>
  <c r="BG164" i="1"/>
  <c r="BG165" i="1"/>
  <c r="BG166" i="1"/>
  <c r="BG167" i="1"/>
  <c r="BG170" i="1"/>
  <c r="BG171" i="1"/>
  <c r="BG172" i="1"/>
  <c r="BG173" i="1"/>
  <c r="BG174" i="1"/>
  <c r="BG175" i="1"/>
  <c r="BG176" i="1"/>
  <c r="BG182" i="1"/>
  <c r="BG183" i="1"/>
  <c r="BG184" i="1"/>
  <c r="BG186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19" i="1"/>
  <c r="BG20" i="1"/>
  <c r="BG25" i="1"/>
  <c r="BG26" i="1"/>
  <c r="BG28" i="1"/>
  <c r="BG29" i="1"/>
  <c r="BG30" i="1"/>
  <c r="BG31" i="1"/>
  <c r="BG32" i="1"/>
  <c r="BG2" i="1"/>
  <c r="BF186" i="1"/>
  <c r="BF147" i="1"/>
  <c r="BF148" i="1"/>
  <c r="BF149" i="1"/>
  <c r="BF150" i="1"/>
  <c r="BF155" i="1"/>
  <c r="BF163" i="1"/>
  <c r="BF164" i="1"/>
  <c r="BF165" i="1"/>
  <c r="BF166" i="1"/>
  <c r="BF167" i="1"/>
  <c r="BF170" i="1"/>
  <c r="BF171" i="1"/>
  <c r="BF172" i="1"/>
  <c r="BF173" i="1"/>
  <c r="BF174" i="1"/>
  <c r="BF175" i="1"/>
  <c r="BF176" i="1"/>
  <c r="BF118" i="1"/>
  <c r="BF119" i="1"/>
  <c r="BF120" i="1"/>
  <c r="BF121" i="1"/>
  <c r="BF122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2" i="1"/>
  <c r="BF143" i="1"/>
  <c r="BF144" i="1"/>
  <c r="BF145" i="1"/>
  <c r="BF146" i="1"/>
  <c r="BF103" i="1"/>
  <c r="BF104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9" i="1"/>
  <c r="BF20" i="1"/>
  <c r="BF25" i="1"/>
  <c r="BF26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2" i="1"/>
  <c r="BE166" i="1"/>
  <c r="BE167" i="1"/>
  <c r="BE170" i="1"/>
  <c r="BE171" i="1"/>
  <c r="BE172" i="1"/>
  <c r="BE173" i="1"/>
  <c r="BE174" i="1"/>
  <c r="BE175" i="1"/>
  <c r="BE176" i="1"/>
  <c r="BE184" i="1"/>
  <c r="BE186" i="1"/>
  <c r="BE136" i="1"/>
  <c r="BE137" i="1"/>
  <c r="BE138" i="1"/>
  <c r="BE139" i="1"/>
  <c r="BE140" i="1"/>
  <c r="BE142" i="1"/>
  <c r="BE143" i="1"/>
  <c r="BE144" i="1"/>
  <c r="BE145" i="1"/>
  <c r="BE146" i="1"/>
  <c r="BE147" i="1"/>
  <c r="BE148" i="1"/>
  <c r="BE149" i="1"/>
  <c r="BE150" i="1"/>
  <c r="BE163" i="1"/>
  <c r="BE164" i="1"/>
  <c r="BE165" i="1"/>
  <c r="BE114" i="1"/>
  <c r="BE115" i="1"/>
  <c r="BE116" i="1"/>
  <c r="BE117" i="1"/>
  <c r="BE118" i="1"/>
  <c r="BE119" i="1"/>
  <c r="BE120" i="1"/>
  <c r="BE121" i="1"/>
  <c r="BE122" i="1"/>
  <c r="BE128" i="1"/>
  <c r="BE129" i="1"/>
  <c r="BE130" i="1"/>
  <c r="BE131" i="1"/>
  <c r="BE132" i="1"/>
  <c r="BE133" i="1"/>
  <c r="BE134" i="1"/>
  <c r="BE135" i="1"/>
  <c r="BE95" i="1"/>
  <c r="BE96" i="1"/>
  <c r="BE97" i="1"/>
  <c r="BE98" i="1"/>
  <c r="BE99" i="1"/>
  <c r="BE100" i="1"/>
  <c r="BE101" i="1"/>
  <c r="BE102" i="1"/>
  <c r="BE103" i="1"/>
  <c r="BE104" i="1"/>
  <c r="BE106" i="1"/>
  <c r="BE107" i="1"/>
  <c r="BE108" i="1"/>
  <c r="BE109" i="1"/>
  <c r="BE110" i="1"/>
  <c r="BE111" i="1"/>
  <c r="BE112" i="1"/>
  <c r="BE113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19" i="1"/>
  <c r="BE20" i="1"/>
  <c r="BE25" i="1"/>
  <c r="BE26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2" i="1"/>
  <c r="BD184" i="1"/>
  <c r="BD186" i="1"/>
  <c r="BD164" i="1"/>
  <c r="BD165" i="1"/>
  <c r="BD166" i="1"/>
  <c r="BD167" i="1"/>
  <c r="BD170" i="1"/>
  <c r="BD171" i="1"/>
  <c r="BD172" i="1"/>
  <c r="BD173" i="1"/>
  <c r="BD174" i="1"/>
  <c r="BD175" i="1"/>
  <c r="BD176" i="1"/>
  <c r="BD135" i="1"/>
  <c r="BD136" i="1"/>
  <c r="BD137" i="1"/>
  <c r="BD138" i="1"/>
  <c r="BD139" i="1"/>
  <c r="BD140" i="1"/>
  <c r="BD142" i="1"/>
  <c r="BD143" i="1"/>
  <c r="BD144" i="1"/>
  <c r="BD145" i="1"/>
  <c r="BD146" i="1"/>
  <c r="BD147" i="1"/>
  <c r="BD148" i="1"/>
  <c r="BD149" i="1"/>
  <c r="BD150" i="1"/>
  <c r="BD163" i="1"/>
  <c r="BD118" i="1"/>
  <c r="BD119" i="1"/>
  <c r="BD120" i="1"/>
  <c r="BD121" i="1"/>
  <c r="BD122" i="1"/>
  <c r="BD127" i="1"/>
  <c r="BD128" i="1"/>
  <c r="BD129" i="1"/>
  <c r="BD130" i="1"/>
  <c r="BD131" i="1"/>
  <c r="BD132" i="1"/>
  <c r="BD133" i="1"/>
  <c r="BD134" i="1"/>
  <c r="BD98" i="1"/>
  <c r="BD99" i="1"/>
  <c r="BD100" i="1"/>
  <c r="BD101" i="1"/>
  <c r="BD102" i="1"/>
  <c r="BD103" i="1"/>
  <c r="BD104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19" i="1"/>
  <c r="BD20" i="1"/>
  <c r="BD25" i="1"/>
  <c r="BD26" i="1"/>
  <c r="BD28" i="1"/>
  <c r="BD29" i="1"/>
  <c r="BD30" i="1"/>
  <c r="BD2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2" i="1"/>
  <c r="BC143" i="1"/>
  <c r="BC144" i="1"/>
  <c r="BC145" i="1"/>
  <c r="BC146" i="1"/>
  <c r="BC147" i="1"/>
  <c r="BC148" i="1"/>
  <c r="BC149" i="1"/>
  <c r="BC150" i="1"/>
  <c r="BC163" i="1"/>
  <c r="BC164" i="1"/>
  <c r="BC165" i="1"/>
  <c r="BC166" i="1"/>
  <c r="BC167" i="1"/>
  <c r="BC170" i="1"/>
  <c r="BC171" i="1"/>
  <c r="BC172" i="1"/>
  <c r="BC173" i="1"/>
  <c r="BC174" i="1"/>
  <c r="BC175" i="1"/>
  <c r="BC176" i="1"/>
  <c r="BC184" i="1"/>
  <c r="BC186" i="1"/>
  <c r="BC39" i="1"/>
  <c r="BC40" i="1"/>
  <c r="BC41" i="1"/>
  <c r="BC42" i="1"/>
  <c r="BC43" i="1"/>
  <c r="BC19" i="1"/>
  <c r="BC20" i="1"/>
  <c r="BC25" i="1"/>
  <c r="BC26" i="1"/>
  <c r="BC28" i="1"/>
  <c r="BC29" i="1"/>
  <c r="BC30" i="1"/>
  <c r="BC31" i="1"/>
  <c r="BC32" i="1"/>
  <c r="BC33" i="1"/>
  <c r="BC34" i="1"/>
  <c r="BC35" i="1"/>
  <c r="BC36" i="1"/>
  <c r="BC37" i="1"/>
  <c r="BC38" i="1"/>
  <c r="BC2" i="1"/>
  <c r="BB165" i="1"/>
  <c r="BB166" i="1"/>
  <c r="BB167" i="1"/>
  <c r="BB170" i="1"/>
  <c r="BB171" i="1"/>
  <c r="BB172" i="1"/>
  <c r="BB173" i="1"/>
  <c r="BB174" i="1"/>
  <c r="BB175" i="1"/>
  <c r="BB176" i="1"/>
  <c r="BB183" i="1"/>
  <c r="BB184" i="1"/>
  <c r="BB186" i="1"/>
  <c r="BB135" i="1"/>
  <c r="BB136" i="1"/>
  <c r="BB137" i="1"/>
  <c r="BB138" i="1"/>
  <c r="BB139" i="1"/>
  <c r="BB140" i="1"/>
  <c r="BB142" i="1"/>
  <c r="BB143" i="1"/>
  <c r="BB144" i="1"/>
  <c r="BB145" i="1"/>
  <c r="BB146" i="1"/>
  <c r="BB147" i="1"/>
  <c r="BB148" i="1"/>
  <c r="BB149" i="1"/>
  <c r="BB150" i="1"/>
  <c r="BB164" i="1"/>
  <c r="BB120" i="1"/>
  <c r="BB121" i="1"/>
  <c r="BB122" i="1"/>
  <c r="BB127" i="1"/>
  <c r="BB128" i="1"/>
  <c r="BB129" i="1"/>
  <c r="BB130" i="1"/>
  <c r="BB131" i="1"/>
  <c r="BB132" i="1"/>
  <c r="BB133" i="1"/>
  <c r="BB134" i="1"/>
  <c r="BB104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94" i="1"/>
  <c r="BB95" i="1"/>
  <c r="BB96" i="1"/>
  <c r="BB97" i="1"/>
  <c r="BB98" i="1"/>
  <c r="BB99" i="1"/>
  <c r="BB100" i="1"/>
  <c r="BB101" i="1"/>
  <c r="BB102" i="1"/>
  <c r="BB103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51" i="1"/>
  <c r="BB52" i="1"/>
  <c r="BB53" i="1"/>
  <c r="BB54" i="1"/>
  <c r="BB55" i="1"/>
  <c r="BB56" i="1"/>
  <c r="BB57" i="1"/>
  <c r="BB58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19" i="1"/>
  <c r="BB20" i="1"/>
  <c r="BB25" i="1"/>
  <c r="BB26" i="1"/>
  <c r="BB2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2" i="1"/>
  <c r="BA143" i="1"/>
  <c r="BA144" i="1"/>
  <c r="BA145" i="1"/>
  <c r="BA146" i="1"/>
  <c r="BA147" i="1"/>
  <c r="BA148" i="1"/>
  <c r="BA149" i="1"/>
  <c r="BA150" i="1"/>
  <c r="BA165" i="1"/>
  <c r="BA166" i="1"/>
  <c r="BA167" i="1"/>
  <c r="BA170" i="1"/>
  <c r="BA171" i="1"/>
  <c r="BA172" i="1"/>
  <c r="BA173" i="1"/>
  <c r="BA174" i="1"/>
  <c r="BA175" i="1"/>
  <c r="BA176" i="1"/>
  <c r="BA182" i="1"/>
  <c r="BA183" i="1"/>
  <c r="BA184" i="1"/>
  <c r="BA186" i="1"/>
  <c r="BA19" i="1"/>
  <c r="BA20" i="1"/>
  <c r="BA25" i="1"/>
  <c r="BA26" i="1"/>
  <c r="BA28" i="1"/>
  <c r="BA29" i="1"/>
  <c r="BA30" i="1"/>
  <c r="BA31" i="1"/>
  <c r="BA2" i="1"/>
  <c r="AZ171" i="1"/>
  <c r="AZ172" i="1"/>
  <c r="AZ173" i="1"/>
  <c r="AZ174" i="1"/>
  <c r="AZ175" i="1"/>
  <c r="AZ176" i="1"/>
  <c r="AZ182" i="1"/>
  <c r="AZ183" i="1"/>
  <c r="AZ184" i="1"/>
  <c r="AZ186" i="1"/>
  <c r="AZ138" i="1"/>
  <c r="AZ139" i="1"/>
  <c r="AZ140" i="1"/>
  <c r="AZ142" i="1"/>
  <c r="AZ143" i="1"/>
  <c r="AZ144" i="1"/>
  <c r="AZ145" i="1"/>
  <c r="AZ146" i="1"/>
  <c r="AZ147" i="1"/>
  <c r="AZ148" i="1"/>
  <c r="AZ149" i="1"/>
  <c r="AZ150" i="1"/>
  <c r="AZ165" i="1"/>
  <c r="AZ166" i="1"/>
  <c r="AZ167" i="1"/>
  <c r="AZ170" i="1"/>
  <c r="AZ117" i="1"/>
  <c r="AZ118" i="1"/>
  <c r="AZ119" i="1"/>
  <c r="AZ120" i="1"/>
  <c r="AZ121" i="1"/>
  <c r="AZ122" i="1"/>
  <c r="AZ128" i="1"/>
  <c r="AZ129" i="1"/>
  <c r="AZ130" i="1"/>
  <c r="AZ131" i="1"/>
  <c r="AZ132" i="1"/>
  <c r="AZ133" i="1"/>
  <c r="AZ134" i="1"/>
  <c r="AZ135" i="1"/>
  <c r="AZ136" i="1"/>
  <c r="AZ137" i="1"/>
  <c r="AZ104" i="1"/>
  <c r="AZ106" i="1"/>
  <c r="AZ107" i="1"/>
  <c r="AZ108" i="1"/>
  <c r="AZ109" i="1"/>
  <c r="AZ110" i="1"/>
  <c r="AZ111" i="1"/>
  <c r="AZ112" i="1"/>
  <c r="AZ113" i="1"/>
  <c r="AZ114" i="1"/>
  <c r="AZ115" i="1"/>
  <c r="AZ116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26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19" i="1"/>
  <c r="AZ20" i="1"/>
  <c r="AZ2" i="1"/>
  <c r="AY174" i="1"/>
  <c r="AY175" i="1"/>
  <c r="AY176" i="1"/>
  <c r="AY183" i="1"/>
  <c r="AY184" i="1"/>
  <c r="AY186" i="1"/>
  <c r="AY145" i="1"/>
  <c r="AY146" i="1"/>
  <c r="AY147" i="1"/>
  <c r="AY148" i="1"/>
  <c r="AY149" i="1"/>
  <c r="AY150" i="1"/>
  <c r="AY155" i="1"/>
  <c r="AY166" i="1"/>
  <c r="AY167" i="1"/>
  <c r="AY170" i="1"/>
  <c r="AY171" i="1"/>
  <c r="AY172" i="1"/>
  <c r="AY173" i="1"/>
  <c r="AY131" i="1"/>
  <c r="AY132" i="1"/>
  <c r="AY133" i="1"/>
  <c r="AY134" i="1"/>
  <c r="AY135" i="1"/>
  <c r="AY136" i="1"/>
  <c r="AY137" i="1"/>
  <c r="AY138" i="1"/>
  <c r="AY139" i="1"/>
  <c r="AY140" i="1"/>
  <c r="AY142" i="1"/>
  <c r="AY143" i="1"/>
  <c r="AY144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7" i="1"/>
  <c r="AY128" i="1"/>
  <c r="AY129" i="1"/>
  <c r="AY130" i="1"/>
  <c r="AY94" i="1"/>
  <c r="AY95" i="1"/>
  <c r="AY96" i="1"/>
  <c r="AY97" i="1"/>
  <c r="AY98" i="1"/>
  <c r="AY99" i="1"/>
  <c r="AY100" i="1"/>
  <c r="AY101" i="1"/>
  <c r="AY102" i="1"/>
  <c r="AY103" i="1"/>
  <c r="AY104" i="1"/>
  <c r="AY106" i="1"/>
  <c r="AY107" i="1"/>
  <c r="AY108" i="1"/>
  <c r="AY109" i="1"/>
  <c r="AY110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19" i="1"/>
  <c r="AY20" i="1"/>
  <c r="AY25" i="1"/>
  <c r="AY26" i="1"/>
  <c r="AY28" i="1"/>
  <c r="AY29" i="1"/>
  <c r="AY30" i="1"/>
  <c r="AY31" i="1"/>
  <c r="AY32" i="1"/>
  <c r="AY33" i="1"/>
  <c r="AY34" i="1"/>
  <c r="AY35" i="1"/>
  <c r="AY36" i="1"/>
  <c r="AY2" i="1"/>
  <c r="AX182" i="1"/>
  <c r="AX183" i="1"/>
  <c r="AX184" i="1"/>
  <c r="AX186" i="1"/>
  <c r="AX150" i="1"/>
  <c r="AX155" i="1"/>
  <c r="AX170" i="1"/>
  <c r="AX171" i="1"/>
  <c r="AX172" i="1"/>
  <c r="AX173" i="1"/>
  <c r="AX174" i="1"/>
  <c r="AX175" i="1"/>
  <c r="AX176" i="1"/>
  <c r="AX133" i="1"/>
  <c r="AX134" i="1"/>
  <c r="AX135" i="1"/>
  <c r="AX136" i="1"/>
  <c r="AX137" i="1"/>
  <c r="AX138" i="1"/>
  <c r="AX139" i="1"/>
  <c r="AX140" i="1"/>
  <c r="AX142" i="1"/>
  <c r="AX143" i="1"/>
  <c r="AX144" i="1"/>
  <c r="AX145" i="1"/>
  <c r="AX146" i="1"/>
  <c r="AX147" i="1"/>
  <c r="AX148" i="1"/>
  <c r="AX149" i="1"/>
  <c r="AX116" i="1"/>
  <c r="AX117" i="1"/>
  <c r="AX118" i="1"/>
  <c r="AX119" i="1"/>
  <c r="AX120" i="1"/>
  <c r="AX121" i="1"/>
  <c r="AX122" i="1"/>
  <c r="AX127" i="1"/>
  <c r="AX128" i="1"/>
  <c r="AX129" i="1"/>
  <c r="AX130" i="1"/>
  <c r="AX131" i="1"/>
  <c r="AX132" i="1"/>
  <c r="AX94" i="1"/>
  <c r="AX95" i="1"/>
  <c r="AX96" i="1"/>
  <c r="AX97" i="1"/>
  <c r="AX98" i="1"/>
  <c r="AX99" i="1"/>
  <c r="AX100" i="1"/>
  <c r="AX101" i="1"/>
  <c r="AX102" i="1"/>
  <c r="AX103" i="1"/>
  <c r="AX104" i="1"/>
  <c r="AX106" i="1"/>
  <c r="AX107" i="1"/>
  <c r="AX108" i="1"/>
  <c r="AX109" i="1"/>
  <c r="AX110" i="1"/>
  <c r="AX111" i="1"/>
  <c r="AX112" i="1"/>
  <c r="AX113" i="1"/>
  <c r="AX114" i="1"/>
  <c r="AX115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66" i="1"/>
  <c r="AX67" i="1"/>
  <c r="AX68" i="1"/>
  <c r="AX69" i="1"/>
  <c r="AX70" i="1"/>
  <c r="AX71" i="1"/>
  <c r="AX72" i="1"/>
  <c r="AX73" i="1"/>
  <c r="AX74" i="1"/>
  <c r="AX75" i="1"/>
  <c r="AX76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19" i="1"/>
  <c r="AX20" i="1"/>
  <c r="AX25" i="1"/>
  <c r="AX26" i="1"/>
  <c r="AX28" i="1"/>
  <c r="AX29" i="1"/>
  <c r="AX30" i="1"/>
  <c r="AX31" i="1"/>
  <c r="AX32" i="1"/>
  <c r="AX2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2" i="1"/>
  <c r="AW143" i="1"/>
  <c r="AW144" i="1"/>
  <c r="AW145" i="1"/>
  <c r="AW146" i="1"/>
  <c r="AW147" i="1"/>
  <c r="AW148" i="1"/>
  <c r="AW149" i="1"/>
  <c r="AW150" i="1"/>
  <c r="AW155" i="1"/>
  <c r="AW166" i="1"/>
  <c r="AW167" i="1"/>
  <c r="AW170" i="1"/>
  <c r="AW171" i="1"/>
  <c r="AW172" i="1"/>
  <c r="AW173" i="1"/>
  <c r="AW174" i="1"/>
  <c r="AW175" i="1"/>
  <c r="AW176" i="1"/>
  <c r="AW183" i="1"/>
  <c r="AW184" i="1"/>
  <c r="AW186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19" i="1"/>
  <c r="AW20" i="1"/>
  <c r="AW25" i="1"/>
  <c r="AW26" i="1"/>
  <c r="AW28" i="1"/>
  <c r="AW29" i="1"/>
  <c r="AW30" i="1"/>
  <c r="AW31" i="1"/>
  <c r="AW32" i="1"/>
  <c r="AW33" i="1"/>
  <c r="AW34" i="1"/>
  <c r="AW35" i="1"/>
  <c r="AW36" i="1"/>
  <c r="AW37" i="1"/>
  <c r="AW2" i="1"/>
  <c r="AV149" i="1"/>
  <c r="AV150" i="1"/>
  <c r="AV163" i="1"/>
  <c r="AV164" i="1"/>
  <c r="AV165" i="1"/>
  <c r="AV166" i="1"/>
  <c r="AV167" i="1"/>
  <c r="AV170" i="1"/>
  <c r="AV171" i="1"/>
  <c r="AV172" i="1"/>
  <c r="AV173" i="1"/>
  <c r="AV174" i="1"/>
  <c r="AV175" i="1"/>
  <c r="AV182" i="1"/>
  <c r="AV183" i="1"/>
  <c r="AV184" i="1"/>
  <c r="AV186" i="1"/>
  <c r="AV146" i="1"/>
  <c r="AV147" i="1"/>
  <c r="AV148" i="1"/>
  <c r="AV134" i="1"/>
  <c r="AV135" i="1"/>
  <c r="AV136" i="1"/>
  <c r="AV137" i="1"/>
  <c r="AV138" i="1"/>
  <c r="AV139" i="1"/>
  <c r="AV140" i="1"/>
  <c r="AV142" i="1"/>
  <c r="AV143" i="1"/>
  <c r="AV144" i="1"/>
  <c r="AV122" i="1"/>
  <c r="AV127" i="1"/>
  <c r="AV128" i="1"/>
  <c r="AV129" i="1"/>
  <c r="AV130" i="1"/>
  <c r="AV131" i="1"/>
  <c r="AV132" i="1"/>
  <c r="AV133" i="1"/>
  <c r="AV103" i="1"/>
  <c r="AV104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20" i="1"/>
  <c r="AV25" i="1"/>
  <c r="AV26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2" i="1"/>
  <c r="H5" i="2" l="1"/>
  <c r="AA5" i="2"/>
  <c r="C5" i="2"/>
  <c r="C37" i="2"/>
  <c r="AA10" i="2"/>
  <c r="AH5" i="2"/>
  <c r="J6" i="2"/>
  <c r="AF6" i="2"/>
  <c r="AB6" i="2"/>
  <c r="L6" i="2"/>
  <c r="AE6" i="2"/>
  <c r="F6" i="2"/>
  <c r="M6" i="2"/>
  <c r="AH6" i="2"/>
  <c r="G6" i="2"/>
  <c r="U10" i="2"/>
  <c r="N6" i="2"/>
  <c r="AI6" i="2"/>
  <c r="H6" i="2"/>
  <c r="AJ6" i="2"/>
  <c r="I6" i="2"/>
  <c r="K6" i="2"/>
  <c r="AD6" i="2"/>
  <c r="Q6" i="2"/>
  <c r="AC6" i="2"/>
  <c r="F10" i="2"/>
  <c r="C6" i="2"/>
  <c r="AG6" i="2"/>
  <c r="D6" i="2"/>
  <c r="AA6" i="2"/>
  <c r="AF5" i="2"/>
  <c r="E18" i="2"/>
  <c r="AI18" i="2"/>
  <c r="AE5" i="2"/>
  <c r="I3" i="2"/>
  <c r="M37" i="2"/>
  <c r="AJ18" i="2"/>
  <c r="AJ3" i="2"/>
  <c r="F3" i="2"/>
  <c r="H3" i="2"/>
  <c r="J3" i="2"/>
  <c r="L3" i="2"/>
  <c r="N3" i="2"/>
  <c r="P3" i="2"/>
  <c r="K18" i="2"/>
  <c r="AG3" i="2"/>
  <c r="C18" i="2"/>
  <c r="AF18" i="2"/>
  <c r="AG18" i="2"/>
  <c r="E3" i="2"/>
  <c r="G3" i="2"/>
  <c r="K3" i="2"/>
  <c r="M3" i="2"/>
  <c r="O3" i="2"/>
  <c r="Q3" i="2"/>
  <c r="AH3" i="2"/>
  <c r="C17" i="2"/>
  <c r="E17" i="2"/>
  <c r="I18" i="2"/>
  <c r="AH18" i="2"/>
  <c r="J18" i="2"/>
  <c r="AA18" i="2"/>
  <c r="AD18" i="2"/>
  <c r="D3" i="2"/>
  <c r="AA17" i="2"/>
  <c r="AE18" i="2"/>
  <c r="N18" i="2"/>
  <c r="G18" i="2"/>
  <c r="L18" i="2"/>
  <c r="P18" i="2"/>
  <c r="AB18" i="2"/>
  <c r="Q18" i="2"/>
  <c r="U18" i="2"/>
  <c r="C3" i="2"/>
  <c r="O18" i="2"/>
  <c r="H18" i="2"/>
  <c r="M18" i="2"/>
  <c r="AC18" i="2"/>
  <c r="U31" i="2"/>
  <c r="F31" i="2"/>
  <c r="H31" i="2"/>
  <c r="Q31" i="2"/>
  <c r="L31" i="2"/>
  <c r="M31" i="2"/>
  <c r="J31" i="2"/>
  <c r="AG31" i="2"/>
  <c r="N31" i="2"/>
  <c r="G31" i="2"/>
  <c r="AF31" i="2"/>
  <c r="AE31" i="2"/>
  <c r="P31" i="2"/>
  <c r="K31" i="2"/>
  <c r="C20" i="2"/>
  <c r="C31" i="2"/>
  <c r="D31" i="2"/>
  <c r="G10" i="2"/>
  <c r="Q24" i="2"/>
  <c r="M24" i="2"/>
  <c r="N24" i="2"/>
  <c r="P10" i="2"/>
  <c r="I24" i="2"/>
  <c r="N29" i="2"/>
  <c r="L24" i="2"/>
  <c r="D24" i="2"/>
  <c r="J24" i="2"/>
  <c r="AJ20" i="2"/>
  <c r="E24" i="2"/>
  <c r="AG24" i="2"/>
  <c r="K24" i="2"/>
  <c r="O32" i="2"/>
  <c r="J10" i="2"/>
  <c r="M10" i="2"/>
  <c r="G24" i="2"/>
  <c r="H24" i="2"/>
  <c r="P20" i="2"/>
  <c r="N32" i="2"/>
  <c r="O34" i="2"/>
  <c r="U20" i="2"/>
  <c r="AB20" i="2"/>
  <c r="H10" i="2"/>
  <c r="Q10" i="2"/>
  <c r="AD20" i="2"/>
  <c r="AG20" i="2"/>
  <c r="C10" i="2"/>
  <c r="E10" i="2"/>
  <c r="K10" i="2"/>
  <c r="C24" i="2"/>
  <c r="N37" i="2"/>
  <c r="AC20" i="2"/>
  <c r="AA20" i="2"/>
  <c r="AI20" i="2"/>
  <c r="AH24" i="2"/>
  <c r="N10" i="2"/>
  <c r="F24" i="2"/>
  <c r="N34" i="2"/>
  <c r="O24" i="2"/>
  <c r="P24" i="2"/>
  <c r="Q20" i="2"/>
  <c r="U12" i="2"/>
  <c r="AE24" i="2"/>
  <c r="AF24" i="2"/>
  <c r="AH20" i="2"/>
  <c r="D10" i="2"/>
  <c r="I10" i="2"/>
  <c r="L10" i="2"/>
  <c r="AE20" i="2"/>
  <c r="AF20" i="2"/>
  <c r="AJ24" i="2"/>
  <c r="AD37" i="2"/>
  <c r="AB37" i="2"/>
  <c r="AF10" i="2"/>
  <c r="Y34" i="2"/>
  <c r="V34" i="2"/>
  <c r="AA37" i="2"/>
  <c r="Q37" i="2"/>
  <c r="AE10" i="2"/>
  <c r="AI37" i="2"/>
  <c r="D20" i="2"/>
  <c r="F29" i="2"/>
  <c r="G20" i="2"/>
  <c r="L37" i="2"/>
  <c r="X34" i="2"/>
  <c r="P37" i="2"/>
  <c r="U37" i="2"/>
  <c r="I29" i="2"/>
  <c r="J29" i="2"/>
  <c r="J37" i="2"/>
  <c r="M20" i="2"/>
  <c r="M29" i="2"/>
  <c r="J20" i="2"/>
  <c r="K29" i="2"/>
  <c r="K37" i="2"/>
  <c r="L16" i="2"/>
  <c r="N12" i="2"/>
  <c r="P32" i="2"/>
  <c r="Q32" i="2"/>
  <c r="U29" i="2"/>
  <c r="AC37" i="2"/>
  <c r="AA16" i="2"/>
  <c r="AI16" i="2"/>
  <c r="AH10" i="2"/>
  <c r="C16" i="2"/>
  <c r="H37" i="2"/>
  <c r="AB10" i="2"/>
  <c r="AF37" i="2"/>
  <c r="AH34" i="2"/>
  <c r="G17" i="2"/>
  <c r="K16" i="2"/>
  <c r="AD10" i="2"/>
  <c r="AD29" i="2"/>
  <c r="AE37" i="2"/>
  <c r="AB29" i="2"/>
  <c r="AF16" i="2"/>
  <c r="AJ37" i="2"/>
  <c r="AJ16" i="2"/>
  <c r="E11" i="2"/>
  <c r="D13" i="2"/>
  <c r="E13" i="2"/>
  <c r="E34" i="2"/>
  <c r="H20" i="2"/>
  <c r="I13" i="2"/>
  <c r="K34" i="2"/>
  <c r="D29" i="2"/>
  <c r="E29" i="2"/>
  <c r="F11" i="2"/>
  <c r="F20" i="2"/>
  <c r="H12" i="2"/>
  <c r="I12" i="2"/>
  <c r="J34" i="2"/>
  <c r="K13" i="2"/>
  <c r="L12" i="2"/>
  <c r="L34" i="2"/>
  <c r="M17" i="2"/>
  <c r="N11" i="2"/>
  <c r="O17" i="2"/>
  <c r="U34" i="2"/>
  <c r="U17" i="2"/>
  <c r="AD13" i="2"/>
  <c r="AE29" i="2"/>
  <c r="AB16" i="2"/>
  <c r="AB13" i="2"/>
  <c r="AF29" i="2"/>
  <c r="AG37" i="2"/>
  <c r="AH11" i="2"/>
  <c r="W34" i="2"/>
  <c r="H17" i="2"/>
  <c r="I17" i="2"/>
  <c r="L32" i="2"/>
  <c r="M13" i="2"/>
  <c r="N20" i="2"/>
  <c r="P12" i="2"/>
  <c r="P13" i="2"/>
  <c r="Q16" i="2"/>
  <c r="AC13" i="2"/>
  <c r="AB12" i="2"/>
  <c r="AG11" i="2"/>
  <c r="AG16" i="2"/>
  <c r="AG13" i="2"/>
  <c r="K12" i="2"/>
  <c r="M12" i="2"/>
  <c r="Q11" i="2"/>
  <c r="U11" i="2"/>
  <c r="AC12" i="2"/>
  <c r="AD11" i="2"/>
  <c r="AD17" i="2"/>
  <c r="AB17" i="2"/>
  <c r="AA13" i="2"/>
  <c r="AI13" i="2"/>
  <c r="D32" i="2"/>
  <c r="K17" i="2"/>
  <c r="L20" i="2"/>
  <c r="Q17" i="2"/>
  <c r="AC11" i="2"/>
  <c r="AC17" i="2"/>
  <c r="AE16" i="2"/>
  <c r="AE13" i="2"/>
  <c r="AA11" i="2"/>
  <c r="AA12" i="2"/>
  <c r="AI11" i="2"/>
  <c r="AI12" i="2"/>
  <c r="AJ13" i="2"/>
  <c r="AG10" i="2"/>
  <c r="AG17" i="2"/>
  <c r="AH37" i="2"/>
  <c r="AH16" i="2"/>
  <c r="AH13" i="2"/>
  <c r="D12" i="2"/>
  <c r="F16" i="2"/>
  <c r="H29" i="2"/>
  <c r="O12" i="2"/>
  <c r="AF13" i="2"/>
  <c r="AI17" i="2"/>
  <c r="AJ12" i="2"/>
  <c r="AH12" i="2"/>
  <c r="D11" i="2"/>
  <c r="L11" i="2"/>
  <c r="L17" i="2"/>
  <c r="N16" i="2"/>
  <c r="O13" i="2"/>
  <c r="E16" i="2"/>
  <c r="F37" i="2"/>
  <c r="J11" i="2"/>
  <c r="J16" i="2"/>
  <c r="J13" i="2"/>
  <c r="L29" i="2"/>
  <c r="P11" i="2"/>
  <c r="P16" i="2"/>
  <c r="U32" i="2"/>
  <c r="AC10" i="2"/>
  <c r="AE17" i="2"/>
  <c r="AB11" i="2"/>
  <c r="AF12" i="2"/>
  <c r="AI10" i="2"/>
  <c r="AJ11" i="2"/>
  <c r="AG12" i="2"/>
  <c r="AG29" i="2"/>
  <c r="AH17" i="2"/>
  <c r="C12" i="2"/>
  <c r="H11" i="2"/>
  <c r="C13" i="2"/>
  <c r="F13" i="2"/>
  <c r="G12" i="2"/>
  <c r="D16" i="2"/>
  <c r="E12" i="2"/>
  <c r="E37" i="2"/>
  <c r="O11" i="2"/>
  <c r="F17" i="2"/>
  <c r="D37" i="2"/>
  <c r="D34" i="2"/>
  <c r="D17" i="2"/>
  <c r="G13" i="2"/>
  <c r="I20" i="2"/>
  <c r="J12" i="2"/>
  <c r="K11" i="2"/>
  <c r="K20" i="2"/>
  <c r="K32" i="2"/>
  <c r="L13" i="2"/>
  <c r="M11" i="2"/>
  <c r="M16" i="2"/>
  <c r="N17" i="2"/>
  <c r="P34" i="2"/>
  <c r="Q12" i="2"/>
  <c r="U16" i="2"/>
  <c r="U13" i="2"/>
  <c r="AC29" i="2"/>
  <c r="AD12" i="2"/>
  <c r="AE12" i="2"/>
  <c r="AA29" i="2"/>
  <c r="AF11" i="2"/>
  <c r="AF17" i="2"/>
  <c r="AJ17" i="2"/>
  <c r="G34" i="2"/>
  <c r="G29" i="2"/>
  <c r="E20" i="2"/>
  <c r="I11" i="2"/>
  <c r="M32" i="2"/>
  <c r="N13" i="2"/>
  <c r="C11" i="2"/>
  <c r="C29" i="2"/>
  <c r="C32" i="2"/>
  <c r="F12" i="2"/>
  <c r="F34" i="2"/>
  <c r="G11" i="2"/>
  <c r="G16" i="2"/>
  <c r="H16" i="2"/>
  <c r="H13" i="2"/>
  <c r="I16" i="2"/>
  <c r="J17" i="2"/>
  <c r="M34" i="2"/>
  <c r="P17" i="2"/>
  <c r="P29" i="2"/>
  <c r="Q13" i="2"/>
  <c r="Q29" i="2"/>
  <c r="AE11" i="2"/>
  <c r="AJ10" i="2"/>
  <c r="AH29" i="2"/>
  <c r="AG32" i="2"/>
  <c r="Z34" i="2"/>
  <c r="C34" i="2"/>
  <c r="H34" i="2"/>
  <c r="Q34" i="2"/>
  <c r="I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Laboury</author>
  </authors>
  <commentList>
    <comment ref="F1" authorId="0" shapeId="0" xr:uid="{02852C1B-0547-E04F-9DE3-F2BC7A37982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Tip of the snout to posterior end of the quadrate.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the posterior end of the skull roof --&gt; no homology on the skull of ichthyosaurs</t>
        </r>
      </text>
    </comment>
    <comment ref="AK1" authorId="0" shapeId="0" xr:uid="{B793146F-C66B-7140-A1D6-EAB43F5FA7E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last cervical vertebrae is the one anterior to the coracoids!
</t>
        </r>
      </text>
    </comment>
    <comment ref="O2" authorId="0" shapeId="0" xr:uid="{F6B25B17-57E1-3B41-90F1-2A45AA91A3C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R2" authorId="0" shapeId="0" xr:uid="{C5C1C224-1315-784B-84D0-4A4253ACD2F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based on the right side of the skull --&gt; width of the right side multiplied by 2 to have the total width
</t>
        </r>
      </text>
    </comment>
    <comment ref="AH2" authorId="0" shapeId="0" xr:uid="{CCC4672F-B6A0-214A-8DD0-89812EB3876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1,423
</t>
        </r>
        <r>
          <rPr>
            <sz val="10"/>
            <color rgb="FF000000"/>
            <rFont val="Tahoma"/>
            <family val="2"/>
          </rPr>
          <t xml:space="preserve">1,470
</t>
        </r>
        <r>
          <rPr>
            <sz val="10"/>
            <color rgb="FF000000"/>
            <rFont val="Tahoma"/>
            <family val="2"/>
          </rPr>
          <t xml:space="preserve">1,452
</t>
        </r>
        <r>
          <rPr>
            <sz val="10"/>
            <color rgb="FF000000"/>
            <rFont val="Tahoma"/>
            <family val="2"/>
          </rPr>
          <t xml:space="preserve">1,324
</t>
        </r>
        <r>
          <rPr>
            <sz val="10"/>
            <color rgb="FF000000"/>
            <rFont val="Tahoma"/>
            <family val="2"/>
          </rPr>
          <t xml:space="preserve">1,405
</t>
        </r>
        <r>
          <rPr>
            <sz val="10"/>
            <color rgb="FF000000"/>
            <rFont val="Tahoma"/>
            <family val="2"/>
          </rPr>
          <t xml:space="preserve">1,309
</t>
        </r>
      </text>
    </comment>
    <comment ref="AN2" authorId="0" shapeId="0" xr:uid="{ADACD862-DD7D-8D48-9CE6-E1132A30C31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AO2" authorId="0" shapeId="0" xr:uid="{852E81F5-AA20-A64D-9183-0589F8F1016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P2" authorId="0" shapeId="0" xr:uid="{DA5A744E-2812-DB45-9A32-1434FD27940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left femur
</t>
        </r>
      </text>
    </comment>
    <comment ref="AQ2" authorId="0" shapeId="0" xr:uid="{14B7FE5A-15DF-BD4D-9F02-E309AE3E8D5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femur 
</t>
        </r>
      </text>
    </comment>
    <comment ref="E3" authorId="0" shapeId="0" xr:uid="{FEF7F2E5-DEA5-C34B-8A6B-FDE39F6BA7A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Q3" authorId="0" shapeId="0" xr:uid="{30F24A2A-466A-3D4D-A03B-59013610022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right naris
</t>
        </r>
      </text>
    </comment>
    <comment ref="W3" authorId="0" shapeId="0" xr:uid="{0362BBAC-173C-B649-9B4D-575BD380F87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UTF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X3" authorId="0" shapeId="0" xr:uid="{AC376012-1D9A-5C45-8E0A-3D251D06567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UTF
</t>
        </r>
      </text>
    </comment>
    <comment ref="Y3" authorId="0" shapeId="0" xr:uid="{D856AC6F-5BAD-0A4C-8479-6F38D368F16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AH4" authorId="0" shapeId="0" xr:uid="{E928F1E1-A232-3F47-AFA5-5C3C1798607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1,374
</t>
        </r>
        <r>
          <rPr>
            <sz val="10"/>
            <color rgb="FF000000"/>
            <rFont val="Tahoma"/>
            <family val="2"/>
          </rPr>
          <t xml:space="preserve">1,150
</t>
        </r>
        <r>
          <rPr>
            <sz val="10"/>
            <color rgb="FF000000"/>
            <rFont val="Tahoma"/>
            <family val="2"/>
          </rPr>
          <t xml:space="preserve">1,364
</t>
        </r>
        <r>
          <rPr>
            <sz val="10"/>
            <color rgb="FF000000"/>
            <rFont val="Tahoma"/>
            <family val="2"/>
          </rPr>
          <t xml:space="preserve">1,52
</t>
        </r>
        <r>
          <rPr>
            <sz val="10"/>
            <color rgb="FF000000"/>
            <rFont val="Tahoma"/>
            <family val="2"/>
          </rPr>
          <t>1,35</t>
        </r>
      </text>
    </comment>
    <comment ref="F5" authorId="0" shapeId="0" xr:uid="{134A206F-72CD-404A-A9FD-674C9325DC7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G5" authorId="0" shapeId="0" xr:uid="{02D11FA9-1C6B-A24B-95DC-C27BCFD7AFD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side</t>
        </r>
      </text>
    </comment>
    <comment ref="E6" authorId="0" shapeId="0" xr:uid="{2AC29633-4387-FF40-8988-66AAEDD4C61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F6" authorId="0" shapeId="0" xr:uid="{C5BAD506-977C-724E-9D1D-A5B19B16616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AG6" authorId="0" shapeId="0" xr:uid="{D8B1ED22-3B70-2847-B847-769E0E81202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0,624 / 0,286
</t>
        </r>
      </text>
    </comment>
    <comment ref="BK6" authorId="0" shapeId="0" xr:uid="{5E74A9FB-AD9F-5049-A70A-6E39FA54DD8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0,624 / 0,286
</t>
        </r>
      </text>
    </comment>
    <comment ref="J8" authorId="0" shapeId="0" xr:uid="{BB19101C-3D55-A640-A977-889EB71885D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+ based on the right side
</t>
        </r>
      </text>
    </comment>
    <comment ref="E14" authorId="0" shapeId="0" xr:uid="{A93589C1-1F18-CC40-ADB6-480D33C5ECE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R14" authorId="0" shapeId="0" xr:uid="{B2E80754-8FAC-484C-A2A3-8844E2D16E4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H15" authorId="0" shapeId="0" xr:uid="{B59F3B12-F4AC-D94A-BFF5-31567B799C2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M15" authorId="0" shapeId="0" xr:uid="{88557EF9-0F94-1D49-A3FF-D41E7D895D9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right side
</t>
        </r>
      </text>
    </comment>
    <comment ref="P15" authorId="0" shapeId="0" xr:uid="{D38DDB97-B4E0-DE42-A80E-311FF933C93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Q15" authorId="0" shapeId="0" xr:uid="{6DEB514B-1691-2F4D-9FDC-DD14A304F1C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AE15" authorId="0" shapeId="0" xr:uid="{79838369-F176-884C-8A9A-7DFF92BDBAA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3,32/ 1,246
</t>
        </r>
      </text>
    </comment>
    <comment ref="AF15" authorId="0" shapeId="0" xr:uid="{9438C829-8B9A-1744-8D02-E1385DE0ACF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0,6/ 0,317 
</t>
        </r>
        <r>
          <rPr>
            <sz val="10"/>
            <color rgb="FF000000"/>
            <rFont val="Tahoma"/>
            <family val="2"/>
          </rPr>
          <t xml:space="preserve">0,508/ 0,313 </t>
        </r>
      </text>
    </comment>
    <comment ref="AG15" authorId="0" shapeId="0" xr:uid="{DABB6882-B201-A34B-8F58-441A5DD12BB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0,764 / 0,394
</t>
        </r>
        <r>
          <rPr>
            <sz val="10"/>
            <color rgb="FF000000"/>
            <rFont val="Tahoma"/>
            <family val="2"/>
          </rPr>
          <t xml:space="preserve">0,945/ 0,459 
</t>
        </r>
        <r>
          <rPr>
            <sz val="10"/>
            <color rgb="FF000000"/>
            <rFont val="Tahoma"/>
            <family val="2"/>
          </rPr>
          <t xml:space="preserve">0,929/ 0,48
</t>
        </r>
        <r>
          <rPr>
            <sz val="10"/>
            <color rgb="FF000000"/>
            <rFont val="Tahoma"/>
            <family val="2"/>
          </rPr>
          <t xml:space="preserve">0,647/ 0,332 </t>
        </r>
      </text>
    </comment>
    <comment ref="AN15" authorId="0" shapeId="0" xr:uid="{8E5B528E-4FD8-9E43-AC81-5352D0A9ED1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Left humerus
</t>
        </r>
      </text>
    </comment>
    <comment ref="BK15" authorId="0" shapeId="0" xr:uid="{9DFCA8A5-41CF-9048-8791-6BF469482F3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0,764 / 0,394
</t>
        </r>
        <r>
          <rPr>
            <sz val="10"/>
            <color rgb="FF000000"/>
            <rFont val="Tahoma"/>
            <family val="2"/>
          </rPr>
          <t xml:space="preserve">0,945/ 0,459 
</t>
        </r>
        <r>
          <rPr>
            <sz val="10"/>
            <color rgb="FF000000"/>
            <rFont val="Tahoma"/>
            <family val="2"/>
          </rPr>
          <t xml:space="preserve">0,929/ 0,48
</t>
        </r>
        <r>
          <rPr>
            <sz val="10"/>
            <color rgb="FF000000"/>
            <rFont val="Tahoma"/>
            <family val="2"/>
          </rPr>
          <t xml:space="preserve">0,647/ 0,332 </t>
        </r>
      </text>
    </comment>
    <comment ref="AH16" authorId="0" shapeId="0" xr:uid="{92B62C62-5B9D-1D45-BAE6-9935772C897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1,017
</t>
        </r>
        <r>
          <rPr>
            <sz val="10"/>
            <color rgb="FF000000"/>
            <rFont val="Tahoma"/>
            <family val="2"/>
          </rPr>
          <t xml:space="preserve">1,068
</t>
        </r>
      </text>
    </comment>
    <comment ref="M17" authorId="0" shapeId="0" xr:uid="{A6E9B6ED-413B-634A-817E-1F77256ED47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
</t>
        </r>
      </text>
    </comment>
    <comment ref="AE17" authorId="0" shapeId="0" xr:uid="{EF958B24-5EC4-124A-A9CC-F57E8BD3FB7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2,60/ 0,627 --&gt; 4,15
</t>
        </r>
        <r>
          <rPr>
            <sz val="10"/>
            <color rgb="FF000000"/>
            <rFont val="Tahoma"/>
            <family val="2"/>
          </rPr>
          <t>3,67/ 0,77 --&gt; 4,77</t>
        </r>
      </text>
    </comment>
    <comment ref="AG17" authorId="0" shapeId="0" xr:uid="{20AD3993-36E3-0E4F-8F9E-90E1A3631CB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0,94/ 0,42
</t>
        </r>
      </text>
    </comment>
    <comment ref="AR17" authorId="0" shapeId="0" xr:uid="{0DB6E485-84FE-E74F-995A-24A4C6BC327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forelimb
</t>
        </r>
      </text>
    </comment>
    <comment ref="AS17" authorId="0" shapeId="0" xr:uid="{0F358A0A-A7E7-7244-ACDE-AE6A0D2BCA8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forelimb
</t>
        </r>
      </text>
    </comment>
    <comment ref="AT17" authorId="0" shapeId="0" xr:uid="{423C7CB3-31EB-0449-A72C-F58F19666D5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hindlimb</t>
        </r>
      </text>
    </comment>
    <comment ref="AU17" authorId="0" shapeId="0" xr:uid="{9D71E2F0-D481-7B4C-9797-19EF4F328EF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hindlimb
</t>
        </r>
      </text>
    </comment>
    <comment ref="M18" authorId="0" shapeId="0" xr:uid="{4005F632-FEFE-FE4F-9140-B7A3F937FF3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Q18" authorId="0" shapeId="0" xr:uid="{D42D7D32-0056-4145-8396-A4F7755D0D5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naris
</t>
        </r>
      </text>
    </comment>
    <comment ref="AE18" authorId="0" shapeId="0" xr:uid="{7F423BED-A1E1-8245-A209-7D70F78BD5D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0,854/ 0,351</t>
        </r>
      </text>
    </comment>
    <comment ref="AF18" authorId="0" shapeId="0" xr:uid="{8F473C9D-123D-244C-94C0-483300A8D9F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0,342/0,115
</t>
        </r>
        <r>
          <rPr>
            <sz val="10"/>
            <color rgb="FF000000"/>
            <rFont val="Tahoma"/>
            <family val="2"/>
          </rPr>
          <t xml:space="preserve">0,357/0,165
</t>
        </r>
        <r>
          <rPr>
            <sz val="10"/>
            <color rgb="FF000000"/>
            <rFont val="Tahoma"/>
            <family val="2"/>
          </rPr>
          <t xml:space="preserve">0,285/ 0114 </t>
        </r>
      </text>
    </comment>
    <comment ref="AG18" authorId="0" shapeId="0" xr:uid="{5658F916-1DDF-A641-8967-207AAC750F8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0,64/ 0,269</t>
        </r>
      </text>
    </comment>
    <comment ref="AN18" authorId="0" shapeId="0" xr:uid="{404DC108-F90B-5B40-B7D3-8ECA04FCE2C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AO18" authorId="0" shapeId="0" xr:uid="{2AA53F2D-E1FE-DE46-9937-A9C8CE7BD8C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AP18" authorId="0" shapeId="0" xr:uid="{11B74FE2-C866-2045-AC5E-62177C118E8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femur
</t>
        </r>
      </text>
    </comment>
    <comment ref="AQ18" authorId="0" shapeId="0" xr:uid="{F10A161E-0026-3F40-B5CF-EDC62BF879B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femur
</t>
        </r>
      </text>
    </comment>
    <comment ref="AS18" authorId="0" shapeId="0" xr:uid="{A01C9C9F-032D-0844-96FD-228E7931552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forelimb
</t>
        </r>
      </text>
    </comment>
    <comment ref="AU18" authorId="0" shapeId="0" xr:uid="{262E3904-2B16-8546-BD6F-C152B3E7788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Left hindlimb</t>
        </r>
      </text>
    </comment>
    <comment ref="Q19" authorId="0" shapeId="0" xr:uid="{7B3A0182-42F2-D846-A3FA-FE98B9492C8E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right naris
</t>
        </r>
      </text>
    </comment>
    <comment ref="AH19" authorId="0" shapeId="0" xr:uid="{17F33DDB-571D-B048-83BA-3CE24A5BF56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0,681
</t>
        </r>
        <r>
          <rPr>
            <sz val="10"/>
            <color rgb="FF000000"/>
            <rFont val="Tahoma"/>
            <family val="2"/>
          </rPr>
          <t xml:space="preserve">0,641
</t>
        </r>
        <r>
          <rPr>
            <sz val="10"/>
            <color rgb="FF000000"/>
            <rFont val="Tahoma"/>
            <family val="2"/>
          </rPr>
          <t xml:space="preserve">0,681
</t>
        </r>
        <r>
          <rPr>
            <sz val="10"/>
            <color rgb="FF000000"/>
            <rFont val="Tahoma"/>
            <family val="2"/>
          </rPr>
          <t>0,687</t>
        </r>
      </text>
    </comment>
    <comment ref="AR19" authorId="0" shapeId="0" xr:uid="{F7C560E9-D283-6147-A169-9698D00A2A0F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Only the right one
</t>
        </r>
      </text>
    </comment>
    <comment ref="AS19" authorId="0" shapeId="0" xr:uid="{E437A678-F65E-EF4F-82B4-D3FCC092A2B0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 one
</t>
        </r>
      </text>
    </comment>
    <comment ref="AU19" authorId="0" shapeId="0" xr:uid="{4274777A-C0B7-5045-AE63-65058226A0B7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Only the right
</t>
        </r>
      </text>
    </comment>
    <comment ref="P20" authorId="0" shapeId="0" xr:uid="{16184FCF-74AA-1E40-A51D-42F24383DD2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Right naris
</t>
        </r>
      </text>
    </comment>
    <comment ref="Q20" authorId="0" shapeId="0" xr:uid="{166F41F2-F62F-3243-866E-DC2090AC48C6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Right naris
</t>
        </r>
      </text>
    </comment>
    <comment ref="AN20" authorId="0" shapeId="0" xr:uid="{91DE5BEA-34ED-2B47-BECA-EA32ECD33C81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Left humerus
</t>
        </r>
      </text>
    </comment>
    <comment ref="AO20" authorId="0" shapeId="0" xr:uid="{71FC023F-C4D6-B146-88EB-844D179EFCD0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Left humerus
</t>
        </r>
      </text>
    </comment>
    <comment ref="E21" authorId="0" shapeId="0" xr:uid="{7EC3CE1A-5DDB-1F48-9E01-D9B4B3BAE8E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H21" authorId="0" shapeId="0" xr:uid="{367BFBF7-A64D-294C-A835-025601D7AB4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K21" authorId="0" shapeId="0" xr:uid="{779054FE-91D1-834D-A5CC-D90AB468139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N21" authorId="0" shapeId="0" xr:uid="{82FF45C2-9427-3044-A034-86DD4F73B2A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O21" authorId="0" shapeId="0" xr:uid="{AE918152-4F16-6148-A857-57C11044EE4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P21" authorId="0" shapeId="0" xr:uid="{416B7321-CF19-6E4B-9CA0-AFED04B5D3D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R21" authorId="0" shapeId="0" xr:uid="{B518DCCD-22E7-7A49-AD10-D02D02CB5CA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! 
</t>
        </r>
      </text>
    </comment>
    <comment ref="AG21" authorId="0" shapeId="0" xr:uid="{A2A553E1-CF87-CD4B-923F-FF8BC3091F1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0,368/0,256
</t>
        </r>
        <r>
          <rPr>
            <sz val="10"/>
            <color rgb="FF000000"/>
            <rFont val="Tahoma"/>
            <family val="2"/>
          </rPr>
          <t xml:space="preserve">0,373/0,325
</t>
        </r>
        <r>
          <rPr>
            <sz val="10"/>
            <color rgb="FF000000"/>
            <rFont val="Tahoma"/>
            <family val="2"/>
          </rPr>
          <t xml:space="preserve">0,464/0,262
</t>
        </r>
        <r>
          <rPr>
            <sz val="10"/>
            <color rgb="FF000000"/>
            <rFont val="Tahoma"/>
            <family val="2"/>
          </rPr>
          <t xml:space="preserve">0,333/0,211
</t>
        </r>
        <r>
          <rPr>
            <sz val="10"/>
            <color rgb="FF000000"/>
            <rFont val="Tahoma"/>
            <family val="2"/>
          </rPr>
          <t>0,439/0,287</t>
        </r>
      </text>
    </comment>
    <comment ref="AU21" authorId="0" shapeId="0" xr:uid="{CF92A63B-4C2D-A74F-BF26-E437D0D48C1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hindlimb
</t>
        </r>
      </text>
    </comment>
    <comment ref="BK21" authorId="0" shapeId="0" xr:uid="{FE689976-65D2-A446-A74F-8564DDBC14B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0,368/0,256
</t>
        </r>
        <r>
          <rPr>
            <sz val="10"/>
            <color rgb="FF000000"/>
            <rFont val="Tahoma"/>
            <family val="2"/>
          </rPr>
          <t xml:space="preserve">0,373/0,325
</t>
        </r>
        <r>
          <rPr>
            <sz val="10"/>
            <color rgb="FF000000"/>
            <rFont val="Tahoma"/>
            <family val="2"/>
          </rPr>
          <t xml:space="preserve">0,464/0,262
</t>
        </r>
        <r>
          <rPr>
            <sz val="10"/>
            <color rgb="FF000000"/>
            <rFont val="Tahoma"/>
            <family val="2"/>
          </rPr>
          <t xml:space="preserve">0,333/0,211
</t>
        </r>
        <r>
          <rPr>
            <sz val="10"/>
            <color rgb="FF000000"/>
            <rFont val="Tahoma"/>
            <family val="2"/>
          </rPr>
          <t>0,439/0,287</t>
        </r>
      </text>
    </comment>
    <comment ref="J22" authorId="0" shapeId="0" xr:uid="{D1409840-10DC-7D45-B1D4-86534E226CE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K22" authorId="0" shapeId="0" xr:uid="{CA5C6513-E3D7-5342-8291-4760D182906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L22" authorId="0" shapeId="0" xr:uid="{FE04D60B-039C-0F4B-8D43-98AF06B3EF4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M22" authorId="0" shapeId="0" xr:uid="{A6CBFC07-6F19-1C41-9728-770C4BF4DC5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Q22" authorId="0" shapeId="0" xr:uid="{2C3D26BC-6DE1-954C-B8E3-DACFCC26286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Internal naris 
</t>
        </r>
      </text>
    </comment>
    <comment ref="AE22" authorId="0" shapeId="0" xr:uid="{4F66DE24-9CF0-EF46-B40B-5949F931FC7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0,94/ 0,36
</t>
        </r>
        <r>
          <rPr>
            <sz val="10"/>
            <color rgb="FF000000"/>
            <rFont val="Tahoma"/>
            <family val="2"/>
          </rPr>
          <t xml:space="preserve">0,85/ 0,30
</t>
        </r>
        <r>
          <rPr>
            <sz val="10"/>
            <color rgb="FF000000"/>
            <rFont val="Tahoma"/>
            <family val="2"/>
          </rPr>
          <t>0,76/ 0,27</t>
        </r>
      </text>
    </comment>
    <comment ref="AG22" authorId="0" shapeId="0" xr:uid="{1D33ED14-40AA-F24E-9BD5-566BF9DEF3E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H22" authorId="0" shapeId="0" xr:uid="{BA2A229E-461E-B541-A199-BBDFBE8394C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0,84
</t>
        </r>
        <r>
          <rPr>
            <sz val="10"/>
            <color rgb="FF000000"/>
            <rFont val="Tahoma"/>
            <family val="2"/>
          </rPr>
          <t xml:space="preserve">0,696
</t>
        </r>
        <r>
          <rPr>
            <sz val="10"/>
            <color rgb="FF000000"/>
            <rFont val="Tahoma"/>
            <family val="2"/>
          </rPr>
          <t>0,73</t>
        </r>
      </text>
    </comment>
    <comment ref="AI22" authorId="0" shapeId="0" xr:uid="{67409D5E-935B-154C-AC1E-D5D9EF31563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0,94/ 0,19</t>
        </r>
      </text>
    </comment>
    <comment ref="H23" authorId="0" shapeId="0" xr:uid="{DD2A2F5F-BC25-7542-8D7B-E3C57BEAA60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mandible </t>
        </r>
      </text>
    </comment>
    <comment ref="K23" authorId="0" shapeId="0" xr:uid="{768D1E2C-5FFA-5549-BA21-C7F33B7581E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P23" authorId="0" shapeId="0" xr:uid="{53EEE329-BE6E-664D-945E-698C22073B1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naris </t>
        </r>
      </text>
    </comment>
    <comment ref="Q23" authorId="0" shapeId="0" xr:uid="{1ECA8DF9-E701-E043-81ED-AE7235718FB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naris </t>
        </r>
      </text>
    </comment>
    <comment ref="S23" authorId="0" shapeId="0" xr:uid="{0386FC9D-56D1-5642-8BC1-E3F2990F1FD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orbit
</t>
        </r>
      </text>
    </comment>
    <comment ref="W23" authorId="0" shapeId="0" xr:uid="{1130DDC2-A349-1F47-86B6-D28538F582B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UTF</t>
        </r>
      </text>
    </comment>
    <comment ref="X23" authorId="0" shapeId="0" xr:uid="{4F36ED19-7297-6B49-A81E-6DF6E8B7487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UTF</t>
        </r>
      </text>
    </comment>
    <comment ref="Y23" authorId="0" shapeId="0" xr:uid="{D1F57E4C-8058-F647-94E5-A3DA13A7461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side</t>
        </r>
      </text>
    </comment>
    <comment ref="AG23" authorId="0" shapeId="0" xr:uid="{9871237F-1D25-BB49-96A9-6862E4612AD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0,64/ 0,25
</t>
        </r>
        <r>
          <rPr>
            <sz val="10"/>
            <color rgb="FF000000"/>
            <rFont val="Tahoma"/>
            <family val="2"/>
          </rPr>
          <t xml:space="preserve">0,78/ 0,24
</t>
        </r>
        <r>
          <rPr>
            <sz val="10"/>
            <color rgb="FF000000"/>
            <rFont val="Tahoma"/>
            <family val="2"/>
          </rPr>
          <t>0,79/ 0,213</t>
        </r>
      </text>
    </comment>
    <comment ref="AI23" authorId="0" shapeId="0" xr:uid="{D9A12481-D098-BD4F-8A64-0F4067B6887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0,64/ 0,069
</t>
        </r>
        <r>
          <rPr>
            <sz val="10"/>
            <color rgb="FF000000"/>
            <rFont val="Tahoma"/>
            <family val="2"/>
          </rPr>
          <t xml:space="preserve">0,78/ 0,163
</t>
        </r>
        <r>
          <rPr>
            <sz val="10"/>
            <color rgb="FF000000"/>
            <rFont val="Tahoma"/>
            <family val="2"/>
          </rPr>
          <t xml:space="preserve">0,79/ 0,20
</t>
        </r>
      </text>
    </comment>
    <comment ref="F24" authorId="0" shapeId="0" xr:uid="{4F5A55D9-96E4-8A41-ABD1-C46106874AC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</t>
        </r>
      </text>
    </comment>
    <comment ref="H24" authorId="0" shapeId="0" xr:uid="{D767A2B7-DA04-EF4F-B0AB-FFD860B59B0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side</t>
        </r>
      </text>
    </comment>
    <comment ref="AG24" authorId="0" shapeId="0" xr:uid="{4BFA040A-FED0-AF4C-B360-18656AD0A7A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0,45/ 0,15
</t>
        </r>
        <r>
          <rPr>
            <sz val="10"/>
            <color rgb="FF000000"/>
            <rFont val="Tahoma"/>
            <family val="2"/>
          </rPr>
          <t>0,53/ 0,14</t>
        </r>
      </text>
    </comment>
    <comment ref="E25" authorId="0" shapeId="0" xr:uid="{425E75BE-17D0-724E-B5AD-6441C6793838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mandible
</t>
        </r>
      </text>
    </comment>
    <comment ref="AH25" authorId="0" shapeId="0" xr:uid="{901D621C-7246-9841-BEF2-3D973746234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0,70
</t>
        </r>
        <r>
          <rPr>
            <sz val="10"/>
            <color rgb="FF000000"/>
            <rFont val="Tahoma"/>
            <family val="2"/>
          </rPr>
          <t xml:space="preserve">0,714
</t>
        </r>
        <r>
          <rPr>
            <sz val="10"/>
            <color rgb="FF000000"/>
            <rFont val="Tahoma"/>
            <family val="2"/>
          </rPr>
          <t>0,646</t>
        </r>
      </text>
    </comment>
    <comment ref="AN25" authorId="0" shapeId="0" xr:uid="{83A35777-EFBE-E445-A982-88904D58A409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humerus
</t>
        </r>
      </text>
    </comment>
    <comment ref="AO25" authorId="0" shapeId="0" xr:uid="{998DB772-BC31-1040-BC2E-DC75D95978D0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humerus
</t>
        </r>
      </text>
    </comment>
    <comment ref="AP25" authorId="0" shapeId="0" xr:uid="{4E3486F5-CDB3-AE44-B40B-E855FF8930E4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right femur
</t>
        </r>
      </text>
    </comment>
    <comment ref="AQ25" authorId="0" shapeId="0" xr:uid="{C2B68E6A-CCEB-A441-9A22-2408ABCFC09B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femur
</t>
        </r>
      </text>
    </comment>
    <comment ref="AT25" authorId="0" shapeId="0" xr:uid="{B1400A05-DEE1-D945-B0A0-691969AF824D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hindlimb
</t>
        </r>
      </text>
    </comment>
    <comment ref="AU25" authorId="0" shapeId="0" xr:uid="{B643C6A6-4002-8E40-90DD-5E25957C5CC1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right hindlimb
</t>
        </r>
      </text>
    </comment>
    <comment ref="AH26" authorId="0" shapeId="0" xr:uid="{2709B4E9-87F5-2345-A1B1-03E5D661FE3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0,762
</t>
        </r>
        <r>
          <rPr>
            <sz val="10"/>
            <color rgb="FF000000"/>
            <rFont val="Tahoma"/>
            <family val="2"/>
          </rPr>
          <t xml:space="preserve">0,683
</t>
        </r>
        <r>
          <rPr>
            <sz val="10"/>
            <color rgb="FF000000"/>
            <rFont val="Tahoma"/>
            <family val="2"/>
          </rPr>
          <t xml:space="preserve">0,666
</t>
        </r>
        <r>
          <rPr>
            <sz val="10"/>
            <color rgb="FF000000"/>
            <rFont val="Tahoma"/>
            <family val="2"/>
          </rPr>
          <t>0,691</t>
        </r>
      </text>
    </comment>
    <comment ref="AL26" authorId="0" shapeId="0" xr:uid="{AB501386-5AF6-8447-904E-BE62A536D45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AM26" authorId="0" shapeId="0" xr:uid="{6FA2B79F-CC49-924A-B8C4-464EE401747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AN26" authorId="0" shapeId="0" xr:uid="{800CCB1B-3A78-E342-A320-F3085518705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humerus
</t>
        </r>
      </text>
    </comment>
    <comment ref="AO26" authorId="0" shapeId="0" xr:uid="{448C73E9-6EEC-8945-8118-B57E23063918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humerus
</t>
        </r>
      </text>
    </comment>
    <comment ref="AR26" authorId="0" shapeId="0" xr:uid="{CA80AD7C-6E67-E244-9737-597AFE56BF21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right forelimb
</t>
        </r>
      </text>
    </comment>
    <comment ref="AS26" authorId="0" shapeId="0" xr:uid="{CCF56D30-638B-D746-BD45-6F1F0ACA85F5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
</t>
        </r>
        <r>
          <rPr>
            <sz val="10"/>
            <color rgb="FF000000"/>
            <rFont val="Calibri"/>
            <family val="2"/>
          </rPr>
          <t xml:space="preserve">forelimb
</t>
        </r>
      </text>
    </comment>
    <comment ref="AT26" authorId="0" shapeId="0" xr:uid="{BFF05859-8112-8748-80EA-FCA8AD675547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hindlimb
</t>
        </r>
      </text>
    </comment>
    <comment ref="AU26" authorId="0" shapeId="0" xr:uid="{8D888607-F81B-244E-908C-6E8D34AA923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
</t>
        </r>
        <r>
          <rPr>
            <sz val="10"/>
            <color rgb="FF000000"/>
            <rFont val="Calibri"/>
            <family val="2"/>
          </rPr>
          <t xml:space="preserve"> hindlimb
</t>
        </r>
      </text>
    </comment>
    <comment ref="H27" authorId="0" shapeId="0" xr:uid="{09250067-40E6-F841-AB91-7BAEAD51A3B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mandible
</t>
        </r>
      </text>
    </comment>
    <comment ref="I27" authorId="0" shapeId="0" xr:uid="{6EA2A437-4119-854D-913C-43C7006D2EF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J27" authorId="0" shapeId="0" xr:uid="{7DED9A8B-354A-DD4C-9796-159AA3BE360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mandible</t>
        </r>
      </text>
    </comment>
    <comment ref="K27" authorId="0" shapeId="0" xr:uid="{1C628BCC-5C7D-764A-B314-6C1F117681B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mandible
</t>
        </r>
      </text>
    </comment>
    <comment ref="L27" authorId="0" shapeId="0" xr:uid="{1D71118B-4FE0-E147-8D31-8ED8F29623F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Left mandible
</t>
        </r>
      </text>
    </comment>
    <comment ref="M27" authorId="0" shapeId="0" xr:uid="{8381BE69-C8C1-8C4D-B028-C109862A764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mandible</t>
        </r>
      </text>
    </comment>
    <comment ref="N27" authorId="0" shapeId="0" xr:uid="{BE365C91-81A4-DF44-9736-66D3E6A46EF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mandible
</t>
        </r>
      </text>
    </comment>
    <comment ref="P27" authorId="0" shapeId="0" xr:uid="{91FCB3A9-B858-2648-B9B5-313AB3C4DAC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Q27" authorId="0" shapeId="0" xr:uid="{8A4B0688-C4CF-7D40-AC2D-1904A799BBC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AE27" authorId="0" shapeId="0" xr:uid="{75B89065-9E35-AD4D-98C6-0E680F87827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0,86/ 0,47, --&gt; 1,83
</t>
        </r>
        <r>
          <rPr>
            <sz val="10"/>
            <color rgb="FF000000"/>
            <rFont val="Tahoma"/>
            <family val="2"/>
          </rPr>
          <t>0,78/ 0,43 --&gt; 1,81</t>
        </r>
      </text>
    </comment>
    <comment ref="AF27" authorId="0" shapeId="0" xr:uid="{7F125E27-0C20-3B48-BF89-B53F7098455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0,55/ 0,30 --&gt; 1,83
</t>
        </r>
        <r>
          <rPr>
            <sz val="10"/>
            <color rgb="FF000000"/>
            <rFont val="Tahoma"/>
            <family val="2"/>
          </rPr>
          <t xml:space="preserve">0,78 / 0,42 --&gt; 1,86
</t>
        </r>
      </text>
    </comment>
    <comment ref="AG27" authorId="0" shapeId="0" xr:uid="{FD13A784-5A51-0A46-8258-1570EFED4D7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0,62/ 0,285 --&gt; 2,18
</t>
        </r>
        <r>
          <rPr>
            <sz val="10"/>
            <color rgb="FF000000"/>
            <rFont val="Tahoma"/>
            <family val="2"/>
          </rPr>
          <t xml:space="preserve">0,62/0,274 --&gt;  2,26
</t>
        </r>
        <r>
          <rPr>
            <sz val="10"/>
            <color rgb="FF000000"/>
            <rFont val="Tahoma"/>
            <family val="2"/>
          </rPr>
          <t xml:space="preserve">0,46/0,207 --&gt; 2,22
</t>
        </r>
      </text>
    </comment>
    <comment ref="AH27" authorId="0" shapeId="0" xr:uid="{A2783285-772F-5644-BB78-E12C8D7B6BD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0,86
</t>
        </r>
        <r>
          <rPr>
            <sz val="10"/>
            <color rgb="FF000000"/>
            <rFont val="Tahoma"/>
            <family val="2"/>
          </rPr>
          <t xml:space="preserve">0,78
</t>
        </r>
        <r>
          <rPr>
            <sz val="10"/>
            <color rgb="FF000000"/>
            <rFont val="Tahoma"/>
            <family val="2"/>
          </rPr>
          <t xml:space="preserve">0,55
</t>
        </r>
        <r>
          <rPr>
            <sz val="10"/>
            <color rgb="FF000000"/>
            <rFont val="Tahoma"/>
            <family val="2"/>
          </rPr>
          <t xml:space="preserve">0
</t>
        </r>
        <r>
          <rPr>
            <sz val="10"/>
            <color rgb="FF000000"/>
            <rFont val="Tahoma"/>
            <family val="2"/>
          </rPr>
          <t xml:space="preserve">78
</t>
        </r>
        <r>
          <rPr>
            <sz val="10"/>
            <color rgb="FF000000"/>
            <rFont val="Tahoma"/>
            <family val="2"/>
          </rPr>
          <t xml:space="preserve">0,62
</t>
        </r>
        <r>
          <rPr>
            <sz val="10"/>
            <color rgb="FF000000"/>
            <rFont val="Tahoma"/>
            <family val="2"/>
          </rPr>
          <t xml:space="preserve">0,62
</t>
        </r>
        <r>
          <rPr>
            <sz val="10"/>
            <color rgb="FF000000"/>
            <rFont val="Tahoma"/>
            <family val="2"/>
          </rPr>
          <t>0,46</t>
        </r>
      </text>
    </comment>
    <comment ref="AH28" authorId="0" shapeId="0" xr:uid="{24ED073E-49AD-5F4F-829A-B3C39507E26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1,436
</t>
        </r>
        <r>
          <rPr>
            <sz val="10"/>
            <color rgb="FF000000"/>
            <rFont val="Tahoma"/>
            <family val="2"/>
          </rPr>
          <t xml:space="preserve">1,108
</t>
        </r>
        <r>
          <rPr>
            <sz val="10"/>
            <color rgb="FF000000"/>
            <rFont val="Tahoma"/>
            <family val="2"/>
          </rPr>
          <t xml:space="preserve">0,911
</t>
        </r>
        <r>
          <rPr>
            <sz val="10"/>
            <color rgb="FF000000"/>
            <rFont val="Tahoma"/>
            <family val="2"/>
          </rPr>
          <t xml:space="preserve">0,817
</t>
        </r>
        <r>
          <rPr>
            <sz val="10"/>
            <color rgb="FF000000"/>
            <rFont val="Tahoma"/>
            <family val="2"/>
          </rPr>
          <t xml:space="preserve">0,918
</t>
        </r>
        <r>
          <rPr>
            <sz val="10"/>
            <color rgb="FF000000"/>
            <rFont val="Tahoma"/>
            <family val="2"/>
          </rPr>
          <t xml:space="preserve">0,922
</t>
        </r>
        <r>
          <rPr>
            <sz val="10"/>
            <color rgb="FF000000"/>
            <rFont val="Tahoma"/>
            <family val="2"/>
          </rPr>
          <t xml:space="preserve">0,795
</t>
        </r>
        <r>
          <rPr>
            <sz val="10"/>
            <color rgb="FF000000"/>
            <rFont val="Tahoma"/>
            <family val="2"/>
          </rPr>
          <t xml:space="preserve">0,92
</t>
        </r>
      </text>
    </comment>
    <comment ref="AH29" authorId="0" shapeId="0" xr:uid="{DABCF8ED-F3EE-2645-9D8A-DBA547D3361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1,198
</t>
        </r>
        <r>
          <rPr>
            <sz val="10"/>
            <color rgb="FF000000"/>
            <rFont val="Tahoma"/>
            <family val="2"/>
          </rPr>
          <t xml:space="preserve">1,100
</t>
        </r>
        <r>
          <rPr>
            <sz val="10"/>
            <color rgb="FF000000"/>
            <rFont val="Tahoma"/>
            <family val="2"/>
          </rPr>
          <t xml:space="preserve">1,161
</t>
        </r>
        <r>
          <rPr>
            <sz val="10"/>
            <color rgb="FF000000"/>
            <rFont val="Tahoma"/>
            <family val="2"/>
          </rPr>
          <t>1,076</t>
        </r>
      </text>
    </comment>
    <comment ref="AH30" authorId="0" shapeId="0" xr:uid="{CDE4B098-0AE7-8249-9DB3-B3DBB26222D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0,924
</t>
        </r>
        <r>
          <rPr>
            <sz val="10"/>
            <color rgb="FF000000"/>
            <rFont val="Tahoma"/>
            <family val="2"/>
          </rPr>
          <t xml:space="preserve">0,738
</t>
        </r>
        <r>
          <rPr>
            <sz val="10"/>
            <color rgb="FF000000"/>
            <rFont val="Tahoma"/>
            <family val="2"/>
          </rPr>
          <t>0,811</t>
        </r>
      </text>
    </comment>
    <comment ref="AH31" authorId="0" shapeId="0" xr:uid="{2C389EC8-C94D-1B42-BFD0-FA9930E833B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0,808
</t>
        </r>
        <r>
          <rPr>
            <sz val="10"/>
            <color rgb="FF000000"/>
            <rFont val="Tahoma"/>
            <family val="2"/>
          </rPr>
          <t>0,822</t>
        </r>
      </text>
    </comment>
    <comment ref="AH32" authorId="0" shapeId="0" xr:uid="{AF11FE30-AEB1-1E44-A029-CDDC94FCDB8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0,803
</t>
        </r>
        <r>
          <rPr>
            <sz val="10"/>
            <color rgb="FF000000"/>
            <rFont val="Tahoma"/>
            <family val="2"/>
          </rPr>
          <t xml:space="preserve">0,812
</t>
        </r>
        <r>
          <rPr>
            <sz val="10"/>
            <color rgb="FF000000"/>
            <rFont val="Tahoma"/>
            <family val="2"/>
          </rPr>
          <t xml:space="preserve">0,855
</t>
        </r>
        <r>
          <rPr>
            <sz val="10"/>
            <color rgb="FF000000"/>
            <rFont val="Tahoma"/>
            <family val="2"/>
          </rPr>
          <t xml:space="preserve">1,051
</t>
        </r>
        <r>
          <rPr>
            <sz val="10"/>
            <color rgb="FF000000"/>
            <rFont val="Tahoma"/>
            <family val="2"/>
          </rPr>
          <t xml:space="preserve">0,731
</t>
        </r>
        <r>
          <rPr>
            <sz val="10"/>
            <color rgb="FF000000"/>
            <rFont val="Tahoma"/>
            <family val="2"/>
          </rPr>
          <t>1,200</t>
        </r>
      </text>
    </comment>
    <comment ref="AH33" authorId="0" shapeId="0" xr:uid="{BD9AC248-A18A-DC48-8FD1-386958D65EE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1,174
</t>
        </r>
        <r>
          <rPr>
            <sz val="10"/>
            <color rgb="FF000000"/>
            <rFont val="Tahoma"/>
            <family val="2"/>
          </rPr>
          <t xml:space="preserve">1,290
</t>
        </r>
        <r>
          <rPr>
            <sz val="10"/>
            <color rgb="FF000000"/>
            <rFont val="Tahoma"/>
            <family val="2"/>
          </rPr>
          <t xml:space="preserve">1,132
</t>
        </r>
        <r>
          <rPr>
            <sz val="10"/>
            <color rgb="FF000000"/>
            <rFont val="Tahoma"/>
            <family val="2"/>
          </rPr>
          <t>1,104</t>
        </r>
      </text>
    </comment>
    <comment ref="AH34" authorId="0" shapeId="0" xr:uid="{AB4D376E-2CAE-F44A-9B8B-48B841A7FAC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1,013
</t>
        </r>
        <r>
          <rPr>
            <sz val="10"/>
            <color rgb="FF000000"/>
            <rFont val="Tahoma"/>
            <family val="2"/>
          </rPr>
          <t xml:space="preserve">1,374
</t>
        </r>
        <r>
          <rPr>
            <sz val="10"/>
            <color rgb="FF000000"/>
            <rFont val="Tahoma"/>
            <family val="2"/>
          </rPr>
          <t xml:space="preserve">0,912
</t>
        </r>
        <r>
          <rPr>
            <sz val="10"/>
            <color rgb="FF000000"/>
            <rFont val="Tahoma"/>
            <family val="2"/>
          </rPr>
          <t xml:space="preserve">1,050
</t>
        </r>
        <r>
          <rPr>
            <sz val="10"/>
            <color rgb="FF000000"/>
            <rFont val="Tahoma"/>
            <family val="2"/>
          </rPr>
          <t>1,183</t>
        </r>
      </text>
    </comment>
    <comment ref="AH35" authorId="0" shapeId="0" xr:uid="{D007607A-622C-A345-8B0F-510876EBC9A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0,743
</t>
        </r>
        <r>
          <rPr>
            <sz val="10"/>
            <color rgb="FF000000"/>
            <rFont val="Tahoma"/>
            <family val="2"/>
          </rPr>
          <t xml:space="preserve">0,811
</t>
        </r>
        <r>
          <rPr>
            <sz val="10"/>
            <color rgb="FF000000"/>
            <rFont val="Tahoma"/>
            <family val="2"/>
          </rPr>
          <t xml:space="preserve">0,835
</t>
        </r>
        <r>
          <rPr>
            <sz val="10"/>
            <color rgb="FF000000"/>
            <rFont val="Tahoma"/>
            <family val="2"/>
          </rPr>
          <t xml:space="preserve">0,857
</t>
        </r>
        <r>
          <rPr>
            <sz val="10"/>
            <color rgb="FF000000"/>
            <rFont val="Tahoma"/>
            <family val="2"/>
          </rPr>
          <t xml:space="preserve">1,006
</t>
        </r>
        <r>
          <rPr>
            <sz val="10"/>
            <color rgb="FF000000"/>
            <rFont val="Tahoma"/>
            <family val="2"/>
          </rPr>
          <t xml:space="preserve">0,876
</t>
        </r>
        <r>
          <rPr>
            <sz val="10"/>
            <color rgb="FF000000"/>
            <rFont val="Tahoma"/>
            <family val="2"/>
          </rPr>
          <t xml:space="preserve">0,702
</t>
        </r>
        <r>
          <rPr>
            <sz val="10"/>
            <color rgb="FF000000"/>
            <rFont val="Tahoma"/>
            <family val="2"/>
          </rPr>
          <t xml:space="preserve">0,804
</t>
        </r>
      </text>
    </comment>
    <comment ref="AH39" authorId="0" shapeId="0" xr:uid="{5220F427-5315-8E47-800F-FADF9F54CB6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1,041
</t>
        </r>
        <r>
          <rPr>
            <sz val="10"/>
            <color rgb="FF000000"/>
            <rFont val="Tahoma"/>
            <family val="2"/>
          </rPr>
          <t xml:space="preserve">0,957
</t>
        </r>
        <r>
          <rPr>
            <sz val="10"/>
            <color rgb="FF000000"/>
            <rFont val="Tahoma"/>
            <family val="2"/>
          </rPr>
          <t xml:space="preserve">1,021
</t>
        </r>
        <r>
          <rPr>
            <sz val="10"/>
            <color rgb="FF000000"/>
            <rFont val="Tahoma"/>
            <family val="2"/>
          </rPr>
          <t xml:space="preserve">1,275
</t>
        </r>
        <r>
          <rPr>
            <sz val="10"/>
            <color rgb="FF000000"/>
            <rFont val="Tahoma"/>
            <family val="2"/>
          </rPr>
          <t xml:space="preserve">1,341
</t>
        </r>
        <r>
          <rPr>
            <sz val="10"/>
            <color rgb="FF000000"/>
            <rFont val="Tahoma"/>
            <family val="2"/>
          </rPr>
          <t>0,976</t>
        </r>
      </text>
    </comment>
    <comment ref="AH41" authorId="0" shapeId="0" xr:uid="{D354E836-2597-ED4E-89AF-B2C1F5C76F9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H42" authorId="0" shapeId="0" xr:uid="{22C30E11-03AC-B647-99F5-1CB86D46E88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0,844
</t>
        </r>
        <r>
          <rPr>
            <sz val="10"/>
            <color rgb="FF000000"/>
            <rFont val="Tahoma"/>
            <family val="2"/>
          </rPr>
          <t xml:space="preserve">0,793
</t>
        </r>
        <r>
          <rPr>
            <sz val="10"/>
            <color rgb="FF000000"/>
            <rFont val="Tahoma"/>
            <family val="2"/>
          </rPr>
          <t xml:space="preserve">0,884
</t>
        </r>
        <r>
          <rPr>
            <sz val="10"/>
            <color rgb="FF000000"/>
            <rFont val="Tahoma"/>
            <family val="2"/>
          </rPr>
          <t xml:space="preserve">0,649
</t>
        </r>
      </text>
    </comment>
    <comment ref="AH45" authorId="0" shapeId="0" xr:uid="{97C2092E-2B21-9D41-ABE1-82660C5C86C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0,53
</t>
        </r>
        <r>
          <rPr>
            <sz val="10"/>
            <color rgb="FF000000"/>
            <rFont val="Tahoma"/>
            <family val="2"/>
          </rPr>
          <t xml:space="preserve">0,611
</t>
        </r>
        <r>
          <rPr>
            <sz val="10"/>
            <color rgb="FF000000"/>
            <rFont val="Tahoma"/>
            <family val="2"/>
          </rPr>
          <t xml:space="preserve">0,469
</t>
        </r>
        <r>
          <rPr>
            <sz val="10"/>
            <color rgb="FF000000"/>
            <rFont val="Tahoma"/>
            <family val="2"/>
          </rPr>
          <t xml:space="preserve">0,432
</t>
        </r>
      </text>
    </comment>
    <comment ref="AH46" authorId="0" shapeId="0" xr:uid="{E17397BD-666B-3847-A574-24599191FB0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0,684
</t>
        </r>
        <r>
          <rPr>
            <sz val="10"/>
            <color rgb="FF000000"/>
            <rFont val="Tahoma"/>
            <family val="2"/>
          </rPr>
          <t xml:space="preserve">0,633
</t>
        </r>
        <r>
          <rPr>
            <sz val="10"/>
            <color rgb="FF000000"/>
            <rFont val="Tahoma"/>
            <family val="2"/>
          </rPr>
          <t xml:space="preserve">0,554
</t>
        </r>
        <r>
          <rPr>
            <sz val="10"/>
            <color rgb="FF000000"/>
            <rFont val="Tahoma"/>
            <family val="2"/>
          </rPr>
          <t xml:space="preserve">0,724
</t>
        </r>
      </text>
    </comment>
    <comment ref="AH48" authorId="0" shapeId="0" xr:uid="{801A5C01-EEC7-8E46-9693-CED7B17EA1D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0,515
</t>
        </r>
        <r>
          <rPr>
            <sz val="10"/>
            <color rgb="FF000000"/>
            <rFont val="Tahoma"/>
            <family val="2"/>
          </rPr>
          <t xml:space="preserve">0,501
</t>
        </r>
        <r>
          <rPr>
            <sz val="10"/>
            <color rgb="FF000000"/>
            <rFont val="Tahoma"/>
            <family val="2"/>
          </rPr>
          <t xml:space="preserve">0,521
</t>
        </r>
        <r>
          <rPr>
            <sz val="10"/>
            <color rgb="FF000000"/>
            <rFont val="Tahoma"/>
            <family val="2"/>
          </rPr>
          <t xml:space="preserve">0,580
</t>
        </r>
        <r>
          <rPr>
            <sz val="10"/>
            <color rgb="FF000000"/>
            <rFont val="Tahoma"/>
            <family val="2"/>
          </rPr>
          <t xml:space="preserve">0,424
</t>
        </r>
        <r>
          <rPr>
            <sz val="10"/>
            <color rgb="FF000000"/>
            <rFont val="Tahoma"/>
            <family val="2"/>
          </rPr>
          <t>0,593</t>
        </r>
      </text>
    </comment>
    <comment ref="AH49" authorId="0" shapeId="0" xr:uid="{DAEB753E-340C-0F4D-9224-53C0173D021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0,835
</t>
        </r>
        <r>
          <rPr>
            <sz val="10"/>
            <color rgb="FF000000"/>
            <rFont val="Tahoma"/>
            <family val="2"/>
          </rPr>
          <t xml:space="preserve">0,877
</t>
        </r>
        <r>
          <rPr>
            <sz val="10"/>
            <color rgb="FF000000"/>
            <rFont val="Tahoma"/>
            <family val="2"/>
          </rPr>
          <t xml:space="preserve">0,836
</t>
        </r>
        <r>
          <rPr>
            <sz val="10"/>
            <color rgb="FF000000"/>
            <rFont val="Tahoma"/>
            <family val="2"/>
          </rPr>
          <t xml:space="preserve">0,831
</t>
        </r>
      </text>
    </comment>
    <comment ref="AH50" authorId="0" shapeId="0" xr:uid="{D59062DD-CFCF-324B-B99B-248D1F3A85E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0,620
</t>
        </r>
        <r>
          <rPr>
            <sz val="10"/>
            <color rgb="FF000000"/>
            <rFont val="Tahoma"/>
            <family val="2"/>
          </rPr>
          <t xml:space="preserve">0,749
</t>
        </r>
        <r>
          <rPr>
            <sz val="10"/>
            <color rgb="FF000000"/>
            <rFont val="Tahoma"/>
            <family val="2"/>
          </rPr>
          <t xml:space="preserve">0,636
</t>
        </r>
        <r>
          <rPr>
            <sz val="10"/>
            <color rgb="FF000000"/>
            <rFont val="Tahoma"/>
            <family val="2"/>
          </rPr>
          <t xml:space="preserve">0,698
</t>
        </r>
      </text>
    </comment>
    <comment ref="AH51" authorId="0" shapeId="0" xr:uid="{C2E051D7-73B5-424C-83D2-501A2B4E6C8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0,615
</t>
        </r>
        <r>
          <rPr>
            <sz val="10"/>
            <color rgb="FF000000"/>
            <rFont val="Tahoma"/>
            <family val="2"/>
          </rPr>
          <t xml:space="preserve">0,625
</t>
        </r>
        <r>
          <rPr>
            <sz val="10"/>
            <color rgb="FF000000"/>
            <rFont val="Tahoma"/>
            <family val="2"/>
          </rPr>
          <t xml:space="preserve">0,663
</t>
        </r>
        <r>
          <rPr>
            <sz val="10"/>
            <color rgb="FF000000"/>
            <rFont val="Tahoma"/>
            <family val="2"/>
          </rPr>
          <t xml:space="preserve">0,704
</t>
        </r>
        <r>
          <rPr>
            <sz val="10"/>
            <color rgb="FF000000"/>
            <rFont val="Tahoma"/>
            <family val="2"/>
          </rPr>
          <t>0,684</t>
        </r>
      </text>
    </comment>
    <comment ref="AH52" authorId="0" shapeId="0" xr:uid="{A016FEE4-7B33-AA4F-8ACF-2AAE6974089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0,626
</t>
        </r>
        <r>
          <rPr>
            <sz val="10"/>
            <color rgb="FF000000"/>
            <rFont val="Tahoma"/>
            <family val="2"/>
          </rPr>
          <t xml:space="preserve">0,586
</t>
        </r>
        <r>
          <rPr>
            <sz val="10"/>
            <color rgb="FF000000"/>
            <rFont val="Tahoma"/>
            <family val="2"/>
          </rPr>
          <t xml:space="preserve">0,527
</t>
        </r>
        <r>
          <rPr>
            <sz val="10"/>
            <color rgb="FF000000"/>
            <rFont val="Tahoma"/>
            <family val="2"/>
          </rPr>
          <t xml:space="preserve">0,745
</t>
        </r>
        <r>
          <rPr>
            <sz val="10"/>
            <color rgb="FF000000"/>
            <rFont val="Tahoma"/>
            <family val="2"/>
          </rPr>
          <t>0,707</t>
        </r>
      </text>
    </comment>
    <comment ref="AH55" authorId="0" shapeId="0" xr:uid="{BC3C482F-CBFB-CD41-A37A-8CF35721CF2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0,611
</t>
        </r>
        <r>
          <rPr>
            <sz val="10"/>
            <color rgb="FF000000"/>
            <rFont val="Tahoma"/>
            <family val="2"/>
          </rPr>
          <t xml:space="preserve">0,677
</t>
        </r>
        <r>
          <rPr>
            <sz val="10"/>
            <color rgb="FF000000"/>
            <rFont val="Tahoma"/>
            <family val="2"/>
          </rPr>
          <t>0,662</t>
        </r>
      </text>
    </comment>
    <comment ref="AH56" authorId="0" shapeId="0" xr:uid="{E81AEA5C-9D00-5D43-A878-B996992BAB5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0,740
</t>
        </r>
        <r>
          <rPr>
            <sz val="10"/>
            <color rgb="FF000000"/>
            <rFont val="Tahoma"/>
            <family val="2"/>
          </rPr>
          <t xml:space="preserve">0,673
</t>
        </r>
        <r>
          <rPr>
            <sz val="10"/>
            <color rgb="FF000000"/>
            <rFont val="Tahoma"/>
            <family val="2"/>
          </rPr>
          <t xml:space="preserve">0,764
</t>
        </r>
        <r>
          <rPr>
            <sz val="10"/>
            <color rgb="FF000000"/>
            <rFont val="Tahoma"/>
            <family val="2"/>
          </rPr>
          <t xml:space="preserve">0,799
</t>
        </r>
        <r>
          <rPr>
            <sz val="10"/>
            <color rgb="FF000000"/>
            <rFont val="Tahoma"/>
            <family val="2"/>
          </rPr>
          <t xml:space="preserve">0,743
</t>
        </r>
        <r>
          <rPr>
            <sz val="10"/>
            <color rgb="FF000000"/>
            <rFont val="Tahoma"/>
            <family val="2"/>
          </rPr>
          <t xml:space="preserve">0,708
</t>
        </r>
        <r>
          <rPr>
            <sz val="10"/>
            <color rgb="FF000000"/>
            <rFont val="Tahoma"/>
            <family val="2"/>
          </rPr>
          <t>0,758</t>
        </r>
      </text>
    </comment>
    <comment ref="AH57" authorId="0" shapeId="0" xr:uid="{B6E15919-DFA7-8540-9387-69677F771BF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0,514
</t>
        </r>
        <r>
          <rPr>
            <sz val="10"/>
            <color rgb="FF000000"/>
            <rFont val="Tahoma"/>
            <family val="2"/>
          </rPr>
          <t xml:space="preserve">0,612
</t>
        </r>
        <r>
          <rPr>
            <sz val="10"/>
            <color rgb="FF000000"/>
            <rFont val="Tahoma"/>
            <family val="2"/>
          </rPr>
          <t xml:space="preserve">0,528
</t>
        </r>
        <r>
          <rPr>
            <sz val="10"/>
            <color rgb="FF000000"/>
            <rFont val="Tahoma"/>
            <family val="2"/>
          </rPr>
          <t xml:space="preserve">0,699
</t>
        </r>
        <r>
          <rPr>
            <sz val="10"/>
            <color rgb="FF000000"/>
            <rFont val="Tahoma"/>
            <family val="2"/>
          </rPr>
          <t xml:space="preserve">0,633
</t>
        </r>
        <r>
          <rPr>
            <sz val="10"/>
            <color rgb="FF000000"/>
            <rFont val="Tahoma"/>
            <family val="2"/>
          </rPr>
          <t>0,652</t>
        </r>
      </text>
    </comment>
    <comment ref="AH58" authorId="0" shapeId="0" xr:uid="{AA472741-728D-7148-A9E0-85D4781E142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0,765
</t>
        </r>
        <r>
          <rPr>
            <sz val="10"/>
            <color rgb="FF000000"/>
            <rFont val="Tahoma"/>
            <family val="2"/>
          </rPr>
          <t xml:space="preserve">0,788
</t>
        </r>
        <r>
          <rPr>
            <sz val="10"/>
            <color rgb="FF000000"/>
            <rFont val="Tahoma"/>
            <family val="2"/>
          </rPr>
          <t xml:space="preserve">0,719
</t>
        </r>
        <r>
          <rPr>
            <sz val="10"/>
            <color rgb="FF000000"/>
            <rFont val="Tahoma"/>
            <family val="2"/>
          </rPr>
          <t xml:space="preserve">0,651
</t>
        </r>
        <r>
          <rPr>
            <sz val="10"/>
            <color rgb="FF000000"/>
            <rFont val="Tahoma"/>
            <family val="2"/>
          </rPr>
          <t xml:space="preserve">0,737
</t>
        </r>
        <r>
          <rPr>
            <sz val="10"/>
            <color rgb="FF000000"/>
            <rFont val="Tahoma"/>
            <family val="2"/>
          </rPr>
          <t xml:space="preserve">0,663
</t>
        </r>
        <r>
          <rPr>
            <sz val="10"/>
            <color rgb="FF000000"/>
            <rFont val="Tahoma"/>
            <family val="2"/>
          </rPr>
          <t xml:space="preserve">0,614
</t>
        </r>
        <r>
          <rPr>
            <sz val="10"/>
            <color rgb="FF000000"/>
            <rFont val="Tahoma"/>
            <family val="2"/>
          </rPr>
          <t>0,638</t>
        </r>
      </text>
    </comment>
    <comment ref="AH59" authorId="0" shapeId="0" xr:uid="{31793DE0-4F22-7347-816D-BED92D4EC43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0,596
</t>
        </r>
        <r>
          <rPr>
            <sz val="10"/>
            <color rgb="FF000000"/>
            <rFont val="Tahoma"/>
            <family val="2"/>
          </rPr>
          <t xml:space="preserve">,615
</t>
        </r>
        <r>
          <rPr>
            <sz val="10"/>
            <color rgb="FF000000"/>
            <rFont val="Tahoma"/>
            <family val="2"/>
          </rPr>
          <t xml:space="preserve">,701
</t>
        </r>
        <r>
          <rPr>
            <sz val="10"/>
            <color rgb="FF000000"/>
            <rFont val="Tahoma"/>
            <family val="2"/>
          </rPr>
          <t xml:space="preserve">0,687
</t>
        </r>
        <r>
          <rPr>
            <sz val="10"/>
            <color rgb="FF000000"/>
            <rFont val="Tahoma"/>
            <family val="2"/>
          </rPr>
          <t xml:space="preserve">0,702
</t>
        </r>
        <r>
          <rPr>
            <sz val="10"/>
            <color rgb="FF000000"/>
            <rFont val="Tahoma"/>
            <family val="2"/>
          </rPr>
          <t>0,660</t>
        </r>
      </text>
    </comment>
    <comment ref="AH60" authorId="0" shapeId="0" xr:uid="{950A3C6A-B394-D941-A47C-7AE4311BDF9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0,582
</t>
        </r>
        <r>
          <rPr>
            <sz val="10"/>
            <color rgb="FF000000"/>
            <rFont val="Tahoma"/>
            <family val="2"/>
          </rPr>
          <t xml:space="preserve">0,520
</t>
        </r>
        <r>
          <rPr>
            <sz val="10"/>
            <color rgb="FF000000"/>
            <rFont val="Tahoma"/>
            <family val="2"/>
          </rPr>
          <t xml:space="preserve">0,512
</t>
        </r>
        <r>
          <rPr>
            <sz val="10"/>
            <color rgb="FF000000"/>
            <rFont val="Tahoma"/>
            <family val="2"/>
          </rPr>
          <t xml:space="preserve">0,630
</t>
        </r>
        <r>
          <rPr>
            <sz val="10"/>
            <color rgb="FF000000"/>
            <rFont val="Tahoma"/>
            <family val="2"/>
          </rPr>
          <t>0,523</t>
        </r>
      </text>
    </comment>
    <comment ref="AH61" authorId="0" shapeId="0" xr:uid="{F058BD4D-D785-1B48-AE9C-D0D99F24CB1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0,605
</t>
        </r>
        <r>
          <rPr>
            <sz val="10"/>
            <color rgb="FF000000"/>
            <rFont val="Tahoma"/>
            <family val="2"/>
          </rPr>
          <t xml:space="preserve">0,567
</t>
        </r>
        <r>
          <rPr>
            <sz val="10"/>
            <color rgb="FF000000"/>
            <rFont val="Tahoma"/>
            <family val="2"/>
          </rPr>
          <t xml:space="preserve">0,609
</t>
        </r>
        <r>
          <rPr>
            <sz val="10"/>
            <color rgb="FF000000"/>
            <rFont val="Tahoma"/>
            <family val="2"/>
          </rPr>
          <t xml:space="preserve">0,618
</t>
        </r>
        <r>
          <rPr>
            <sz val="10"/>
            <color rgb="FF000000"/>
            <rFont val="Tahoma"/>
            <family val="2"/>
          </rPr>
          <t>0,567</t>
        </r>
      </text>
    </comment>
    <comment ref="AH62" authorId="0" shapeId="0" xr:uid="{4F74D6F7-2B77-A041-A6FD-7BE6EA4198E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0,564
</t>
        </r>
        <r>
          <rPr>
            <sz val="10"/>
            <color rgb="FF000000"/>
            <rFont val="Tahoma"/>
            <family val="2"/>
          </rPr>
          <t xml:space="preserve">0,495
</t>
        </r>
        <r>
          <rPr>
            <sz val="10"/>
            <color rgb="FF000000"/>
            <rFont val="Tahoma"/>
            <family val="2"/>
          </rPr>
          <t xml:space="preserve">0,607
</t>
        </r>
        <r>
          <rPr>
            <sz val="10"/>
            <color rgb="FF000000"/>
            <rFont val="Tahoma"/>
            <family val="2"/>
          </rPr>
          <t xml:space="preserve">0,586
</t>
        </r>
        <r>
          <rPr>
            <sz val="10"/>
            <color rgb="FF000000"/>
            <rFont val="Tahoma"/>
            <family val="2"/>
          </rPr>
          <t>0,532</t>
        </r>
      </text>
    </comment>
    <comment ref="AH63" authorId="0" shapeId="0" xr:uid="{35F59F42-2900-2C43-9C52-C01B9A23322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0,879
</t>
        </r>
        <r>
          <rPr>
            <sz val="10"/>
            <color rgb="FF000000"/>
            <rFont val="Tahoma"/>
            <family val="2"/>
          </rPr>
          <t xml:space="preserve">0,834
</t>
        </r>
        <r>
          <rPr>
            <sz val="10"/>
            <color rgb="FF000000"/>
            <rFont val="Tahoma"/>
            <family val="2"/>
          </rPr>
          <t xml:space="preserve">0,736
</t>
        </r>
        <r>
          <rPr>
            <sz val="10"/>
            <color rgb="FF000000"/>
            <rFont val="Tahoma"/>
            <family val="2"/>
          </rPr>
          <t xml:space="preserve">0,712
</t>
        </r>
        <r>
          <rPr>
            <sz val="10"/>
            <color rgb="FF000000"/>
            <rFont val="Tahoma"/>
            <family val="2"/>
          </rPr>
          <t xml:space="preserve">0,767
</t>
        </r>
        <r>
          <rPr>
            <sz val="10"/>
            <color rgb="FF000000"/>
            <rFont val="Tahoma"/>
            <family val="2"/>
          </rPr>
          <t>0,769</t>
        </r>
      </text>
    </comment>
    <comment ref="AH64" authorId="0" shapeId="0" xr:uid="{C27AF052-42F1-AD40-9EF4-1AC563E095E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0,755
</t>
        </r>
        <r>
          <rPr>
            <sz val="10"/>
            <color rgb="FF000000"/>
            <rFont val="Tahoma"/>
            <family val="2"/>
          </rPr>
          <t xml:space="preserve">0,649
</t>
        </r>
        <r>
          <rPr>
            <sz val="10"/>
            <color rgb="FF000000"/>
            <rFont val="Tahoma"/>
            <family val="2"/>
          </rPr>
          <t xml:space="preserve">0,712
</t>
        </r>
        <r>
          <rPr>
            <sz val="10"/>
            <color rgb="FF000000"/>
            <rFont val="Tahoma"/>
            <family val="2"/>
          </rPr>
          <t>0,668</t>
        </r>
      </text>
    </comment>
    <comment ref="AH65" authorId="0" shapeId="0" xr:uid="{9BDCDB93-210A-1C40-8CDD-CFDF1C33E81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0,499
</t>
        </r>
        <r>
          <rPr>
            <sz val="10"/>
            <color rgb="FF000000"/>
            <rFont val="Tahoma"/>
            <family val="2"/>
          </rPr>
          <t xml:space="preserve">0,555
</t>
        </r>
        <r>
          <rPr>
            <sz val="10"/>
            <color rgb="FF000000"/>
            <rFont val="Tahoma"/>
            <family val="2"/>
          </rPr>
          <t xml:space="preserve">0,620
</t>
        </r>
        <r>
          <rPr>
            <sz val="10"/>
            <color rgb="FF000000"/>
            <rFont val="Tahoma"/>
            <family val="2"/>
          </rPr>
          <t xml:space="preserve">0,589
</t>
        </r>
        <r>
          <rPr>
            <sz val="10"/>
            <color rgb="FF000000"/>
            <rFont val="Tahoma"/>
            <family val="2"/>
          </rPr>
          <t xml:space="preserve">0,626
</t>
        </r>
        <r>
          <rPr>
            <sz val="10"/>
            <color rgb="FF000000"/>
            <rFont val="Tahoma"/>
            <family val="2"/>
          </rPr>
          <t xml:space="preserve">0,796
</t>
        </r>
        <r>
          <rPr>
            <sz val="10"/>
            <color rgb="FF000000"/>
            <rFont val="Tahoma"/>
            <family val="2"/>
          </rPr>
          <t xml:space="preserve">0,624
</t>
        </r>
        <r>
          <rPr>
            <sz val="10"/>
            <color rgb="FF000000"/>
            <rFont val="Tahoma"/>
            <family val="2"/>
          </rPr>
          <t>0,4691</t>
        </r>
      </text>
    </comment>
    <comment ref="AH66" authorId="0" shapeId="0" xr:uid="{B5C92A3E-6FE8-AC4D-99ED-42127E98656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0,525
</t>
        </r>
        <r>
          <rPr>
            <sz val="10"/>
            <color rgb="FF000000"/>
            <rFont val="Tahoma"/>
            <family val="2"/>
          </rPr>
          <t xml:space="preserve">0,862
</t>
        </r>
        <r>
          <rPr>
            <sz val="10"/>
            <color rgb="FF000000"/>
            <rFont val="Tahoma"/>
            <family val="2"/>
          </rPr>
          <t xml:space="preserve">0,630
</t>
        </r>
        <r>
          <rPr>
            <sz val="10"/>
            <color rgb="FF000000"/>
            <rFont val="Tahoma"/>
            <family val="2"/>
          </rPr>
          <t>0,626</t>
        </r>
      </text>
    </comment>
    <comment ref="AH67" authorId="0" shapeId="0" xr:uid="{81F0402D-FA64-7D45-91EA-C6501B12C82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0,623
</t>
        </r>
        <r>
          <rPr>
            <sz val="10"/>
            <color rgb="FF000000"/>
            <rFont val="Tahoma"/>
            <family val="2"/>
          </rPr>
          <t xml:space="preserve">0,626
</t>
        </r>
        <r>
          <rPr>
            <sz val="10"/>
            <color rgb="FF000000"/>
            <rFont val="Tahoma"/>
            <family val="2"/>
          </rPr>
          <t xml:space="preserve">0,581
</t>
        </r>
      </text>
    </comment>
    <comment ref="AH68" authorId="0" shapeId="0" xr:uid="{142BC8D8-9A62-B34E-8490-66E823DEECB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0,647
</t>
        </r>
        <r>
          <rPr>
            <sz val="10"/>
            <color rgb="FF000000"/>
            <rFont val="Tahoma"/>
            <family val="2"/>
          </rPr>
          <t xml:space="preserve">0,459
</t>
        </r>
        <r>
          <rPr>
            <sz val="10"/>
            <color rgb="FF000000"/>
            <rFont val="Tahoma"/>
            <family val="2"/>
          </rPr>
          <t xml:space="preserve">0,478
</t>
        </r>
        <r>
          <rPr>
            <sz val="10"/>
            <color rgb="FF000000"/>
            <rFont val="Tahoma"/>
            <family val="2"/>
          </rPr>
          <t xml:space="preserve">0,466
</t>
        </r>
        <r>
          <rPr>
            <sz val="10"/>
            <color rgb="FF000000"/>
            <rFont val="Tahoma"/>
            <family val="2"/>
          </rPr>
          <t xml:space="preserve">0,527
</t>
        </r>
        <r>
          <rPr>
            <sz val="10"/>
            <color rgb="FF000000"/>
            <rFont val="Tahoma"/>
            <family val="2"/>
          </rPr>
          <t>0,425</t>
        </r>
      </text>
    </comment>
    <comment ref="AH70" authorId="0" shapeId="0" xr:uid="{61F1B54A-1BFB-FD4E-A06D-C82AA38874F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0,630
</t>
        </r>
        <r>
          <rPr>
            <sz val="10"/>
            <color rgb="FF000000"/>
            <rFont val="Tahoma"/>
            <family val="2"/>
          </rPr>
          <t xml:space="preserve">0,548
</t>
        </r>
        <r>
          <rPr>
            <sz val="10"/>
            <color rgb="FF000000"/>
            <rFont val="Tahoma"/>
            <family val="2"/>
          </rPr>
          <t xml:space="preserve">0,603
</t>
        </r>
        <r>
          <rPr>
            <sz val="10"/>
            <color rgb="FF000000"/>
            <rFont val="Tahoma"/>
            <family val="2"/>
          </rPr>
          <t xml:space="preserve">0,800
</t>
        </r>
        <r>
          <rPr>
            <sz val="10"/>
            <color rgb="FF000000"/>
            <rFont val="Tahoma"/>
            <family val="2"/>
          </rPr>
          <t xml:space="preserve">0,738
</t>
        </r>
        <r>
          <rPr>
            <sz val="10"/>
            <color rgb="FF000000"/>
            <rFont val="Tahoma"/>
            <family val="2"/>
          </rPr>
          <t xml:space="preserve">0,604
</t>
        </r>
        <r>
          <rPr>
            <sz val="10"/>
            <color rgb="FF000000"/>
            <rFont val="Tahoma"/>
            <family val="2"/>
          </rPr>
          <t>0,768</t>
        </r>
      </text>
    </comment>
    <comment ref="AH71" authorId="0" shapeId="0" xr:uid="{A64BB9DF-1E96-EB46-8212-3D945E9139D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0,631
</t>
        </r>
        <r>
          <rPr>
            <sz val="10"/>
            <color rgb="FF000000"/>
            <rFont val="Tahoma"/>
            <family val="2"/>
          </rPr>
          <t xml:space="preserve">0,681
</t>
        </r>
        <r>
          <rPr>
            <sz val="10"/>
            <color rgb="FF000000"/>
            <rFont val="Tahoma"/>
            <family val="2"/>
          </rPr>
          <t xml:space="preserve">0,614
</t>
        </r>
        <r>
          <rPr>
            <sz val="10"/>
            <color rgb="FF000000"/>
            <rFont val="Tahoma"/>
            <family val="2"/>
          </rPr>
          <t xml:space="preserve">0,645
</t>
        </r>
        <r>
          <rPr>
            <sz val="10"/>
            <color rgb="FF000000"/>
            <rFont val="Tahoma"/>
            <family val="2"/>
          </rPr>
          <t>0,685</t>
        </r>
      </text>
    </comment>
    <comment ref="AH72" authorId="0" shapeId="0" xr:uid="{94DCA4EA-551B-6B42-AB6A-154B0554CAB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0,630
</t>
        </r>
        <r>
          <rPr>
            <sz val="10"/>
            <color rgb="FF000000"/>
            <rFont val="Tahoma"/>
            <family val="2"/>
          </rPr>
          <t xml:space="preserve">0,608
</t>
        </r>
        <r>
          <rPr>
            <sz val="10"/>
            <color rgb="FF000000"/>
            <rFont val="Tahoma"/>
            <family val="2"/>
          </rPr>
          <t xml:space="preserve">0,659
</t>
        </r>
      </text>
    </comment>
    <comment ref="AH73" authorId="0" shapeId="0" xr:uid="{5659462A-BE9D-E247-93F3-117443C7099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0,702
</t>
        </r>
        <r>
          <rPr>
            <sz val="10"/>
            <color rgb="FF000000"/>
            <rFont val="Tahoma"/>
            <family val="2"/>
          </rPr>
          <t xml:space="preserve">0,673
</t>
        </r>
        <r>
          <rPr>
            <sz val="10"/>
            <color rgb="FF000000"/>
            <rFont val="Tahoma"/>
            <family val="2"/>
          </rPr>
          <t xml:space="preserve">0,787
</t>
        </r>
        <r>
          <rPr>
            <sz val="10"/>
            <color rgb="FF000000"/>
            <rFont val="Tahoma"/>
            <family val="2"/>
          </rPr>
          <t xml:space="preserve">0,641
</t>
        </r>
        <r>
          <rPr>
            <sz val="10"/>
            <color rgb="FF000000"/>
            <rFont val="Tahoma"/>
            <family val="2"/>
          </rPr>
          <t xml:space="preserve">0,660
</t>
        </r>
      </text>
    </comment>
    <comment ref="AH74" authorId="0" shapeId="0" xr:uid="{E01B0EA6-64BA-DF4F-B786-32B161A2155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0,499
</t>
        </r>
        <r>
          <rPr>
            <sz val="10"/>
            <color rgb="FF000000"/>
            <rFont val="Tahoma"/>
            <family val="2"/>
          </rPr>
          <t xml:space="preserve">0,571
</t>
        </r>
        <r>
          <rPr>
            <sz val="10"/>
            <color rgb="FF000000"/>
            <rFont val="Tahoma"/>
            <family val="2"/>
          </rPr>
          <t xml:space="preserve">0,495
</t>
        </r>
        <r>
          <rPr>
            <sz val="10"/>
            <color rgb="FF000000"/>
            <rFont val="Tahoma"/>
            <family val="2"/>
          </rPr>
          <t xml:space="preserve">0,559
</t>
        </r>
      </text>
    </comment>
    <comment ref="AH75" authorId="0" shapeId="0" xr:uid="{418F8C9D-202B-3C45-AED3-FEBF3A259A4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0,556
</t>
        </r>
        <r>
          <rPr>
            <sz val="10"/>
            <color rgb="FF000000"/>
            <rFont val="Tahoma"/>
            <family val="2"/>
          </rPr>
          <t xml:space="preserve">,679
</t>
        </r>
        <r>
          <rPr>
            <sz val="10"/>
            <color rgb="FF000000"/>
            <rFont val="Tahoma"/>
            <family val="2"/>
          </rPr>
          <t xml:space="preserve">0,726
</t>
        </r>
        <r>
          <rPr>
            <sz val="10"/>
            <color rgb="FF000000"/>
            <rFont val="Tahoma"/>
            <family val="2"/>
          </rPr>
          <t xml:space="preserve">0,597
</t>
        </r>
        <r>
          <rPr>
            <sz val="10"/>
            <color rgb="FF000000"/>
            <rFont val="Tahoma"/>
            <family val="2"/>
          </rPr>
          <t xml:space="preserve">0,599
</t>
        </r>
        <r>
          <rPr>
            <sz val="10"/>
            <color rgb="FF000000"/>
            <rFont val="Tahoma"/>
            <family val="2"/>
          </rPr>
          <t>0,694</t>
        </r>
      </text>
    </comment>
    <comment ref="AH76" authorId="0" shapeId="0" xr:uid="{39FA3982-68BE-364E-94F2-AF6B00142D3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0,781
</t>
        </r>
        <r>
          <rPr>
            <sz val="10"/>
            <color rgb="FF000000"/>
            <rFont val="Tahoma"/>
            <family val="2"/>
          </rPr>
          <t xml:space="preserve">0,787
</t>
        </r>
        <r>
          <rPr>
            <sz val="10"/>
            <color rgb="FF000000"/>
            <rFont val="Tahoma"/>
            <family val="2"/>
          </rPr>
          <t xml:space="preserve">0,764
</t>
        </r>
        <r>
          <rPr>
            <sz val="10"/>
            <color rgb="FF000000"/>
            <rFont val="Tahoma"/>
            <family val="2"/>
          </rPr>
          <t xml:space="preserve">0,757
</t>
        </r>
        <r>
          <rPr>
            <sz val="10"/>
            <color rgb="FF000000"/>
            <rFont val="Tahoma"/>
            <family val="2"/>
          </rPr>
          <t xml:space="preserve">0,682
</t>
        </r>
        <r>
          <rPr>
            <sz val="10"/>
            <color rgb="FF000000"/>
            <rFont val="Tahoma"/>
            <family val="2"/>
          </rPr>
          <t>0,737</t>
        </r>
      </text>
    </comment>
    <comment ref="AH78" authorId="0" shapeId="0" xr:uid="{F98987DE-F4A1-5647-AF71-95793898828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0,732
</t>
        </r>
        <r>
          <rPr>
            <sz val="10"/>
            <color rgb="FF000000"/>
            <rFont val="Tahoma"/>
            <family val="2"/>
          </rPr>
          <t xml:space="preserve">0,739
</t>
        </r>
        <r>
          <rPr>
            <sz val="10"/>
            <color rgb="FF000000"/>
            <rFont val="Tahoma"/>
            <family val="2"/>
          </rPr>
          <t xml:space="preserve">0,712
</t>
        </r>
        <r>
          <rPr>
            <sz val="10"/>
            <color rgb="FF000000"/>
            <rFont val="Tahoma"/>
            <family val="2"/>
          </rPr>
          <t xml:space="preserve">0,781
</t>
        </r>
        <r>
          <rPr>
            <sz val="10"/>
            <color rgb="FF000000"/>
            <rFont val="Tahoma"/>
            <family val="2"/>
          </rPr>
          <t xml:space="preserve">0,653
</t>
        </r>
        <r>
          <rPr>
            <sz val="10"/>
            <color rgb="FF000000"/>
            <rFont val="Tahoma"/>
            <family val="2"/>
          </rPr>
          <t>0,781</t>
        </r>
      </text>
    </comment>
    <comment ref="AH79" authorId="0" shapeId="0" xr:uid="{A58F5618-E4D2-7649-925F-D4EA6F2FE49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0,824
</t>
        </r>
        <r>
          <rPr>
            <sz val="10"/>
            <color rgb="FF000000"/>
            <rFont val="Tahoma"/>
            <family val="2"/>
          </rPr>
          <t xml:space="preserve">0,609
</t>
        </r>
        <r>
          <rPr>
            <sz val="10"/>
            <color rgb="FF000000"/>
            <rFont val="Tahoma"/>
            <family val="2"/>
          </rPr>
          <t xml:space="preserve">0,593
</t>
        </r>
        <r>
          <rPr>
            <sz val="10"/>
            <color rgb="FF000000"/>
            <rFont val="Tahoma"/>
            <family val="2"/>
          </rPr>
          <t xml:space="preserve">0,714
</t>
        </r>
        <r>
          <rPr>
            <sz val="10"/>
            <color rgb="FF000000"/>
            <rFont val="Tahoma"/>
            <family val="2"/>
          </rPr>
          <t xml:space="preserve">0,699
</t>
        </r>
        <r>
          <rPr>
            <sz val="10"/>
            <color rgb="FF000000"/>
            <rFont val="Tahoma"/>
            <family val="2"/>
          </rPr>
          <t xml:space="preserve">,703
</t>
        </r>
        <r>
          <rPr>
            <sz val="10"/>
            <color rgb="FF000000"/>
            <rFont val="Tahoma"/>
            <family val="2"/>
          </rPr>
          <t xml:space="preserve">0,723
</t>
        </r>
      </text>
    </comment>
    <comment ref="AH80" authorId="0" shapeId="0" xr:uid="{1BC96EF6-1241-F548-98E7-98A83AC58D6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0,852
</t>
        </r>
        <r>
          <rPr>
            <sz val="10"/>
            <color rgb="FF000000"/>
            <rFont val="Tahoma"/>
            <family val="2"/>
          </rPr>
          <t xml:space="preserve">,714
</t>
        </r>
        <r>
          <rPr>
            <sz val="10"/>
            <color rgb="FF000000"/>
            <rFont val="Tahoma"/>
            <family val="2"/>
          </rPr>
          <t xml:space="preserve">0,64
</t>
        </r>
      </text>
    </comment>
    <comment ref="AH81" authorId="0" shapeId="0" xr:uid="{D1992A3B-43A2-254B-9589-F6253E9D559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0,681
</t>
        </r>
        <r>
          <rPr>
            <sz val="10"/>
            <color rgb="FF000000"/>
            <rFont val="Tahoma"/>
            <family val="2"/>
          </rPr>
          <t xml:space="preserve">0,748
</t>
        </r>
        <r>
          <rPr>
            <sz val="10"/>
            <color rgb="FF000000"/>
            <rFont val="Tahoma"/>
            <family val="2"/>
          </rPr>
          <t xml:space="preserve">0,653
</t>
        </r>
        <r>
          <rPr>
            <sz val="10"/>
            <color rgb="FF000000"/>
            <rFont val="Tahoma"/>
            <family val="2"/>
          </rPr>
          <t xml:space="preserve">0,702
</t>
        </r>
        <r>
          <rPr>
            <sz val="10"/>
            <color rgb="FF000000"/>
            <rFont val="Tahoma"/>
            <family val="2"/>
          </rPr>
          <t xml:space="preserve">0,669
</t>
        </r>
        <r>
          <rPr>
            <sz val="10"/>
            <color rgb="FF000000"/>
            <rFont val="Tahoma"/>
            <family val="2"/>
          </rPr>
          <t xml:space="preserve">0,728
</t>
        </r>
        <r>
          <rPr>
            <sz val="10"/>
            <color rgb="FF000000"/>
            <rFont val="Tahoma"/>
            <family val="2"/>
          </rPr>
          <t>0,627</t>
        </r>
      </text>
    </comment>
    <comment ref="AH82" authorId="0" shapeId="0" xr:uid="{A35D6363-7EF7-3443-BF45-170529B47C8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0,709
</t>
        </r>
        <r>
          <rPr>
            <sz val="10"/>
            <color rgb="FF000000"/>
            <rFont val="Tahoma"/>
            <family val="2"/>
          </rPr>
          <t xml:space="preserve">0,668
</t>
        </r>
        <r>
          <rPr>
            <sz val="10"/>
            <color rgb="FF000000"/>
            <rFont val="Tahoma"/>
            <family val="2"/>
          </rPr>
          <t xml:space="preserve">0,706
</t>
        </r>
      </text>
    </comment>
    <comment ref="AH84" authorId="0" shapeId="0" xr:uid="{E263F9D5-31A8-C441-9B83-B87103B3499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0,649
</t>
        </r>
        <r>
          <rPr>
            <sz val="10"/>
            <color rgb="FF000000"/>
            <rFont val="Tahoma"/>
            <family val="2"/>
          </rPr>
          <t xml:space="preserve">0,561
</t>
        </r>
        <r>
          <rPr>
            <sz val="10"/>
            <color rgb="FF000000"/>
            <rFont val="Tahoma"/>
            <family val="2"/>
          </rPr>
          <t xml:space="preserve">0,610
</t>
        </r>
        <r>
          <rPr>
            <sz val="10"/>
            <color rgb="FF000000"/>
            <rFont val="Tahoma"/>
            <family val="2"/>
          </rPr>
          <t>0,637</t>
        </r>
      </text>
    </comment>
    <comment ref="AH85" authorId="0" shapeId="0" xr:uid="{38DBA145-3489-F545-95C4-59375DDB7A9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0,642
</t>
        </r>
        <r>
          <rPr>
            <sz val="10"/>
            <color rgb="FF000000"/>
            <rFont val="Tahoma"/>
            <family val="2"/>
          </rPr>
          <t xml:space="preserve">0,753
</t>
        </r>
        <r>
          <rPr>
            <sz val="10"/>
            <color rgb="FF000000"/>
            <rFont val="Tahoma"/>
            <family val="2"/>
          </rPr>
          <t xml:space="preserve">,794
</t>
        </r>
        <r>
          <rPr>
            <sz val="10"/>
            <color rgb="FF000000"/>
            <rFont val="Tahoma"/>
            <family val="2"/>
          </rPr>
          <t xml:space="preserve">,690
</t>
        </r>
        <r>
          <rPr>
            <sz val="10"/>
            <color rgb="FF000000"/>
            <rFont val="Tahoma"/>
            <family val="2"/>
          </rPr>
          <t xml:space="preserve">0,770
</t>
        </r>
      </text>
    </comment>
    <comment ref="AH86" authorId="0" shapeId="0" xr:uid="{6A179B6E-2792-2C45-82B5-C748913856B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0,799
</t>
        </r>
        <r>
          <rPr>
            <sz val="10"/>
            <color rgb="FF000000"/>
            <rFont val="Tahoma"/>
            <family val="2"/>
          </rPr>
          <t xml:space="preserve">0,848
</t>
        </r>
        <r>
          <rPr>
            <sz val="10"/>
            <color rgb="FF000000"/>
            <rFont val="Tahoma"/>
            <family val="2"/>
          </rPr>
          <t xml:space="preserve">0,711
</t>
        </r>
      </text>
    </comment>
    <comment ref="AH87" authorId="0" shapeId="0" xr:uid="{2554C2CB-627B-0349-88B7-89262840309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0,574
</t>
        </r>
        <r>
          <rPr>
            <sz val="10"/>
            <color rgb="FF000000"/>
            <rFont val="Tahoma"/>
            <family val="2"/>
          </rPr>
          <t xml:space="preserve">0,572
</t>
        </r>
        <r>
          <rPr>
            <sz val="10"/>
            <color rgb="FF000000"/>
            <rFont val="Tahoma"/>
            <family val="2"/>
          </rPr>
          <t xml:space="preserve">0,562
</t>
        </r>
        <r>
          <rPr>
            <sz val="10"/>
            <color rgb="FF000000"/>
            <rFont val="Tahoma"/>
            <family val="2"/>
          </rPr>
          <t xml:space="preserve">0,492
</t>
        </r>
        <r>
          <rPr>
            <sz val="10"/>
            <color rgb="FF000000"/>
            <rFont val="Tahoma"/>
            <family val="2"/>
          </rPr>
          <t xml:space="preserve">0,581
</t>
        </r>
        <r>
          <rPr>
            <sz val="10"/>
            <color rgb="FF000000"/>
            <rFont val="Tahoma"/>
            <family val="2"/>
          </rPr>
          <t xml:space="preserve">0,588
</t>
        </r>
      </text>
    </comment>
    <comment ref="AH91" authorId="0" shapeId="0" xr:uid="{ED02D7D5-EBCC-4041-AD16-0F7959A05D7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0,629
</t>
        </r>
        <r>
          <rPr>
            <sz val="10"/>
            <color rgb="FF000000"/>
            <rFont val="Tahoma"/>
            <family val="2"/>
          </rPr>
          <t xml:space="preserve">0,870
</t>
        </r>
        <r>
          <rPr>
            <sz val="10"/>
            <color rgb="FF000000"/>
            <rFont val="Tahoma"/>
            <family val="2"/>
          </rPr>
          <t xml:space="preserve">0,719
</t>
        </r>
        <r>
          <rPr>
            <sz val="10"/>
            <color rgb="FF000000"/>
            <rFont val="Tahoma"/>
            <family val="2"/>
          </rPr>
          <t xml:space="preserve">0,606
</t>
        </r>
        <r>
          <rPr>
            <sz val="10"/>
            <color rgb="FF000000"/>
            <rFont val="Tahoma"/>
            <family val="2"/>
          </rPr>
          <t xml:space="preserve">0,733
</t>
        </r>
        <r>
          <rPr>
            <sz val="10"/>
            <color rgb="FF000000"/>
            <rFont val="Tahoma"/>
            <family val="2"/>
          </rPr>
          <t>0,630</t>
        </r>
      </text>
    </comment>
    <comment ref="AH92" authorId="0" shapeId="0" xr:uid="{BE79DC80-200E-584D-818D-015C4DF387C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0,601
</t>
        </r>
        <r>
          <rPr>
            <sz val="10"/>
            <color rgb="FF000000"/>
            <rFont val="Tahoma"/>
            <family val="2"/>
          </rPr>
          <t xml:space="preserve">0,561
</t>
        </r>
        <r>
          <rPr>
            <sz val="10"/>
            <color rgb="FF000000"/>
            <rFont val="Tahoma"/>
            <family val="2"/>
          </rPr>
          <t xml:space="preserve">0,656
</t>
        </r>
      </text>
    </comment>
    <comment ref="AH93" authorId="0" shapeId="0" xr:uid="{B7799ED1-FFD7-0244-9CD5-B692EA27D4E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0,484
</t>
        </r>
        <r>
          <rPr>
            <sz val="10"/>
            <color rgb="FF000000"/>
            <rFont val="Tahoma"/>
            <family val="2"/>
          </rPr>
          <t xml:space="preserve">0,441
</t>
        </r>
        <r>
          <rPr>
            <sz val="10"/>
            <color rgb="FF000000"/>
            <rFont val="Tahoma"/>
            <family val="2"/>
          </rPr>
          <t xml:space="preserve">0,430
</t>
        </r>
        <r>
          <rPr>
            <sz val="10"/>
            <color rgb="FF000000"/>
            <rFont val="Tahoma"/>
            <family val="2"/>
          </rPr>
          <t xml:space="preserve">0,486
</t>
        </r>
        <r>
          <rPr>
            <sz val="10"/>
            <color rgb="FF000000"/>
            <rFont val="Tahoma"/>
            <family val="2"/>
          </rPr>
          <t>0,470</t>
        </r>
      </text>
    </comment>
    <comment ref="AH95" authorId="0" shapeId="0" xr:uid="{3ABE4186-DCDB-3248-8BBC-FE1A2B90634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0,666
</t>
        </r>
        <r>
          <rPr>
            <sz val="10"/>
            <color rgb="FF000000"/>
            <rFont val="Tahoma"/>
            <family val="2"/>
          </rPr>
          <t xml:space="preserve">0,817
</t>
        </r>
        <r>
          <rPr>
            <sz val="10"/>
            <color rgb="FF000000"/>
            <rFont val="Tahoma"/>
            <family val="2"/>
          </rPr>
          <t xml:space="preserve">0,841
</t>
        </r>
        <r>
          <rPr>
            <sz val="10"/>
            <color rgb="FF000000"/>
            <rFont val="Tahoma"/>
            <family val="2"/>
          </rPr>
          <t>0,80</t>
        </r>
      </text>
    </comment>
    <comment ref="AH96" authorId="0" shapeId="0" xr:uid="{2D3A28F1-316C-0B41-8AEF-4AFDE3AEDA1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0,776
</t>
        </r>
        <r>
          <rPr>
            <sz val="10"/>
            <color rgb="FF000000"/>
            <rFont val="Tahoma"/>
            <family val="2"/>
          </rPr>
          <t xml:space="preserve">0,746
</t>
        </r>
        <r>
          <rPr>
            <sz val="10"/>
            <color rgb="FF000000"/>
            <rFont val="Tahoma"/>
            <family val="2"/>
          </rPr>
          <t xml:space="preserve">0,808
</t>
        </r>
        <r>
          <rPr>
            <sz val="10"/>
            <color rgb="FF000000"/>
            <rFont val="Tahoma"/>
            <family val="2"/>
          </rPr>
          <t xml:space="preserve">0,787
</t>
        </r>
        <r>
          <rPr>
            <sz val="10"/>
            <color rgb="FF000000"/>
            <rFont val="Tahoma"/>
            <family val="2"/>
          </rPr>
          <t>0,735</t>
        </r>
      </text>
    </comment>
    <comment ref="AH97" authorId="0" shapeId="0" xr:uid="{209FF312-F3B1-0F48-9B93-BF21D7305FB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0,694
</t>
        </r>
        <r>
          <rPr>
            <sz val="10"/>
            <color rgb="FF000000"/>
            <rFont val="Tahoma"/>
            <family val="2"/>
          </rPr>
          <t xml:space="preserve">0,750
</t>
        </r>
        <r>
          <rPr>
            <sz val="10"/>
            <color rgb="FF000000"/>
            <rFont val="Tahoma"/>
            <family val="2"/>
          </rPr>
          <t xml:space="preserve">0,685
</t>
        </r>
        <r>
          <rPr>
            <sz val="10"/>
            <color rgb="FF000000"/>
            <rFont val="Tahoma"/>
            <family val="2"/>
          </rPr>
          <t xml:space="preserve">0,652
</t>
        </r>
        <r>
          <rPr>
            <sz val="10"/>
            <color rgb="FF000000"/>
            <rFont val="Tahoma"/>
            <family val="2"/>
          </rPr>
          <t>0,607</t>
        </r>
      </text>
    </comment>
    <comment ref="AH99" authorId="0" shapeId="0" xr:uid="{ACCBB1F2-628F-9E41-8546-BC5F1F122A0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0,558
</t>
        </r>
        <r>
          <rPr>
            <sz val="10"/>
            <color rgb="FF000000"/>
            <rFont val="Tahoma"/>
            <family val="2"/>
          </rPr>
          <t xml:space="preserve">0,586
</t>
        </r>
        <r>
          <rPr>
            <sz val="10"/>
            <color rgb="FF000000"/>
            <rFont val="Tahoma"/>
            <family val="2"/>
          </rPr>
          <t xml:space="preserve">0,594
</t>
        </r>
        <r>
          <rPr>
            <sz val="10"/>
            <color rgb="FF000000"/>
            <rFont val="Tahoma"/>
            <family val="2"/>
          </rPr>
          <t xml:space="preserve">0,616
</t>
        </r>
        <r>
          <rPr>
            <sz val="10"/>
            <color rgb="FF000000"/>
            <rFont val="Tahoma"/>
            <family val="2"/>
          </rPr>
          <t xml:space="preserve">0,655
</t>
        </r>
      </text>
    </comment>
    <comment ref="AH101" authorId="0" shapeId="0" xr:uid="{7A1116A0-2E4C-2644-8BC5-FE87576796B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0,690
</t>
        </r>
        <r>
          <rPr>
            <sz val="10"/>
            <color rgb="FF000000"/>
            <rFont val="Tahoma"/>
            <family val="2"/>
          </rPr>
          <t xml:space="preserve">0,742
</t>
        </r>
        <r>
          <rPr>
            <sz val="10"/>
            <color rgb="FF000000"/>
            <rFont val="Tahoma"/>
            <family val="2"/>
          </rPr>
          <t>0,704</t>
        </r>
      </text>
    </comment>
    <comment ref="AH102" authorId="0" shapeId="0" xr:uid="{EB4BF5AB-BD0B-AF45-99F9-BE7C624D4C6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0,533
</t>
        </r>
        <r>
          <rPr>
            <sz val="10"/>
            <color rgb="FF000000"/>
            <rFont val="Tahoma"/>
            <family val="2"/>
          </rPr>
          <t xml:space="preserve">0,618
</t>
        </r>
        <r>
          <rPr>
            <sz val="10"/>
            <color rgb="FF000000"/>
            <rFont val="Tahoma"/>
            <family val="2"/>
          </rPr>
          <t xml:space="preserve">0,559
</t>
        </r>
        <r>
          <rPr>
            <sz val="10"/>
            <color rgb="FF000000"/>
            <rFont val="Tahoma"/>
            <family val="2"/>
          </rPr>
          <t xml:space="preserve">0,618
</t>
        </r>
        <r>
          <rPr>
            <sz val="10"/>
            <color rgb="FF000000"/>
            <rFont val="Tahoma"/>
            <family val="2"/>
          </rPr>
          <t>0,516</t>
        </r>
      </text>
    </comment>
    <comment ref="AH103" authorId="0" shapeId="0" xr:uid="{F3AE84CB-809C-1D42-A979-380966B62C2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0,596
</t>
        </r>
        <r>
          <rPr>
            <sz val="10"/>
            <color rgb="FF000000"/>
            <rFont val="Tahoma"/>
            <family val="2"/>
          </rPr>
          <t xml:space="preserve">0,613
</t>
        </r>
        <r>
          <rPr>
            <sz val="10"/>
            <color rgb="FF000000"/>
            <rFont val="Tahoma"/>
            <family val="2"/>
          </rPr>
          <t xml:space="preserve">0,662
</t>
        </r>
        <r>
          <rPr>
            <sz val="10"/>
            <color rgb="FF000000"/>
            <rFont val="Tahoma"/>
            <family val="2"/>
          </rPr>
          <t>0,657</t>
        </r>
      </text>
    </comment>
    <comment ref="E104" authorId="0" shapeId="0" xr:uid="{CF7589D1-A316-D341-82AF-F14007AE166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S104" authorId="0" shapeId="0" xr:uid="{808B266D-8348-4942-9F50-6869EADC673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T104" authorId="0" shapeId="0" xr:uid="{453CBE28-E4E4-0A46-A315-9E6EBD2CED5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U104" authorId="0" shapeId="0" xr:uid="{ED3AA592-0E25-1848-BB15-A67D187C38C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both sides
</t>
        </r>
      </text>
    </comment>
    <comment ref="W104" authorId="0" shapeId="0" xr:uid="{9FB58EC0-26DD-014E-A28F-37471C4F54E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utf</t>
        </r>
      </text>
    </comment>
    <comment ref="X104" authorId="0" shapeId="0" xr:uid="{B40D4977-7F47-7F4C-B7FC-F683ECD86DD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UTF
</t>
        </r>
      </text>
    </comment>
    <comment ref="Y104" authorId="0" shapeId="0" xr:uid="{DE61F619-0DEF-D943-A99B-7EB6A9191F5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AD104" authorId="0" shapeId="0" xr:uid="{1C098143-2EDC-7244-AA10-173D3FF0CD2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some maxillary teeth are bigger and fang-like but these are not real fangs as in Nothosaurus
</t>
        </r>
      </text>
    </comment>
    <comment ref="AH104" authorId="0" shapeId="0" xr:uid="{A2513DC1-8FBD-854A-81A9-934B175119B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1,060
</t>
        </r>
        <r>
          <rPr>
            <sz val="10"/>
            <color rgb="FF000000"/>
            <rFont val="Tahoma"/>
            <family val="2"/>
          </rPr>
          <t xml:space="preserve">1,202
</t>
        </r>
        <r>
          <rPr>
            <sz val="10"/>
            <color rgb="FF000000"/>
            <rFont val="Tahoma"/>
            <family val="2"/>
          </rPr>
          <t xml:space="preserve">1,071
</t>
        </r>
        <r>
          <rPr>
            <sz val="10"/>
            <color rgb="FF000000"/>
            <rFont val="Tahoma"/>
            <family val="2"/>
          </rPr>
          <t xml:space="preserve">1,535
</t>
        </r>
        <r>
          <rPr>
            <sz val="10"/>
            <color rgb="FF000000"/>
            <rFont val="Tahoma"/>
            <family val="2"/>
          </rPr>
          <t>1,168</t>
        </r>
      </text>
    </comment>
    <comment ref="AP104" authorId="0" shapeId="0" xr:uid="{697F81E4-DBDB-FF49-940D-9CDC41947FA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paper
</t>
        </r>
      </text>
    </comment>
    <comment ref="BQ104" authorId="0" shapeId="0" xr:uid="{585491E3-7B42-144B-8D2B-BFD417ED97C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some maxillary teeth are bigger and fang-like but these are not real fangs as in Nothosaurus
</t>
        </r>
      </text>
    </comment>
    <comment ref="F105" authorId="0" shapeId="0" xr:uid="{8238FF8C-4D6E-1141-AFE9-86649F67DB4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G105" authorId="0" shapeId="0" xr:uid="{147E4C9E-9336-8247-A682-3A375FE174B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H105" authorId="0" shapeId="0" xr:uid="{D7E7DF46-46F8-3C40-9326-63B15207743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K105" authorId="0" shapeId="0" xr:uid="{6FCAE0D7-AFF4-1944-BD95-0B2B6FF8F9A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side</t>
        </r>
      </text>
    </comment>
    <comment ref="P105" authorId="0" shapeId="0" xr:uid="{BA3C1609-086E-1742-9235-102F6BA99A6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side</t>
        </r>
      </text>
    </comment>
    <comment ref="Q105" authorId="0" shapeId="0" xr:uid="{9D9E7488-D763-FC4C-AFBF-CAD75446AEB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naris</t>
        </r>
      </text>
    </comment>
    <comment ref="W105" authorId="0" shapeId="0" xr:uid="{A9E341BA-E5FF-2C46-B124-A2082667BDC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rigth UTF</t>
        </r>
      </text>
    </comment>
    <comment ref="X105" authorId="0" shapeId="0" xr:uid="{FD09787B-7719-594D-84F1-1075A841D14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UTF
</t>
        </r>
      </text>
    </comment>
    <comment ref="Y105" authorId="0" shapeId="0" xr:uid="{55C94C7F-F059-4743-8317-8EA1C43B67D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</t>
        </r>
      </text>
    </comment>
    <comment ref="AE105" authorId="0" shapeId="0" xr:uid="{A88FD999-051F-3541-9D25-CD79D051276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1,10 / 0,37
</t>
        </r>
        <r>
          <rPr>
            <sz val="10"/>
            <color rgb="FF000000"/>
            <rFont val="Tahoma"/>
            <family val="2"/>
          </rPr>
          <t xml:space="preserve">1,079/ 0,32
</t>
        </r>
        <r>
          <rPr>
            <sz val="10"/>
            <color rgb="FF000000"/>
            <rFont val="Tahoma"/>
            <family val="2"/>
          </rPr>
          <t>1,096/ 0,317</t>
        </r>
      </text>
    </comment>
    <comment ref="AG105" authorId="0" shapeId="0" xr:uid="{0E04E914-BA17-DB47-BF91-2FC860DFBB8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1,096/ 0,317
</t>
        </r>
        <r>
          <rPr>
            <sz val="10"/>
            <color rgb="FF000000"/>
            <rFont val="Tahoma"/>
            <family val="2"/>
          </rPr>
          <t xml:space="preserve">1,079/ 0,32
</t>
        </r>
        <r>
          <rPr>
            <sz val="10"/>
            <color rgb="FF000000"/>
            <rFont val="Tahoma"/>
            <family val="2"/>
          </rPr>
          <t xml:space="preserve">0,82/ 0,33
</t>
        </r>
        <r>
          <rPr>
            <sz val="10"/>
            <color rgb="FF000000"/>
            <rFont val="Tahoma"/>
            <family val="2"/>
          </rPr>
          <t xml:space="preserve">1,10 / 0,37
</t>
        </r>
      </text>
    </comment>
    <comment ref="AH105" authorId="0" shapeId="0" xr:uid="{F49DA5D4-E526-8F47-978C-A7FF2CADBD3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0,812
</t>
        </r>
        <r>
          <rPr>
            <sz val="10"/>
            <color rgb="FF000000"/>
            <rFont val="Tahoma"/>
            <family val="2"/>
          </rPr>
          <t xml:space="preserve">0,820
</t>
        </r>
        <r>
          <rPr>
            <sz val="10"/>
            <color rgb="FF000000"/>
            <rFont val="Tahoma"/>
            <family val="2"/>
          </rPr>
          <t xml:space="preserve">0,927
</t>
        </r>
        <r>
          <rPr>
            <sz val="10"/>
            <color rgb="FF000000"/>
            <rFont val="Tahoma"/>
            <family val="2"/>
          </rPr>
          <t xml:space="preserve">0,749
</t>
        </r>
      </text>
    </comment>
    <comment ref="AI105" authorId="0" shapeId="0" xr:uid="{14B38CE2-C897-DF47-ABAF-AB1F9779562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1,096/ 0,43 
</t>
        </r>
        <r>
          <rPr>
            <sz val="10"/>
            <color rgb="FF000000"/>
            <rFont val="Tahoma"/>
            <family val="2"/>
          </rPr>
          <t xml:space="preserve">1,079/ 0,52 
</t>
        </r>
        <r>
          <rPr>
            <sz val="10"/>
            <color rgb="FF000000"/>
            <rFont val="Tahoma"/>
            <family val="2"/>
          </rPr>
          <t xml:space="preserve">0,82/ 0,36
</t>
        </r>
        <r>
          <rPr>
            <sz val="10"/>
            <color rgb="FF000000"/>
            <rFont val="Tahoma"/>
            <family val="2"/>
          </rPr>
          <t xml:space="preserve">1,10/ 0,47
</t>
        </r>
      </text>
    </comment>
    <comment ref="AN105" authorId="0" shapeId="0" xr:uid="{1F250B15-254A-984E-9CD8-DF227ED9F34B}">
      <text>
        <r>
          <rPr>
            <b/>
            <sz val="10"/>
            <color rgb="FF000000"/>
            <rFont val="Tahoma"/>
            <family val="2"/>
          </rPr>
          <t xml:space="preserve">Antoine Laboury:
</t>
        </r>
        <r>
          <rPr>
            <sz val="10"/>
            <color rgb="FF000000"/>
            <rFont val="Tahoma"/>
            <family val="2"/>
          </rPr>
          <t>Based on the right humerus</t>
        </r>
      </text>
    </comment>
    <comment ref="AO105" authorId="0" shapeId="0" xr:uid="{633F43C6-A7B8-B745-AD1F-A4585D017C6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humerus</t>
        </r>
      </text>
    </comment>
    <comment ref="AP105" authorId="0" shapeId="0" xr:uid="{D7508C61-2A29-9741-998B-EFD5F9F75C4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femur </t>
        </r>
      </text>
    </comment>
    <comment ref="AQ105" authorId="0" shapeId="0" xr:uid="{B0300D9D-0241-CC4A-B8BD-D5773D0B134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femur 
</t>
        </r>
      </text>
    </comment>
    <comment ref="AS105" authorId="0" shapeId="0" xr:uid="{DB67DDE8-1A55-BD40-8AE1-0AB8E0B78AE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forelimb
</t>
        </r>
      </text>
    </comment>
    <comment ref="AT105" authorId="0" shapeId="0" xr:uid="{3E7C905D-6A3A-5B45-9820-CE984E4744B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femur
</t>
        </r>
      </text>
    </comment>
    <comment ref="AU105" authorId="0" shapeId="0" xr:uid="{166FB2EA-F6B8-5E4F-81CA-B2B3B60DF53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femur </t>
        </r>
      </text>
    </comment>
    <comment ref="N106" authorId="0" shapeId="0" xr:uid="{684497C2-E884-4A47-ABE9-C8ADB816C29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left mandible</t>
        </r>
      </text>
    </comment>
    <comment ref="Q106" authorId="0" shapeId="0" xr:uid="{29C80019-6656-E445-A199-4FEE46B89BE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AH106" authorId="0" shapeId="0" xr:uid="{56974F7C-5CFE-914B-B03F-5E2B6EFBF86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1,092
</t>
        </r>
        <r>
          <rPr>
            <sz val="10"/>
            <color rgb="FF000000"/>
            <rFont val="Tahoma"/>
            <family val="2"/>
          </rPr>
          <t xml:space="preserve">1,063
</t>
        </r>
        <r>
          <rPr>
            <sz val="10"/>
            <color rgb="FF000000"/>
            <rFont val="Tahoma"/>
            <family val="2"/>
          </rPr>
          <t xml:space="preserve">1,06
</t>
        </r>
        <r>
          <rPr>
            <sz val="10"/>
            <color rgb="FF000000"/>
            <rFont val="Tahoma"/>
            <family val="2"/>
          </rPr>
          <t>1,027</t>
        </r>
      </text>
    </comment>
    <comment ref="AH108" authorId="0" shapeId="0" xr:uid="{AB434087-AA25-EE46-A50B-9DA0E5EDFD0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1,01
</t>
        </r>
        <r>
          <rPr>
            <sz val="10"/>
            <color rgb="FF000000"/>
            <rFont val="Tahoma"/>
            <family val="2"/>
          </rPr>
          <t>1,059</t>
        </r>
      </text>
    </comment>
    <comment ref="AQ108" authorId="0" shapeId="0" xr:uid="{ED222008-2220-D446-AA3E-B3294A3E85D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femur </t>
        </r>
      </text>
    </comment>
    <comment ref="AH109" authorId="0" shapeId="0" xr:uid="{0F4CC5AD-CEB6-7046-A140-E24518F02D8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1,322
</t>
        </r>
        <r>
          <rPr>
            <sz val="10"/>
            <color rgb="FF000000"/>
            <rFont val="Tahoma"/>
            <family val="2"/>
          </rPr>
          <t xml:space="preserve">1,037
</t>
        </r>
        <r>
          <rPr>
            <sz val="10"/>
            <color rgb="FF000000"/>
            <rFont val="Tahoma"/>
            <family val="2"/>
          </rPr>
          <t xml:space="preserve">0,987
</t>
        </r>
        <r>
          <rPr>
            <sz val="10"/>
            <color rgb="FF000000"/>
            <rFont val="Tahoma"/>
            <family val="2"/>
          </rPr>
          <t xml:space="preserve">0,942
</t>
        </r>
        <r>
          <rPr>
            <sz val="10"/>
            <color rgb="FF000000"/>
            <rFont val="Tahoma"/>
            <family val="2"/>
          </rPr>
          <t>1,222</t>
        </r>
      </text>
    </comment>
    <comment ref="Q111" authorId="0" shapeId="0" xr:uid="{FE2D25F7-CB4C-3B4E-9B12-AD8A9B155C0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Can't be based on the length of internal naris
</t>
        </r>
      </text>
    </comment>
    <comment ref="AH112" authorId="0" shapeId="0" xr:uid="{7B867AC1-D2C0-6043-87D4-1A4B1066667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0,813
</t>
        </r>
        <r>
          <rPr>
            <sz val="10"/>
            <color rgb="FF000000"/>
            <rFont val="Tahoma"/>
            <family val="2"/>
          </rPr>
          <t xml:space="preserve">0,821
</t>
        </r>
        <r>
          <rPr>
            <sz val="10"/>
            <color rgb="FF000000"/>
            <rFont val="Tahoma"/>
            <family val="2"/>
          </rPr>
          <t xml:space="preserve">0,666
</t>
        </r>
        <r>
          <rPr>
            <sz val="10"/>
            <color rgb="FF000000"/>
            <rFont val="Tahoma"/>
            <family val="2"/>
          </rPr>
          <t>0,783</t>
        </r>
      </text>
    </comment>
    <comment ref="AH113" authorId="0" shapeId="0" xr:uid="{FE1E5763-9689-E14B-947C-7709E60EF28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0,813
</t>
        </r>
        <r>
          <rPr>
            <sz val="10"/>
            <color rgb="FF000000"/>
            <rFont val="Tahoma"/>
            <family val="2"/>
          </rPr>
          <t xml:space="preserve">0,763
</t>
        </r>
        <r>
          <rPr>
            <sz val="10"/>
            <color rgb="FF000000"/>
            <rFont val="Tahoma"/>
            <family val="2"/>
          </rPr>
          <t xml:space="preserve">0,889
</t>
        </r>
        <r>
          <rPr>
            <sz val="10"/>
            <color rgb="FF000000"/>
            <rFont val="Tahoma"/>
            <family val="2"/>
          </rPr>
          <t xml:space="preserve">0,771
</t>
        </r>
        <r>
          <rPr>
            <sz val="10"/>
            <color rgb="FF000000"/>
            <rFont val="Tahoma"/>
            <family val="2"/>
          </rPr>
          <t xml:space="preserve">0,727
</t>
        </r>
        <r>
          <rPr>
            <sz val="10"/>
            <color rgb="FF000000"/>
            <rFont val="Tahoma"/>
            <family val="2"/>
          </rPr>
          <t xml:space="preserve">0,818
</t>
        </r>
        <r>
          <rPr>
            <sz val="10"/>
            <color rgb="FF000000"/>
            <rFont val="Tahoma"/>
            <family val="2"/>
          </rPr>
          <t>0,702</t>
        </r>
      </text>
    </comment>
    <comment ref="AH115" authorId="0" shapeId="0" xr:uid="{0285BE6C-0BAD-2942-A418-3F96B6B988D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1,108
</t>
        </r>
        <r>
          <rPr>
            <sz val="10"/>
            <color rgb="FF000000"/>
            <rFont val="Tahoma"/>
            <family val="2"/>
          </rPr>
          <t xml:space="preserve">0,828
</t>
        </r>
        <r>
          <rPr>
            <sz val="10"/>
            <color rgb="FF000000"/>
            <rFont val="Tahoma"/>
            <family val="2"/>
          </rPr>
          <t xml:space="preserve">1,048
</t>
        </r>
        <r>
          <rPr>
            <sz val="10"/>
            <color rgb="FF000000"/>
            <rFont val="Tahoma"/>
            <family val="2"/>
          </rPr>
          <t>0,968</t>
        </r>
      </text>
    </comment>
    <comment ref="AH116" authorId="0" shapeId="0" xr:uid="{9B0D5173-8367-834D-9B5B-F7A2334A0B6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0,798
</t>
        </r>
        <r>
          <rPr>
            <sz val="10"/>
            <color rgb="FF000000"/>
            <rFont val="Tahoma"/>
            <family val="2"/>
          </rPr>
          <t xml:space="preserve">0,775
</t>
        </r>
        <r>
          <rPr>
            <sz val="10"/>
            <color rgb="FF000000"/>
            <rFont val="Tahoma"/>
            <family val="2"/>
          </rPr>
          <t xml:space="preserve">0,799
</t>
        </r>
        <r>
          <rPr>
            <sz val="10"/>
            <color rgb="FF000000"/>
            <rFont val="Tahoma"/>
            <family val="2"/>
          </rPr>
          <t>0,747</t>
        </r>
      </text>
    </comment>
    <comment ref="AH117" authorId="0" shapeId="0" xr:uid="{7BF46A04-280D-1C41-BF22-39F8D671061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0,923
</t>
        </r>
        <r>
          <rPr>
            <sz val="10"/>
            <color rgb="FF000000"/>
            <rFont val="Tahoma"/>
            <family val="2"/>
          </rPr>
          <t xml:space="preserve">0,963
</t>
        </r>
        <r>
          <rPr>
            <sz val="10"/>
            <color rgb="FF000000"/>
            <rFont val="Tahoma"/>
            <family val="2"/>
          </rPr>
          <t xml:space="preserve">0,923
</t>
        </r>
        <r>
          <rPr>
            <sz val="10"/>
            <color rgb="FF000000"/>
            <rFont val="Tahoma"/>
            <family val="2"/>
          </rPr>
          <t xml:space="preserve">0,960
</t>
        </r>
        <r>
          <rPr>
            <sz val="10"/>
            <color rgb="FF000000"/>
            <rFont val="Tahoma"/>
            <family val="2"/>
          </rPr>
          <t xml:space="preserve">0,926
</t>
        </r>
      </text>
    </comment>
    <comment ref="AH118" authorId="0" shapeId="0" xr:uid="{D72C6FA2-B5C8-3742-B20C-D613E3FCCDB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0,921
</t>
        </r>
        <r>
          <rPr>
            <sz val="10"/>
            <color rgb="FF000000"/>
            <rFont val="Tahoma"/>
            <family val="2"/>
          </rPr>
          <t xml:space="preserve">1,012
</t>
        </r>
        <r>
          <rPr>
            <sz val="10"/>
            <color rgb="FF000000"/>
            <rFont val="Tahoma"/>
            <family val="2"/>
          </rPr>
          <t xml:space="preserve">0,963
</t>
        </r>
        <r>
          <rPr>
            <sz val="10"/>
            <color rgb="FF000000"/>
            <rFont val="Tahoma"/>
            <family val="2"/>
          </rPr>
          <t xml:space="preserve">0,988
</t>
        </r>
        <r>
          <rPr>
            <sz val="10"/>
            <color rgb="FF000000"/>
            <rFont val="Tahoma"/>
            <family val="2"/>
          </rPr>
          <t xml:space="preserve">0,994
</t>
        </r>
        <r>
          <rPr>
            <sz val="10"/>
            <color rgb="FF000000"/>
            <rFont val="Tahoma"/>
            <family val="2"/>
          </rPr>
          <t>1,002</t>
        </r>
      </text>
    </comment>
    <comment ref="AH119" authorId="0" shapeId="0" xr:uid="{60522143-28D9-2D46-BF1B-62728607286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1,174
</t>
        </r>
        <r>
          <rPr>
            <sz val="10"/>
            <color rgb="FF000000"/>
            <rFont val="Tahoma"/>
            <family val="2"/>
          </rPr>
          <t xml:space="preserve">1,254
</t>
        </r>
        <r>
          <rPr>
            <sz val="10"/>
            <color rgb="FF000000"/>
            <rFont val="Tahoma"/>
            <family val="2"/>
          </rPr>
          <t xml:space="preserve">1,378
</t>
        </r>
        <r>
          <rPr>
            <sz val="10"/>
            <color rgb="FF000000"/>
            <rFont val="Tahoma"/>
            <family val="2"/>
          </rPr>
          <t xml:space="preserve">1,197
</t>
        </r>
        <r>
          <rPr>
            <sz val="10"/>
            <color rgb="FF000000"/>
            <rFont val="Tahoma"/>
            <family val="2"/>
          </rPr>
          <t xml:space="preserve">0,907
</t>
        </r>
        <r>
          <rPr>
            <sz val="10"/>
            <color rgb="FF000000"/>
            <rFont val="Tahoma"/>
            <family val="2"/>
          </rPr>
          <t>1,102</t>
        </r>
      </text>
    </comment>
    <comment ref="AH121" authorId="0" shapeId="0" xr:uid="{16F30D82-215B-2A4C-8C4A-35CC5065B1E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1,519
</t>
        </r>
        <r>
          <rPr>
            <sz val="10"/>
            <color rgb="FF000000"/>
            <rFont val="Tahoma"/>
            <family val="2"/>
          </rPr>
          <t xml:space="preserve">1,231
</t>
        </r>
        <r>
          <rPr>
            <sz val="10"/>
            <color rgb="FF000000"/>
            <rFont val="Tahoma"/>
            <family val="2"/>
          </rPr>
          <t xml:space="preserve">1,679
</t>
        </r>
        <r>
          <rPr>
            <sz val="10"/>
            <color rgb="FF000000"/>
            <rFont val="Tahoma"/>
            <family val="2"/>
          </rPr>
          <t xml:space="preserve">1,076
</t>
        </r>
        <r>
          <rPr>
            <sz val="10"/>
            <color rgb="FF000000"/>
            <rFont val="Tahoma"/>
            <family val="2"/>
          </rPr>
          <t xml:space="preserve">1,488
</t>
        </r>
        <r>
          <rPr>
            <sz val="10"/>
            <color rgb="FF000000"/>
            <rFont val="Tahoma"/>
            <family val="2"/>
          </rPr>
          <t xml:space="preserve">1,408
</t>
        </r>
        <r>
          <rPr>
            <sz val="10"/>
            <color rgb="FF000000"/>
            <rFont val="Tahoma"/>
            <family val="2"/>
          </rPr>
          <t xml:space="preserve">1,178
</t>
        </r>
        <r>
          <rPr>
            <sz val="10"/>
            <color rgb="FF000000"/>
            <rFont val="Tahoma"/>
            <family val="2"/>
          </rPr>
          <t xml:space="preserve">1,135
</t>
        </r>
        <r>
          <rPr>
            <sz val="10"/>
            <color rgb="FF000000"/>
            <rFont val="Tahoma"/>
            <family val="2"/>
          </rPr>
          <t xml:space="preserve">1,657
</t>
        </r>
      </text>
    </comment>
    <comment ref="AH122" authorId="0" shapeId="0" xr:uid="{9A808815-83DD-B54D-8F0C-EE302FFCC58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1,183
</t>
        </r>
        <r>
          <rPr>
            <sz val="10"/>
            <color rgb="FF000000"/>
            <rFont val="Tahoma"/>
            <family val="2"/>
          </rPr>
          <t xml:space="preserve">1,069
</t>
        </r>
        <r>
          <rPr>
            <sz val="10"/>
            <color rgb="FF000000"/>
            <rFont val="Tahoma"/>
            <family val="2"/>
          </rPr>
          <t xml:space="preserve">0,694
</t>
        </r>
        <r>
          <rPr>
            <sz val="10"/>
            <color rgb="FF000000"/>
            <rFont val="Tahoma"/>
            <family val="2"/>
          </rPr>
          <t xml:space="preserve">0,714
</t>
        </r>
        <r>
          <rPr>
            <sz val="10"/>
            <color rgb="FF000000"/>
            <rFont val="Tahoma"/>
            <family val="2"/>
          </rPr>
          <t xml:space="preserve">0,642
</t>
        </r>
        <r>
          <rPr>
            <sz val="10"/>
            <color rgb="FF000000"/>
            <rFont val="Tahoma"/>
            <family val="2"/>
          </rPr>
          <t xml:space="preserve">0,983
</t>
        </r>
        <r>
          <rPr>
            <sz val="10"/>
            <color rgb="FF000000"/>
            <rFont val="Tahoma"/>
            <family val="2"/>
          </rPr>
          <t xml:space="preserve">1,029
</t>
        </r>
        <r>
          <rPr>
            <sz val="10"/>
            <color rgb="FF000000"/>
            <rFont val="Tahoma"/>
            <family val="2"/>
          </rPr>
          <t xml:space="preserve">0,971
</t>
        </r>
        <r>
          <rPr>
            <sz val="10"/>
            <color rgb="FF000000"/>
            <rFont val="Tahoma"/>
            <family val="2"/>
          </rPr>
          <t xml:space="preserve">0,869
</t>
        </r>
        <r>
          <rPr>
            <sz val="10"/>
            <color rgb="FF000000"/>
            <rFont val="Tahoma"/>
            <family val="2"/>
          </rPr>
          <t xml:space="preserve">0,947
</t>
        </r>
        <r>
          <rPr>
            <sz val="10"/>
            <color rgb="FF000000"/>
            <rFont val="Tahoma"/>
            <family val="2"/>
          </rPr>
          <t xml:space="preserve">0,972
</t>
        </r>
        <r>
          <rPr>
            <sz val="10"/>
            <color rgb="FF000000"/>
            <rFont val="Tahoma"/>
            <family val="2"/>
          </rPr>
          <t>0,838</t>
        </r>
      </text>
    </comment>
    <comment ref="J123" authorId="0" shapeId="0" xr:uid="{7358138B-9BF0-774B-9AB6-4E5F4BB25D5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51,20 but ESTIMATION
</t>
        </r>
      </text>
    </comment>
    <comment ref="K123" authorId="0" shapeId="0" xr:uid="{0D23FF90-F361-484D-96FE-68F0E066C92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74,22 but ESTIMATION
</t>
        </r>
      </text>
    </comment>
    <comment ref="M123" authorId="0" shapeId="0" xr:uid="{827FC294-6F44-7D4E-8539-870AB4B68A5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M124" authorId="0" shapeId="0" xr:uid="{03DEB678-65CF-6343-AD9F-2532742EC7D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AF124" authorId="0" shapeId="0" xr:uid="{75F6202B-B518-EC42-BA72-E32AF71EC16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0,818/ 0,77 --&gt; 1,06</t>
        </r>
      </text>
    </comment>
    <comment ref="AG124" authorId="0" shapeId="0" xr:uid="{577F8916-F38E-EE42-9E7A-193597D671D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0,818/ 0,77 --&gt; 1,06
</t>
        </r>
        <r>
          <rPr>
            <sz val="10"/>
            <color rgb="FF000000"/>
            <rFont val="Tahoma"/>
            <family val="2"/>
          </rPr>
          <t xml:space="preserve">0,632/ 0,516 --&gt;  1,22
</t>
        </r>
        <r>
          <rPr>
            <sz val="10"/>
            <color rgb="FF000000"/>
            <rFont val="Tahoma"/>
            <family val="2"/>
          </rPr>
          <t xml:space="preserve">0,546/ 0,409 --&gt; 1,335
</t>
        </r>
        <r>
          <rPr>
            <sz val="10"/>
            <color rgb="FF000000"/>
            <rFont val="Tahoma"/>
            <family val="2"/>
          </rPr>
          <t>0,612/ 0,480 --&gt; 1,275</t>
        </r>
      </text>
    </comment>
    <comment ref="AN124" authorId="0" shapeId="0" xr:uid="{FD20CB0F-B662-5C47-AC78-63534A4F84E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humerus
</t>
        </r>
      </text>
    </comment>
    <comment ref="AO124" authorId="0" shapeId="0" xr:uid="{3607219D-20DA-044B-B52F-F6F21E0E129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humerus
</t>
        </r>
      </text>
    </comment>
    <comment ref="AP124" authorId="0" shapeId="0" xr:uid="{863A1DDF-E5F5-474F-9B48-8258EA8AAEF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hindlimb
</t>
        </r>
      </text>
    </comment>
    <comment ref="AQ124" authorId="0" shapeId="0" xr:uid="{EEC28548-DF15-1749-8292-7CFC5D682EB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hindlimb
</t>
        </r>
      </text>
    </comment>
    <comment ref="AR124" authorId="0" shapeId="0" xr:uid="{504BFCE7-EB59-6847-9392-866109EAB70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forelimb</t>
        </r>
      </text>
    </comment>
    <comment ref="AS124" authorId="0" shapeId="0" xr:uid="{5296CECD-B420-6642-9F5D-F7E7D2D5110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forelimb</t>
        </r>
      </text>
    </comment>
    <comment ref="AT124" authorId="0" shapeId="0" xr:uid="{62A91272-39D8-1241-8547-8AE11F77E0D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hindlimb
</t>
        </r>
      </text>
    </comment>
    <comment ref="AU124" authorId="0" shapeId="0" xr:uid="{7874BCDB-9D82-044B-B00D-7B6427B13C9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hindlimb 
</t>
        </r>
      </text>
    </comment>
    <comment ref="H125" authorId="0" shapeId="0" xr:uid="{0D21C142-12B2-E44B-B3F9-40E0411B3F7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because overlapped by the quadrate
</t>
        </r>
      </text>
    </comment>
    <comment ref="F126" authorId="0" shapeId="0" xr:uid="{F7356822-4EC5-C040-99DC-4E3CE37113F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J126" authorId="0" shapeId="0" xr:uid="{7047DFFD-98CD-9049-9C55-3B5D49438B5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K126" authorId="0" shapeId="0" xr:uid="{2F2F1AB7-5181-8843-9CAE-6ABA40D4786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AE126" authorId="0" shapeId="0" xr:uid="{97224AB1-0E68-CD4D-9A6F-C97846FC613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0,832/  0,583 --&gt; 1,427
</t>
        </r>
        <r>
          <rPr>
            <sz val="10"/>
            <color rgb="FF000000"/>
            <rFont val="Tahoma"/>
            <family val="2"/>
          </rPr>
          <t xml:space="preserve">0,705/ 0,524 --&gt; 1,345
</t>
        </r>
        <r>
          <rPr>
            <sz val="10"/>
            <color rgb="FF000000"/>
            <rFont val="Tahoma"/>
            <family val="2"/>
          </rPr>
          <t xml:space="preserve">0,89/ 0,594 --&gt; 1,498
</t>
        </r>
        <r>
          <rPr>
            <sz val="10"/>
            <color rgb="FF000000"/>
            <rFont val="Tahoma"/>
            <family val="2"/>
          </rPr>
          <t xml:space="preserve">0,88/ 0,494 --&gt; 1,781
</t>
        </r>
        <r>
          <rPr>
            <sz val="10"/>
            <color rgb="FF000000"/>
            <rFont val="Tahoma"/>
            <family val="2"/>
          </rPr>
          <t>0,784/ 0,484 --&gt; 1,612</t>
        </r>
      </text>
    </comment>
    <comment ref="AF126" authorId="0" shapeId="0" xr:uid="{4646A686-8319-AF46-9316-93A30E6AD7B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1,123/ 0,815 --&gt; 1,378
</t>
        </r>
        <r>
          <rPr>
            <sz val="10"/>
            <color rgb="FF000000"/>
            <rFont val="Tahoma"/>
            <family val="2"/>
          </rPr>
          <t>1,049/0,80 --&gt; 1,311</t>
        </r>
      </text>
    </comment>
    <comment ref="AG126" authorId="0" shapeId="0" xr:uid="{8EC25217-F167-B64F-BE2A-FE92C91EACA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0,832/  0,583 --&gt; 1,427
</t>
        </r>
        <r>
          <rPr>
            <sz val="10"/>
            <color rgb="FF000000"/>
            <rFont val="Tahoma"/>
            <family val="2"/>
          </rPr>
          <t xml:space="preserve">0,705/ 0,524 --&gt; 1,345
</t>
        </r>
        <r>
          <rPr>
            <sz val="10"/>
            <color rgb="FF000000"/>
            <rFont val="Tahoma"/>
            <family val="2"/>
          </rPr>
          <t xml:space="preserve">0,89/ 0,594 --&gt; 1,498
</t>
        </r>
        <r>
          <rPr>
            <sz val="10"/>
            <color rgb="FF000000"/>
            <rFont val="Tahoma"/>
            <family val="2"/>
          </rPr>
          <t xml:space="preserve">0,88/ 0,494 --&gt; 1,781
</t>
        </r>
        <r>
          <rPr>
            <sz val="10"/>
            <color rgb="FF000000"/>
            <rFont val="Tahoma"/>
            <family val="2"/>
          </rPr>
          <t>0,784/ 0,484 --&gt; 1,612</t>
        </r>
      </text>
    </comment>
    <comment ref="AK126" authorId="0" shapeId="0" xr:uid="{5F0C1512-CD5A-3A4A-B0C8-438EF88F5E6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BK126" authorId="0" shapeId="0" xr:uid="{B481B39C-C92A-6549-A931-09E05BB019E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0,832/  0,583 --&gt; 1,427
</t>
        </r>
        <r>
          <rPr>
            <sz val="10"/>
            <color rgb="FF000000"/>
            <rFont val="Tahoma"/>
            <family val="2"/>
          </rPr>
          <t xml:space="preserve">0,705/ 0,524 --&gt; 1,345
</t>
        </r>
        <r>
          <rPr>
            <sz val="10"/>
            <color rgb="FF000000"/>
            <rFont val="Tahoma"/>
            <family val="2"/>
          </rPr>
          <t xml:space="preserve">0,89/ 0,594 --&gt; 1,498
</t>
        </r>
        <r>
          <rPr>
            <sz val="10"/>
            <color rgb="FF000000"/>
            <rFont val="Tahoma"/>
            <family val="2"/>
          </rPr>
          <t xml:space="preserve">0,88/ 0,494 --&gt; 1,781
</t>
        </r>
        <r>
          <rPr>
            <sz val="10"/>
            <color rgb="FF000000"/>
            <rFont val="Tahoma"/>
            <family val="2"/>
          </rPr>
          <t>0,784/ 0,484 --&gt; 1,612</t>
        </r>
      </text>
    </comment>
    <comment ref="AH127" authorId="0" shapeId="0" xr:uid="{D3DBCAA0-F0A2-B24B-9BCA-5D1B072085F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2,39
</t>
        </r>
        <r>
          <rPr>
            <sz val="10"/>
            <color rgb="FF000000"/>
            <rFont val="Tahoma"/>
            <family val="2"/>
          </rPr>
          <t>2,48</t>
        </r>
      </text>
    </comment>
    <comment ref="AR127" authorId="0" shapeId="0" xr:uid="{CE78CAD6-B443-B940-9C49-17A5E316717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left forefin
</t>
        </r>
      </text>
    </comment>
    <comment ref="AS127" authorId="0" shapeId="0" xr:uid="{4CDECBD1-5CF7-D94E-87F2-3ECAE777AF30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Only the left forefin
</t>
        </r>
      </text>
    </comment>
    <comment ref="AT127" authorId="0" shapeId="0" xr:uid="{00D17935-CDAE-D24C-846F-BD24CC78D66C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left hindlimb
</t>
        </r>
      </text>
    </comment>
    <comment ref="AU127" authorId="0" shapeId="0" xr:uid="{E8D712BD-AAFD-3244-8E67-33ADB431963E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Only the left hindlimb
</t>
        </r>
      </text>
    </comment>
    <comment ref="AH129" authorId="0" shapeId="0" xr:uid="{13C322FD-A6FB-F648-894C-0C18E225161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2,642
</t>
        </r>
        <r>
          <rPr>
            <sz val="10"/>
            <color rgb="FF000000"/>
            <rFont val="Tahoma"/>
            <family val="2"/>
          </rPr>
          <t xml:space="preserve">2,819
</t>
        </r>
        <r>
          <rPr>
            <sz val="10"/>
            <color rgb="FF000000"/>
            <rFont val="Tahoma"/>
            <family val="2"/>
          </rPr>
          <t xml:space="preserve">2,219
</t>
        </r>
        <r>
          <rPr>
            <sz val="10"/>
            <color rgb="FF000000"/>
            <rFont val="Tahoma"/>
            <family val="2"/>
          </rPr>
          <t>2,114</t>
        </r>
      </text>
    </comment>
    <comment ref="AH131" authorId="0" shapeId="0" xr:uid="{61AB8E78-2704-584B-AE81-494833AFE37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2,171
</t>
        </r>
        <r>
          <rPr>
            <sz val="10"/>
            <color rgb="FF000000"/>
            <rFont val="Tahoma"/>
            <family val="2"/>
          </rPr>
          <t xml:space="preserve">2,051
</t>
        </r>
        <r>
          <rPr>
            <sz val="10"/>
            <color rgb="FF000000"/>
            <rFont val="Tahoma"/>
            <family val="2"/>
          </rPr>
          <t xml:space="preserve">1,768
</t>
        </r>
        <r>
          <rPr>
            <sz val="10"/>
            <color rgb="FF000000"/>
            <rFont val="Tahoma"/>
            <family val="2"/>
          </rPr>
          <t xml:space="preserve">1,877
</t>
        </r>
      </text>
    </comment>
    <comment ref="AE132" authorId="0" shapeId="0" xr:uid="{31E3D36C-54B6-1744-ABBF-5A9CBB22D50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Fangs are broken </t>
        </r>
      </text>
    </comment>
    <comment ref="AH132" authorId="0" shapeId="0" xr:uid="{DC879ED7-EDD3-7948-9CAF-029872118E5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2,532
</t>
        </r>
        <r>
          <rPr>
            <sz val="10"/>
            <color rgb="FF000000"/>
            <rFont val="Tahoma"/>
            <family val="2"/>
          </rPr>
          <t>2,470</t>
        </r>
      </text>
    </comment>
    <comment ref="AE133" authorId="0" shapeId="0" xr:uid="{21C50B50-DD89-2242-9150-C854F75F6752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Fangs are broken </t>
        </r>
      </text>
    </comment>
    <comment ref="AH133" authorId="0" shapeId="0" xr:uid="{AE37DD5B-DBD4-3E4B-8280-4F9A2415E24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5,749
</t>
        </r>
        <r>
          <rPr>
            <sz val="10"/>
            <color rgb="FF000000"/>
            <rFont val="Tahoma"/>
            <family val="2"/>
          </rPr>
          <t xml:space="preserve">6,451
</t>
        </r>
        <r>
          <rPr>
            <sz val="10"/>
            <color rgb="FF000000"/>
            <rFont val="Tahoma"/>
            <family val="2"/>
          </rPr>
          <t xml:space="preserve">5,163
</t>
        </r>
        <r>
          <rPr>
            <sz val="10"/>
            <color rgb="FF000000"/>
            <rFont val="Tahoma"/>
            <family val="2"/>
          </rPr>
          <t>4,459</t>
        </r>
      </text>
    </comment>
    <comment ref="AH135" authorId="0" shapeId="0" xr:uid="{F251B1A3-A27B-B740-98FE-92BDCFD2A40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1,593
</t>
        </r>
        <r>
          <rPr>
            <sz val="10"/>
            <color rgb="FF000000"/>
            <rFont val="Tahoma"/>
            <family val="2"/>
          </rPr>
          <t xml:space="preserve">1,979
</t>
        </r>
        <r>
          <rPr>
            <sz val="10"/>
            <color rgb="FF000000"/>
            <rFont val="Tahoma"/>
            <family val="2"/>
          </rPr>
          <t>2,043</t>
        </r>
      </text>
    </comment>
    <comment ref="AH136" authorId="0" shapeId="0" xr:uid="{151549B7-6923-994E-A64E-512CBDF3D2E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2,69
</t>
        </r>
        <r>
          <rPr>
            <sz val="10"/>
            <color rgb="FF000000"/>
            <rFont val="Tahoma"/>
            <family val="2"/>
          </rPr>
          <t xml:space="preserve">2,57
</t>
        </r>
      </text>
    </comment>
    <comment ref="AH137" authorId="0" shapeId="0" xr:uid="{67D0E93B-94D4-F74C-ABA4-0E07289E554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2,360
</t>
        </r>
        <r>
          <rPr>
            <sz val="10"/>
            <color rgb="FF000000"/>
            <rFont val="Tahoma"/>
            <family val="2"/>
          </rPr>
          <t xml:space="preserve">2,155
</t>
        </r>
        <r>
          <rPr>
            <sz val="10"/>
            <color rgb="FF000000"/>
            <rFont val="Tahoma"/>
            <family val="2"/>
          </rPr>
          <t xml:space="preserve">2,337
</t>
        </r>
      </text>
    </comment>
    <comment ref="E138" authorId="0" shapeId="0" xr:uid="{458E9660-C7E9-1E41-8658-A96196259B9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mandible
</t>
        </r>
        <r>
          <rPr>
            <sz val="10"/>
            <color rgb="FF000000"/>
            <rFont val="Calibri"/>
            <family val="2"/>
          </rPr>
          <t xml:space="preserve"> </t>
        </r>
      </text>
    </comment>
    <comment ref="AK138" authorId="0" shapeId="0" xr:uid="{0165AEB7-37D5-CB48-B617-61E6C414CD3A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Estimation !</t>
        </r>
      </text>
    </comment>
    <comment ref="F139" authorId="0" shapeId="0" xr:uid="{E7F999EA-6F74-2B41-9EE1-A71DE35418B8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side
</t>
        </r>
      </text>
    </comment>
    <comment ref="Z139" authorId="0" shapeId="0" xr:uid="{8932EFA6-0AF6-2A4D-B681-273D11B7C1FE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Spoon-shaped according the authors
</t>
        </r>
      </text>
    </comment>
    <comment ref="AH139" authorId="0" shapeId="0" xr:uid="{7B9E9E97-39C5-0348-9E62-C08C6885976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2,12
</t>
        </r>
        <r>
          <rPr>
            <sz val="10"/>
            <color rgb="FF000000"/>
            <rFont val="Tahoma"/>
            <family val="2"/>
          </rPr>
          <t xml:space="preserve">2,08
</t>
        </r>
        <r>
          <rPr>
            <sz val="10"/>
            <color rgb="FF000000"/>
            <rFont val="Tahoma"/>
            <family val="2"/>
          </rPr>
          <t>2,01</t>
        </r>
      </text>
    </comment>
    <comment ref="BN139" authorId="0" shapeId="0" xr:uid="{F77CCB37-A0BA-CE49-86EF-5C5AC0F7BC73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Spoon-shaped according the authors
</t>
        </r>
      </text>
    </comment>
    <comment ref="AH140" authorId="0" shapeId="0" xr:uid="{DD60C7E4-CF9F-6045-B8ED-53C4F430768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1,938
</t>
        </r>
        <r>
          <rPr>
            <sz val="10"/>
            <color rgb="FF000000"/>
            <rFont val="Tahoma"/>
            <family val="2"/>
          </rPr>
          <t>2,08</t>
        </r>
      </text>
    </comment>
    <comment ref="AL140" authorId="0" shapeId="0" xr:uid="{73324188-9BF8-9941-9806-328EBDD4A7C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--&gt; some part of the trunk is missing but due to the crack, I think we can use the trunk length. </t>
        </r>
      </text>
    </comment>
    <comment ref="AQ140" authorId="0" shapeId="0" xr:uid="{EFE059D5-6882-5B47-B765-E7AF71AC9AB3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Left one 
</t>
        </r>
      </text>
    </comment>
    <comment ref="AR140" authorId="0" shapeId="0" xr:uid="{6C8F93B4-BC17-AB43-AEB2-DF06B06F822C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right one
</t>
        </r>
      </text>
    </comment>
    <comment ref="AS140" authorId="0" shapeId="0" xr:uid="{19CD863E-2B35-CF4C-AED0-60A4CE37D8A6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Right one
</t>
        </r>
      </text>
    </comment>
    <comment ref="H141" authorId="0" shapeId="0" xr:uid="{FE08C0F3-588F-F840-89DF-2D91F34CAB9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AG141" authorId="0" shapeId="0" xr:uid="{714DE622-DCAF-CF4D-8B48-B81C7837C25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0,69/0,283
</t>
        </r>
      </text>
    </comment>
    <comment ref="AG142" authorId="0" shapeId="0" xr:uid="{58856EE5-F267-9B47-AA47-FDE22EF5A41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4,95/ 1,61 --&gt; 3,07
</t>
        </r>
        <r>
          <rPr>
            <sz val="10"/>
            <color rgb="FF000000"/>
            <rFont val="Tahoma"/>
            <family val="2"/>
          </rPr>
          <t xml:space="preserve">4,83/ 2,046 --&gt; 2,36
</t>
        </r>
        <r>
          <rPr>
            <sz val="10"/>
            <color rgb="FF000000"/>
            <rFont val="Tahoma"/>
            <family val="2"/>
          </rPr>
          <t xml:space="preserve">5,63/ 2,396 --&gt; 2,35
</t>
        </r>
        <r>
          <rPr>
            <sz val="10"/>
            <color rgb="FF000000"/>
            <rFont val="Tahoma"/>
            <family val="2"/>
          </rPr>
          <t>2,28/ 1,23 --&gt; 1,85</t>
        </r>
      </text>
    </comment>
    <comment ref="AH142" authorId="0" shapeId="0" xr:uid="{09DAB3BC-9B6E-E84A-9C42-4C7626CA686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4,95
</t>
        </r>
        <r>
          <rPr>
            <sz val="10"/>
            <color rgb="FF000000"/>
            <rFont val="Tahoma"/>
            <family val="2"/>
          </rPr>
          <t xml:space="preserve">4,83
</t>
        </r>
        <r>
          <rPr>
            <sz val="10"/>
            <color rgb="FF000000"/>
            <rFont val="Tahoma"/>
            <family val="2"/>
          </rPr>
          <t xml:space="preserve">5,63
</t>
        </r>
      </text>
    </comment>
    <comment ref="AN142" authorId="0" shapeId="0" xr:uid="{B049266C-4AEE-B24E-9D00-91D0B6FE44FB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humerus
</t>
        </r>
      </text>
    </comment>
    <comment ref="AO142" authorId="0" shapeId="0" xr:uid="{860FF4AE-9948-764E-BEE3-7F7786204FBA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left humerus
</t>
        </r>
      </text>
    </comment>
    <comment ref="AP142" authorId="0" shapeId="0" xr:uid="{7F031879-1DD2-5344-9EB4-A20DAEA98E8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right femur
</t>
        </r>
      </text>
    </comment>
    <comment ref="AQ142" authorId="0" shapeId="0" xr:uid="{956D987D-0C9C-364C-BDC1-794964628F7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right femur
</t>
        </r>
      </text>
    </comment>
    <comment ref="AR142" authorId="0" shapeId="0" xr:uid="{B3311C16-75ED-2541-905A-9AAC5B35632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forelimb
</t>
        </r>
      </text>
    </comment>
    <comment ref="AS142" authorId="0" shapeId="0" xr:uid="{B0898EAC-6546-774F-9114-28B13945AD99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forelimb
</t>
        </r>
      </text>
    </comment>
    <comment ref="AT142" authorId="0" shapeId="0" xr:uid="{70B58015-F5B9-0A49-A4B6-FC3CAD26E595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hindlimb
</t>
        </r>
      </text>
    </comment>
    <comment ref="AU142" authorId="0" shapeId="0" xr:uid="{55C68628-C527-B04F-8A83-4DD259BF5AE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hindlimb
</t>
        </r>
      </text>
    </comment>
    <comment ref="F144" authorId="0" shapeId="0" xr:uid="{AC75C6D4-DC2F-EF4A-B072-213354C2B41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of the skull
</t>
        </r>
      </text>
    </comment>
    <comment ref="O144" authorId="0" shapeId="0" xr:uid="{9A4C049D-BAFD-8546-B529-C70BBA2B187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Skull too flattened</t>
        </r>
      </text>
    </comment>
    <comment ref="S144" authorId="0" shapeId="0" xr:uid="{4097EE6D-1505-FD4E-9D09-8CBF787E58D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T144" authorId="0" shapeId="0" xr:uid="{36832FD1-A52F-B54D-9DB3-27F3A2A71BF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orbit</t>
        </r>
      </text>
    </comment>
    <comment ref="U144" authorId="0" shapeId="0" xr:uid="{F6ACF16D-E96B-2343-88AC-CAADCC78395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Skull too flattened</t>
        </r>
      </text>
    </comment>
    <comment ref="W144" authorId="0" shapeId="0" xr:uid="{A95B22EE-7882-8F44-82AE-56E2D4C4A4B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UTF as better preserved</t>
        </r>
      </text>
    </comment>
    <comment ref="X144" authorId="0" shapeId="0" xr:uid="{BDC12299-7A82-9245-8284-DBB61470E51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UTF </t>
        </r>
      </text>
    </comment>
    <comment ref="Y144" authorId="0" shapeId="0" xr:uid="{71D239F0-069A-BA49-B453-CED2A8078E0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of the skull
</t>
        </r>
      </text>
    </comment>
    <comment ref="AH145" authorId="0" shapeId="0" xr:uid="{AE8C49DD-3029-CE4B-A279-BD16F8C879E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4,986
</t>
        </r>
        <r>
          <rPr>
            <sz val="10"/>
            <color rgb="FF000000"/>
            <rFont val="Tahoma"/>
            <family val="2"/>
          </rPr>
          <t xml:space="preserve">5,072
</t>
        </r>
        <r>
          <rPr>
            <sz val="10"/>
            <color rgb="FF000000"/>
            <rFont val="Tahoma"/>
            <family val="2"/>
          </rPr>
          <t xml:space="preserve">5,072
</t>
        </r>
        <r>
          <rPr>
            <sz val="10"/>
            <color rgb="FF000000"/>
            <rFont val="Tahoma"/>
            <family val="2"/>
          </rPr>
          <t xml:space="preserve">5,045
</t>
        </r>
        <r>
          <rPr>
            <sz val="10"/>
            <color rgb="FF000000"/>
            <rFont val="Tahoma"/>
            <family val="2"/>
          </rPr>
          <t xml:space="preserve">4,672
</t>
        </r>
        <r>
          <rPr>
            <sz val="10"/>
            <color rgb="FF000000"/>
            <rFont val="Tahoma"/>
            <family val="2"/>
          </rPr>
          <t xml:space="preserve">5,886
</t>
        </r>
        <r>
          <rPr>
            <sz val="10"/>
            <color rgb="FF000000"/>
            <rFont val="Tahoma"/>
            <family val="2"/>
          </rPr>
          <t>5,141</t>
        </r>
      </text>
    </comment>
    <comment ref="AI145" authorId="0" shapeId="0" xr:uid="{52B83FCD-B626-1843-B5CA-A6A50CA7978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really sure due to the inclinaison of the teeth</t>
        </r>
      </text>
    </comment>
    <comment ref="BL145" authorId="0" shapeId="0" xr:uid="{6D1FCE9F-3392-2A49-AF7B-BBD11A5E6C2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really sure due to the inclinaison of the teeth</t>
        </r>
      </text>
    </comment>
    <comment ref="E146" authorId="0" shapeId="0" xr:uid="{7A4EB3FA-FE36-A34D-ADD5-55BE7AB376C2}">
      <text>
        <r>
          <rPr>
            <b/>
            <sz val="10"/>
            <color rgb="FF000000"/>
            <rFont val="Tahoma"/>
            <family val="2"/>
          </rPr>
          <t xml:space="preserve">Antoine Laboury:
</t>
        </r>
        <r>
          <rPr>
            <sz val="10"/>
            <color rgb="FF000000"/>
            <rFont val="Tahoma"/>
            <family val="2"/>
          </rPr>
          <t xml:space="preserve">Based on the right mandible
</t>
        </r>
      </text>
    </comment>
    <comment ref="H146" authorId="0" shapeId="0" xr:uid="{042E0020-7224-CC45-A843-37C72A61364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retroarticular process
</t>
        </r>
      </text>
    </comment>
    <comment ref="M146" authorId="0" shapeId="0" xr:uid="{65F61D17-4BDC-1545-BE11-121207E7E05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and can be imprecise
</t>
        </r>
      </text>
    </comment>
    <comment ref="AE146" authorId="0" shapeId="0" xr:uid="{582B0E16-76DC-5C42-8A6E-06A52FA70776}">
      <text>
        <r>
          <rPr>
            <b/>
            <sz val="10"/>
            <color indexed="81"/>
            <rFont val="Calibri"/>
            <family val="2"/>
          </rPr>
          <t xml:space="preserve">Antoine Laboury:
The anterior part of the dentition is not complete so the fangs are damaged
</t>
        </r>
      </text>
    </comment>
    <comment ref="AH146" authorId="0" shapeId="0" xr:uid="{5EDDA1C7-71ED-0F47-86BF-49A8ACB118F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2,379
</t>
        </r>
        <r>
          <rPr>
            <sz val="10"/>
            <color rgb="FF000000"/>
            <rFont val="Tahoma"/>
            <family val="2"/>
          </rPr>
          <t xml:space="preserve">2,382
</t>
        </r>
        <r>
          <rPr>
            <sz val="10"/>
            <color rgb="FF000000"/>
            <rFont val="Tahoma"/>
            <family val="2"/>
          </rPr>
          <t xml:space="preserve">2,707
</t>
        </r>
        <r>
          <rPr>
            <sz val="10"/>
            <color rgb="FF000000"/>
            <rFont val="Tahoma"/>
            <family val="2"/>
          </rPr>
          <t xml:space="preserve">2,692
</t>
        </r>
      </text>
    </comment>
    <comment ref="AN146" authorId="0" shapeId="0" xr:uid="{E343FAA5-ABFB-4F4A-8FAD-A89D0DF23DE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left humerus
</t>
        </r>
      </text>
    </comment>
    <comment ref="AO146" authorId="0" shapeId="0" xr:uid="{E9CB3E03-4910-CA47-9CFC-8D256C36FC6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AP146" authorId="0" shapeId="0" xr:uid="{80AC97BF-7404-974D-84D9-9F464666B67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femur
</t>
        </r>
      </text>
    </comment>
    <comment ref="AQ146" authorId="0" shapeId="0" xr:uid="{750BC996-F666-404A-A222-69C16ADDD76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femur </t>
        </r>
      </text>
    </comment>
    <comment ref="AR146" authorId="0" shapeId="0" xr:uid="{4B7C42CB-62AF-2E4D-9472-EF964BAA3B3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lft forelimb</t>
        </r>
      </text>
    </comment>
    <comment ref="AS146" authorId="0" shapeId="0" xr:uid="{5EC1360B-4BAB-CC43-86BD-3025E0BA412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left forelimb</t>
        </r>
      </text>
    </comment>
    <comment ref="AT146" authorId="0" shapeId="0" xr:uid="{3CD03473-FA50-6043-BC9D-BDBCDC724FD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U146" authorId="0" shapeId="0" xr:uid="{483B46DB-94B2-B94E-93C7-C866CE75D86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hindlimb</t>
        </r>
      </text>
    </comment>
    <comment ref="N147" authorId="0" shapeId="0" xr:uid="{E2F8506F-33D0-FE40-8E2E-8A8786DF978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U147" authorId="0" shapeId="0" xr:uid="{8812EEC1-EE23-944E-843E-FAEB28C3575B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Need to check on real specimen
</t>
        </r>
      </text>
    </comment>
    <comment ref="AE147" authorId="0" shapeId="0" xr:uid="{220CBEF0-C3BC-1F42-A10D-B93EF82016A1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Height of the longest fang
</t>
        </r>
      </text>
    </comment>
    <comment ref="C148" authorId="0" shapeId="0" xr:uid="{459FECD2-5265-9E4D-A541-E31BC7559F9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Lower jaw</t>
        </r>
      </text>
    </comment>
    <comment ref="J148" authorId="0" shapeId="0" xr:uid="{0D7823BC-84A4-8A44-AB0A-2ABAA8E688B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mandible</t>
        </r>
      </text>
    </comment>
    <comment ref="K148" authorId="0" shapeId="0" xr:uid="{7D43DEA2-6A66-474A-924A-569F9D4940E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mandible
</t>
        </r>
      </text>
    </comment>
    <comment ref="L148" authorId="0" shapeId="0" xr:uid="{339D5FA1-D227-2148-B8AD-11145975B94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mandible</t>
        </r>
      </text>
    </comment>
    <comment ref="AE148" authorId="0" shapeId="0" xr:uid="{9E84F293-8CC4-7940-B44A-65010DA37D78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Not complete but just to have an indication on the indice </t>
        </r>
      </text>
    </comment>
    <comment ref="AH148" authorId="0" shapeId="0" xr:uid="{368D16BC-3F15-074F-BDAF-B821218DC10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6,164
</t>
        </r>
        <r>
          <rPr>
            <sz val="10"/>
            <color rgb="FF000000"/>
            <rFont val="Tahoma"/>
            <family val="2"/>
          </rPr>
          <t xml:space="preserve">6,578
</t>
        </r>
        <r>
          <rPr>
            <sz val="10"/>
            <color rgb="FF000000"/>
            <rFont val="Tahoma"/>
            <family val="2"/>
          </rPr>
          <t xml:space="preserve">6,270
</t>
        </r>
        <r>
          <rPr>
            <sz val="10"/>
            <color rgb="FF000000"/>
            <rFont val="Tahoma"/>
            <family val="2"/>
          </rPr>
          <t>5,807</t>
        </r>
      </text>
    </comment>
    <comment ref="C149" authorId="0" shapeId="0" xr:uid="{E16C4210-47B9-174F-A7E2-176EE805D20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Attention ! Part of the snout is missing and reconstruction</t>
        </r>
      </text>
    </comment>
    <comment ref="F149" authorId="0" shapeId="0" xr:uid="{AC85A786-3776-E242-9D8F-FB2A5D10CD0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+ based on the right side
</t>
        </r>
      </text>
    </comment>
    <comment ref="G149" authorId="0" shapeId="0" xr:uid="{80F09384-AB81-A740-B777-7925E17EF5B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P149" authorId="0" shapeId="0" xr:uid="{2FB8A299-0692-EB42-8568-77E5002D57D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Q149" authorId="0" shapeId="0" xr:uid="{735BA0E5-3883-C049-AA20-B4F63E3D453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naris</t>
        </r>
      </text>
    </comment>
    <comment ref="X149" authorId="0" shapeId="0" xr:uid="{7A3ECE71-F002-2D4F-AC0A-082DABF37AB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by inferring the border of the UTF
</t>
        </r>
      </text>
    </comment>
    <comment ref="E150" authorId="0" shapeId="0" xr:uid="{B2C37D64-16D4-254D-8DC4-C3529B5813F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mandible
</t>
        </r>
      </text>
    </comment>
    <comment ref="H150" authorId="0" shapeId="0" xr:uid="{704238B8-A879-5849-92C6-94281EEB706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mandible
</t>
        </r>
      </text>
    </comment>
    <comment ref="K150" authorId="0" shapeId="0" xr:uid="{C795AFFB-0AB8-CC44-81C6-3CE42FBEF09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mandible
</t>
        </r>
      </text>
    </comment>
    <comment ref="L150" authorId="0" shapeId="0" xr:uid="{A31C3F20-DC52-504D-A381-8D3A30609D2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mandible</t>
        </r>
      </text>
    </comment>
    <comment ref="AH150" authorId="0" shapeId="0" xr:uid="{8521DDD3-327B-0841-A10A-08D18AB7B8C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9,52763
</t>
        </r>
        <r>
          <rPr>
            <sz val="10"/>
            <color rgb="FF000000"/>
            <rFont val="Tahoma"/>
            <family val="2"/>
          </rPr>
          <t xml:space="preserve">9,1153
</t>
        </r>
        <r>
          <rPr>
            <sz val="10"/>
            <color rgb="FF000000"/>
            <rFont val="Tahoma"/>
            <family val="2"/>
          </rPr>
          <t xml:space="preserve">7,757
</t>
        </r>
        <r>
          <rPr>
            <sz val="10"/>
            <color rgb="FF000000"/>
            <rFont val="Tahoma"/>
            <family val="2"/>
          </rPr>
          <t>8,15667</t>
        </r>
      </text>
    </comment>
    <comment ref="C151" authorId="0" shapeId="0" xr:uid="{F29AB8E6-C842-BC47-8E45-23DE59466B6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Femur</t>
        </r>
      </text>
    </comment>
    <comment ref="C152" authorId="0" shapeId="0" xr:uid="{0DCCED33-8D68-8146-9F56-FAB98E5EAA9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Humerus</t>
        </r>
      </text>
    </comment>
    <comment ref="C153" authorId="0" shapeId="0" xr:uid="{A1C2F2C6-01D5-134C-82B8-913BA42CDA4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Humerus
</t>
        </r>
      </text>
    </comment>
    <comment ref="O155" authorId="0" shapeId="0" xr:uid="{302701B4-83EB-EE46-98DB-3DB11ACC9BC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Ok with this measurement in dorsal view as the test has been made on SMNS 13155 (lateral and dorsal view —&gt; same height)
</t>
        </r>
      </text>
    </comment>
    <comment ref="S155" authorId="0" shapeId="0" xr:uid="{2C318367-1435-3D4F-AB6F-3B07293BC69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orbit</t>
        </r>
      </text>
    </comment>
    <comment ref="T155" authorId="0" shapeId="0" xr:uid="{FB7A71BF-D600-6F45-8702-73E02472281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AH155" authorId="0" shapeId="0" xr:uid="{32D54356-7A61-AE40-B19E-9F291840CFC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3,281
</t>
        </r>
        <r>
          <rPr>
            <sz val="10"/>
            <color rgb="FF000000"/>
            <rFont val="Tahoma"/>
            <family val="2"/>
          </rPr>
          <t>3,204</t>
        </r>
      </text>
    </comment>
    <comment ref="AK155" authorId="0" shapeId="0" xr:uid="{4DDA0FEE-A6CD-FC43-9014-66DF5699DA3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M157" authorId="0" shapeId="0" xr:uid="{B0C7493C-DD49-634B-BFAB-74EA6394EE9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P157" authorId="0" shapeId="0" xr:uid="{988358DF-230C-2D49-A06C-877772478CC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Q157" authorId="0" shapeId="0" xr:uid="{85DB325D-037B-A547-8716-3739F89C979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</t>
        </r>
      </text>
    </comment>
    <comment ref="S157" authorId="0" shapeId="0" xr:uid="{A11EFB31-6B1F-1A45-8BEF-08F034E8C3D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orbit
</t>
        </r>
      </text>
    </comment>
    <comment ref="T157" authorId="0" shapeId="0" xr:uid="{3195868E-26F8-3642-9071-9FB01EAF3BE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orbit</t>
        </r>
      </text>
    </comment>
    <comment ref="AE157" authorId="0" shapeId="0" xr:uid="{65DB4664-AB78-6F41-A679-D429FE5C493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3,839/ 1,452
</t>
        </r>
      </text>
    </comment>
    <comment ref="AF157" authorId="0" shapeId="0" xr:uid="{C0B79FED-6CDC-F241-A15E-553167548F4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0,850/ 0,536
</t>
        </r>
        <r>
          <rPr>
            <sz val="10"/>
            <color rgb="FF000000"/>
            <rFont val="Tahoma"/>
            <family val="2"/>
          </rPr>
          <t xml:space="preserve">1,158/ 0,558 </t>
        </r>
      </text>
    </comment>
    <comment ref="AG157" authorId="0" shapeId="0" xr:uid="{F6430272-1316-8D48-8DD9-6B7184525AC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1,158/ 0,558
</t>
        </r>
      </text>
    </comment>
    <comment ref="BK157" authorId="0" shapeId="0" xr:uid="{3B94AF09-882A-334C-BA7F-CB44867E54F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1,158/ 0,558
</t>
        </r>
      </text>
    </comment>
    <comment ref="F158" authorId="0" shapeId="0" xr:uid="{2BD72540-7CC0-4647-B766-392482707CA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
</t>
        </r>
      </text>
    </comment>
    <comment ref="G158" authorId="0" shapeId="0" xr:uid="{66A7F245-A229-6C4F-8C9A-6B37907F751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P158" authorId="0" shapeId="0" xr:uid="{7E683112-0DA5-8C47-998A-AFDA6615FA0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
</t>
        </r>
      </text>
    </comment>
    <comment ref="Q158" authorId="0" shapeId="0" xr:uid="{70488290-5841-B44E-956D-807CAEC700C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
</t>
        </r>
      </text>
    </comment>
    <comment ref="S158" authorId="0" shapeId="0" xr:uid="{EABC819E-0F62-284B-8B4C-002CB92D6CE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Right orbit</t>
        </r>
      </text>
    </comment>
    <comment ref="T158" authorId="0" shapeId="0" xr:uid="{6FFB12B7-A7FF-B54B-B383-B26E159756A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Right orbit 
</t>
        </r>
      </text>
    </comment>
    <comment ref="AE158" authorId="0" shapeId="0" xr:uid="{E711DFA7-CFDE-1841-B107-78A3D1E932A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9,12/ 3,169
</t>
        </r>
        <r>
          <rPr>
            <sz val="10"/>
            <color rgb="FF000000"/>
            <rFont val="Tahoma"/>
            <family val="2"/>
          </rPr>
          <t xml:space="preserve">8,988/ 2,78
</t>
        </r>
      </text>
    </comment>
    <comment ref="AG158" authorId="0" shapeId="0" xr:uid="{828443BA-28DC-B247-88ED-2278B1CCE30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2,44/ 0,96
</t>
        </r>
        <r>
          <rPr>
            <sz val="10"/>
            <color rgb="FF000000"/>
            <rFont val="Tahoma"/>
            <family val="2"/>
          </rPr>
          <t xml:space="preserve">2,728/ 1,322 
</t>
        </r>
        <r>
          <rPr>
            <sz val="10"/>
            <color rgb="FF000000"/>
            <rFont val="Tahoma"/>
            <family val="2"/>
          </rPr>
          <t>2,868/ 1,299</t>
        </r>
      </text>
    </comment>
    <comment ref="BK158" authorId="0" shapeId="0" xr:uid="{49A93C31-663E-5148-B0AC-C9D87F79078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2,44/ 0,96
</t>
        </r>
        <r>
          <rPr>
            <sz val="10"/>
            <color rgb="FF000000"/>
            <rFont val="Tahoma"/>
            <family val="2"/>
          </rPr>
          <t xml:space="preserve">2,728/ 1,322 
</t>
        </r>
        <r>
          <rPr>
            <sz val="10"/>
            <color rgb="FF000000"/>
            <rFont val="Tahoma"/>
            <family val="2"/>
          </rPr>
          <t>2,868/ 1,299</t>
        </r>
      </text>
    </comment>
    <comment ref="R159" authorId="0" shapeId="0" xr:uid="{DA3FF5C7-8582-9348-98C8-020E3446EC9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based on the left side
</t>
        </r>
      </text>
    </comment>
    <comment ref="AE159" authorId="0" shapeId="0" xr:uid="{9AAE254C-1E3C-B14D-8737-9B1E36FE473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5,975/ 1,87 --&gt; 3,196 
</t>
        </r>
        <r>
          <rPr>
            <sz val="10"/>
            <color rgb="FF000000"/>
            <rFont val="Tahoma"/>
            <family val="2"/>
          </rPr>
          <t>7,298/ 2,281 --&gt; 3,199</t>
        </r>
      </text>
    </comment>
    <comment ref="AG159" authorId="0" shapeId="0" xr:uid="{8FE85823-5B52-454D-8AB9-588146D4D6A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2,356/ 0,937 --&gt; 2,514
</t>
        </r>
        <r>
          <rPr>
            <sz val="10"/>
            <color rgb="FF000000"/>
            <rFont val="Tahoma"/>
            <family val="2"/>
          </rPr>
          <t xml:space="preserve">1,99/ 0,887 --&gt; 2,243
</t>
        </r>
        <r>
          <rPr>
            <sz val="10"/>
            <color rgb="FF000000"/>
            <rFont val="Tahoma"/>
            <family val="2"/>
          </rPr>
          <t xml:space="preserve">2,459/ 0,961 --&gt; 2,56
</t>
        </r>
        <r>
          <rPr>
            <sz val="10"/>
            <color rgb="FF000000"/>
            <rFont val="Tahoma"/>
            <family val="2"/>
          </rPr>
          <t>2,359/ 1,056 --&gt; 2,233</t>
        </r>
      </text>
    </comment>
    <comment ref="P160" authorId="0" shapeId="0" xr:uid="{BB0E3083-47C5-4346-B22E-D4733922B7A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Q160" authorId="0" shapeId="0" xr:uid="{128B7B30-6528-C642-972A-E60E4EFCF90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G161" authorId="0" shapeId="0" xr:uid="{BD4B5B85-5AFF-6849-A774-F387D04D3F8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
</t>
        </r>
      </text>
    </comment>
    <comment ref="M161" authorId="0" shapeId="0" xr:uid="{56E90E16-AD39-2D4D-9E26-755DEC85D37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AE161" authorId="0" shapeId="0" xr:uid="{291CF8CA-803F-B14C-900F-BC085CA37A7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6,939/ 2,288</t>
        </r>
      </text>
    </comment>
    <comment ref="AF161" authorId="0" shapeId="0" xr:uid="{DFEE633C-5190-CF4B-9FBF-7A7970E96E0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1,982/ 0,93
</t>
        </r>
      </text>
    </comment>
    <comment ref="AG161" authorId="0" shapeId="0" xr:uid="{07168EB0-8093-B349-9B42-16D6AF2905C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2,356/ 0,987
</t>
        </r>
        <r>
          <rPr>
            <sz val="10"/>
            <color rgb="FF000000"/>
            <rFont val="Tahoma"/>
            <family val="2"/>
          </rPr>
          <t>1,982/ 0,93</t>
        </r>
      </text>
    </comment>
    <comment ref="BK161" authorId="0" shapeId="0" xr:uid="{DE81B589-1B47-9241-99B6-76AAF7CC3EA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2,356/ 0,987
</t>
        </r>
        <r>
          <rPr>
            <sz val="10"/>
            <color rgb="FF000000"/>
            <rFont val="Tahoma"/>
            <family val="2"/>
          </rPr>
          <t>1,982/ 0,93</t>
        </r>
      </text>
    </comment>
    <comment ref="I162" authorId="0" shapeId="0" xr:uid="{0D98D6B5-922B-9A41-A4C7-39D54691255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 
</t>
        </r>
      </text>
    </comment>
    <comment ref="AE162" authorId="0" shapeId="0" xr:uid="{5DE1E98D-C763-9341-9680-2BA7380F68B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8,244/ 2,775
</t>
        </r>
      </text>
    </comment>
    <comment ref="AF162" authorId="0" shapeId="0" xr:uid="{E6526407-DF17-924A-8071-7547A3AAC88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2,044/ 0,962 --&gt; 2,125
</t>
        </r>
        <r>
          <rPr>
            <sz val="10"/>
            <color rgb="FF000000"/>
            <rFont val="Tahoma"/>
            <family val="2"/>
          </rPr>
          <t xml:space="preserve">2,169/ 0,89 --&gt; 2,437
</t>
        </r>
        <r>
          <rPr>
            <sz val="10"/>
            <color rgb="FF000000"/>
            <rFont val="Tahoma"/>
            <family val="2"/>
          </rPr>
          <t xml:space="preserve">2,443/ 0,988 --&gt; 2,473
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AG162" authorId="0" shapeId="0" xr:uid="{2A6F1E88-6438-3F4D-A6BB-3A424056174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2,337/ 1,224
</t>
        </r>
        <r>
          <rPr>
            <sz val="10"/>
            <color rgb="FF000000"/>
            <rFont val="Tahoma"/>
            <family val="2"/>
          </rPr>
          <t xml:space="preserve">2,52/ 1,249
</t>
        </r>
        <r>
          <rPr>
            <sz val="10"/>
            <color rgb="FF000000"/>
            <rFont val="Tahoma"/>
            <family val="2"/>
          </rPr>
          <t xml:space="preserve">2,619/ 1,267
</t>
        </r>
        <r>
          <rPr>
            <sz val="10"/>
            <color rgb="FF000000"/>
            <rFont val="Tahoma"/>
            <family val="2"/>
          </rPr>
          <t xml:space="preserve">2,169/ 1,122 
</t>
        </r>
        <r>
          <rPr>
            <sz val="10"/>
            <color rgb="FF000000"/>
            <rFont val="Tahoma"/>
            <family val="2"/>
          </rPr>
          <t xml:space="preserve">2,774/ 1,446
</t>
        </r>
        <r>
          <rPr>
            <sz val="10"/>
            <color rgb="FF000000"/>
            <rFont val="Tahoma"/>
            <family val="2"/>
          </rPr>
          <t xml:space="preserve">2,044/ 0,962 
</t>
        </r>
        <r>
          <rPr>
            <sz val="10"/>
            <color rgb="FF000000"/>
            <rFont val="Tahoma"/>
            <family val="2"/>
          </rPr>
          <t xml:space="preserve">2,169/ 0,89 </t>
        </r>
      </text>
    </comment>
    <comment ref="BK162" authorId="0" shapeId="0" xr:uid="{19FCF52E-1C16-B445-8353-99022796128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2,337/ 1,224
</t>
        </r>
        <r>
          <rPr>
            <sz val="10"/>
            <color rgb="FF000000"/>
            <rFont val="Tahoma"/>
            <family val="2"/>
          </rPr>
          <t xml:space="preserve">2,52/ 1,249
</t>
        </r>
        <r>
          <rPr>
            <sz val="10"/>
            <color rgb="FF000000"/>
            <rFont val="Tahoma"/>
            <family val="2"/>
          </rPr>
          <t xml:space="preserve">2,619/ 1,267
</t>
        </r>
        <r>
          <rPr>
            <sz val="10"/>
            <color rgb="FF000000"/>
            <rFont val="Tahoma"/>
            <family val="2"/>
          </rPr>
          <t xml:space="preserve">2,169/ 1,122 
</t>
        </r>
        <r>
          <rPr>
            <sz val="10"/>
            <color rgb="FF000000"/>
            <rFont val="Tahoma"/>
            <family val="2"/>
          </rPr>
          <t xml:space="preserve">2,774/ 1,446
</t>
        </r>
        <r>
          <rPr>
            <sz val="10"/>
            <color rgb="FF000000"/>
            <rFont val="Tahoma"/>
            <family val="2"/>
          </rPr>
          <t xml:space="preserve">2,044/ 0,962 
</t>
        </r>
        <r>
          <rPr>
            <sz val="10"/>
            <color rgb="FF000000"/>
            <rFont val="Tahoma"/>
            <family val="2"/>
          </rPr>
          <t xml:space="preserve">2,169/ 0,89 </t>
        </r>
      </text>
    </comment>
    <comment ref="AH163" authorId="0" shapeId="0" xr:uid="{24C886A4-73A5-A642-A6AB-549BF5B5CBC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4,93103
</t>
        </r>
        <r>
          <rPr>
            <sz val="10"/>
            <color rgb="FF000000"/>
            <rFont val="Tahoma"/>
            <family val="2"/>
          </rPr>
          <t xml:space="preserve">4,77229
</t>
        </r>
        <r>
          <rPr>
            <sz val="10"/>
            <color rgb="FF000000"/>
            <rFont val="Tahoma"/>
            <family val="2"/>
          </rPr>
          <t xml:space="preserve">4,82212
</t>
        </r>
        <r>
          <rPr>
            <sz val="10"/>
            <color rgb="FF000000"/>
            <rFont val="Tahoma"/>
            <family val="2"/>
          </rPr>
          <t xml:space="preserve">4,70797
</t>
        </r>
        <r>
          <rPr>
            <sz val="10"/>
            <color rgb="FF000000"/>
            <rFont val="Tahoma"/>
            <family val="2"/>
          </rPr>
          <t>4,91582</t>
        </r>
      </text>
    </comment>
    <comment ref="Y164" authorId="0" shapeId="0" xr:uid="{392C86C8-0C0C-E748-AFE2-57CE4AB35E3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side</t>
        </r>
      </text>
    </comment>
    <comment ref="AH165" authorId="0" shapeId="0" xr:uid="{7B83E2FC-D698-534E-989F-AEC20539E91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6,548
</t>
        </r>
        <r>
          <rPr>
            <sz val="10"/>
            <color rgb="FF000000"/>
            <rFont val="Tahoma"/>
            <family val="2"/>
          </rPr>
          <t xml:space="preserve">6,133
</t>
        </r>
        <r>
          <rPr>
            <sz val="10"/>
            <color rgb="FF000000"/>
            <rFont val="Tahoma"/>
            <family val="2"/>
          </rPr>
          <t xml:space="preserve">7,42
</t>
        </r>
        <r>
          <rPr>
            <sz val="10"/>
            <color rgb="FF000000"/>
            <rFont val="Tahoma"/>
            <family val="2"/>
          </rPr>
          <t xml:space="preserve">7,06
</t>
        </r>
        <r>
          <rPr>
            <sz val="10"/>
            <color rgb="FF000000"/>
            <rFont val="Tahoma"/>
            <family val="2"/>
          </rPr>
          <t xml:space="preserve">7,014
</t>
        </r>
        <r>
          <rPr>
            <sz val="10"/>
            <color rgb="FF000000"/>
            <rFont val="Tahoma"/>
            <family val="2"/>
          </rPr>
          <t>6,6915</t>
        </r>
      </text>
    </comment>
    <comment ref="O166" authorId="0" shapeId="0" xr:uid="{DE900519-FA31-5F40-B11F-35B98A7B530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skull is dorso-vnetrally flattened
</t>
        </r>
      </text>
    </comment>
    <comment ref="Q166" authorId="0" shapeId="0" xr:uid="{974FE312-097A-2144-BF9B-C834040E38F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naris
</t>
        </r>
      </text>
    </comment>
    <comment ref="R166" authorId="0" shapeId="0" xr:uid="{997FCEFB-AC3E-CD4A-A666-2E14C858200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Distortion of the skull so the measure would not be correct</t>
        </r>
      </text>
    </comment>
    <comment ref="S166" authorId="0" shapeId="0" xr:uid="{4EB89633-9EFD-6A42-AC08-44DB7D419C9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right orbit</t>
        </r>
      </text>
    </comment>
    <comment ref="T166" authorId="0" shapeId="0" xr:uid="{6E0AF910-A9F2-444D-9B7D-C5334DE2AFB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right orbit</t>
        </r>
      </text>
    </comment>
    <comment ref="U166" authorId="0" shapeId="0" xr:uid="{30884F46-E843-0641-B5D3-BD69032BF46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because the skull has been flattened </t>
        </r>
      </text>
    </comment>
    <comment ref="W166" authorId="0" shapeId="0" xr:uid="{2EF956AF-566A-4B4F-86BB-AB7AA74C2C7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right UTF</t>
        </r>
      </text>
    </comment>
    <comment ref="X166" authorId="0" shapeId="0" xr:uid="{1E3D5A75-E006-6C47-A167-BB61E4AA456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right UTF</t>
        </r>
      </text>
    </comment>
    <comment ref="Y166" authorId="0" shapeId="0" xr:uid="{169A5E4C-5614-464B-9E59-78AAE55EE67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rigth side</t>
        </r>
      </text>
    </comment>
    <comment ref="AC166" authorId="0" shapeId="0" xr:uid="{5397F88F-B496-5E48-8043-B24F284D148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alveoli
</t>
        </r>
      </text>
    </comment>
    <comment ref="BP166" authorId="0" shapeId="0" xr:uid="{F2FC924A-24AE-CF40-BF6B-8743B76D66C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alveoli
</t>
        </r>
      </text>
    </comment>
    <comment ref="F167" authorId="0" shapeId="0" xr:uid="{AFC55508-D066-1648-A099-46EAE83E85F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based on the rigth side as the quadrate condyle is preserved and has not been reconstructed</t>
        </r>
      </text>
    </comment>
    <comment ref="V167" authorId="0" shapeId="0" xr:uid="{D2F8E5F8-D925-1B4E-90C2-1DAE3A93BB4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 —&gt; reconstructed part</t>
        </r>
      </text>
    </comment>
    <comment ref="W167" authorId="0" shapeId="0" xr:uid="{C871E10E-8D77-1642-8E46-3D6693A3CBCB}">
      <text>
        <r>
          <rPr>
            <b/>
            <sz val="10"/>
            <color rgb="FF000000"/>
            <rFont val="Tahoma"/>
            <family val="2"/>
          </rPr>
          <t xml:space="preserve">Antoine Laboury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NA —&gt; recontructed part
</t>
        </r>
      </text>
    </comment>
    <comment ref="X167" authorId="0" shapeId="0" xr:uid="{C1054A25-5F78-5F40-8F7A-69C66D86C7A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 —&gt; reconstructed part</t>
        </r>
      </text>
    </comment>
    <comment ref="F169" authorId="0" shapeId="0" xr:uid="{64CC7747-DC56-BD47-82C8-8FB478ED3CD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of the skull
</t>
        </r>
      </text>
    </comment>
    <comment ref="O169" authorId="0" shapeId="0" xr:uid="{34DA0849-7636-C242-932C-0BB3C369810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side</t>
        </r>
      </text>
    </comment>
    <comment ref="Q169" authorId="0" shapeId="0" xr:uid="{BE1492CF-4E5D-194D-8001-6FA90A18871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naris</t>
        </r>
      </text>
    </comment>
    <comment ref="R169" authorId="0" shapeId="0" xr:uid="{EE5BFA3F-71FB-4741-8962-DA5CFDEFFDF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But the estimation is about 10 in Klein &amp; Albers, 2009</t>
        </r>
      </text>
    </comment>
    <comment ref="S169" authorId="0" shapeId="0" xr:uid="{B9A4162B-050E-0248-9BCA-F47FB2EBA24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orbit
</t>
        </r>
      </text>
    </comment>
    <comment ref="T169" authorId="0" shapeId="0" xr:uid="{75D04D89-4EBD-8E4E-9D5C-F52D668EB40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Klein &amp; Albers, 2009
</t>
        </r>
      </text>
    </comment>
    <comment ref="W169" authorId="0" shapeId="0" xr:uid="{49C4C8E9-C5C3-B34D-B20E-F3F053EFF7B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UTF</t>
        </r>
      </text>
    </comment>
    <comment ref="X169" authorId="0" shapeId="0" xr:uid="{D017F4F1-94F3-0840-85AE-554943BEC1D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The UTF are too lateraly compressed </t>
        </r>
      </text>
    </comment>
    <comment ref="AE169" authorId="0" shapeId="0" xr:uid="{18E362F3-E20E-D146-A25E-72C40D99F94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3,84(1)/ 0,99(1)
</t>
        </r>
        <r>
          <rPr>
            <sz val="10"/>
            <color rgb="FF000000"/>
            <rFont val="Tahoma"/>
            <family val="2"/>
          </rPr>
          <t xml:space="preserve">2,95(2)/ 0,96(2)
</t>
        </r>
      </text>
    </comment>
    <comment ref="AF169" authorId="0" shapeId="0" xr:uid="{5AB5CADD-3761-1E48-AE4B-9E859A4B4D9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0,962/ 0,457 
</t>
        </r>
        <r>
          <rPr>
            <sz val="10"/>
            <color rgb="FF000000"/>
            <rFont val="Tahoma"/>
            <family val="2"/>
          </rPr>
          <t xml:space="preserve">1,22/ 0,686
</t>
        </r>
        <r>
          <rPr>
            <sz val="10"/>
            <color rgb="FF000000"/>
            <rFont val="Tahoma"/>
            <family val="2"/>
          </rPr>
          <t xml:space="preserve">0,781/ 0,438
</t>
        </r>
      </text>
    </comment>
    <comment ref="AG169" authorId="0" shapeId="0" xr:uid="{0CD0C13A-4D4B-154D-B720-3B8716790EB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1,45(1)/ 0,56(1)
</t>
        </r>
        <r>
          <rPr>
            <sz val="10"/>
            <color rgb="FF000000"/>
            <rFont val="Tahoma"/>
            <family val="2"/>
          </rPr>
          <t xml:space="preserve">1,02(2)/ 0,47(2)
</t>
        </r>
        <r>
          <rPr>
            <sz val="10"/>
            <color rgb="FF000000"/>
            <rFont val="Tahoma"/>
            <family val="2"/>
          </rPr>
          <t xml:space="preserve">1,20(3)/ 0,57(3)
</t>
        </r>
        <r>
          <rPr>
            <sz val="10"/>
            <color rgb="FF000000"/>
            <rFont val="Tahoma"/>
            <family val="2"/>
          </rPr>
          <t xml:space="preserve">0,73(4)/ 0,30(4)
</t>
        </r>
      </text>
    </comment>
    <comment ref="AI169" authorId="0" shapeId="0" xr:uid="{29B1F78B-C43C-7B4F-A720-AA810AF4639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Not really sure about that</t>
        </r>
      </text>
    </comment>
    <comment ref="AH170" authorId="0" shapeId="0" xr:uid="{C980F348-03A1-4849-AE9F-657A534AF13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11,0689
</t>
        </r>
        <r>
          <rPr>
            <sz val="10"/>
            <color rgb="FF000000"/>
            <rFont val="Tahoma"/>
            <family val="2"/>
          </rPr>
          <t xml:space="preserve">13,696
</t>
        </r>
        <r>
          <rPr>
            <sz val="10"/>
            <color rgb="FF000000"/>
            <rFont val="Tahoma"/>
            <family val="2"/>
          </rPr>
          <t xml:space="preserve">11,01
</t>
        </r>
        <r>
          <rPr>
            <sz val="10"/>
            <color rgb="FF000000"/>
            <rFont val="Tahoma"/>
            <family val="2"/>
          </rPr>
          <t>10,7539</t>
        </r>
      </text>
    </comment>
    <comment ref="AH171" authorId="0" shapeId="0" xr:uid="{4F5A9953-8012-7141-BF7C-85809F1A23F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10,317
</t>
        </r>
        <r>
          <rPr>
            <sz val="10"/>
            <color rgb="FF000000"/>
            <rFont val="Tahoma"/>
            <family val="2"/>
          </rPr>
          <t>10,7215</t>
        </r>
      </text>
    </comment>
    <comment ref="AH172" authorId="0" shapeId="0" xr:uid="{3281C3AA-554C-D641-9971-CDB82B2E7EF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10,0356
</t>
        </r>
        <r>
          <rPr>
            <sz val="10"/>
            <color rgb="FF000000"/>
            <rFont val="Tahoma"/>
            <family val="2"/>
          </rPr>
          <t>11,6906</t>
        </r>
      </text>
    </comment>
    <comment ref="AH173" authorId="0" shapeId="0" xr:uid="{2D5083F6-1F44-0D4F-94AB-5DCC792D435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6,86163
</t>
        </r>
        <r>
          <rPr>
            <sz val="10"/>
            <color rgb="FF000000"/>
            <rFont val="Tahoma"/>
            <family val="2"/>
          </rPr>
          <t xml:space="preserve">7,87868
</t>
        </r>
        <r>
          <rPr>
            <sz val="10"/>
            <color rgb="FF000000"/>
            <rFont val="Tahoma"/>
            <family val="2"/>
          </rPr>
          <t>8,01441</t>
        </r>
      </text>
    </comment>
    <comment ref="U174" authorId="0" shapeId="0" xr:uid="{4FEB7F2F-A5F0-6C4B-9841-13E0C5B0866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side</t>
        </r>
      </text>
    </comment>
    <comment ref="AH174" authorId="0" shapeId="0" xr:uid="{8F4EBB50-C5EC-4B46-AAD4-7C28E5F72AA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12,3909
</t>
        </r>
        <r>
          <rPr>
            <sz val="10"/>
            <color rgb="FF000000"/>
            <rFont val="Tahoma"/>
            <family val="2"/>
          </rPr>
          <t xml:space="preserve">10,3789
</t>
        </r>
        <r>
          <rPr>
            <sz val="10"/>
            <color rgb="FF000000"/>
            <rFont val="Tahoma"/>
            <family val="2"/>
          </rPr>
          <t>9,92203</t>
        </r>
      </text>
    </comment>
    <comment ref="O175" authorId="0" shapeId="0" xr:uid="{BB307B53-3DDF-3244-AA67-5320D8B7774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Because reconstruction of the major part of the snout
</t>
        </r>
      </text>
    </comment>
    <comment ref="U175" authorId="0" shapeId="0" xr:uid="{FB008EEB-D17F-7C42-B51A-E4B0084033D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</t>
        </r>
      </text>
    </comment>
    <comment ref="AH175" authorId="0" shapeId="0" xr:uid="{32964338-4412-C546-AC0D-27444ECD39E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9,17801
</t>
        </r>
        <r>
          <rPr>
            <sz val="10"/>
            <color rgb="FF000000"/>
            <rFont val="Tahoma"/>
            <family val="2"/>
          </rPr>
          <t>8,78386</t>
        </r>
      </text>
    </comment>
    <comment ref="C176" authorId="0" shapeId="0" xr:uid="{47540D52-7AD4-F44C-BBB5-E113266F1AB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3D preserved lower jaw
</t>
        </r>
      </text>
    </comment>
    <comment ref="E176" authorId="0" shapeId="0" xr:uid="{AF1D463D-07BD-1043-8C27-2AF59068235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because the rigth retroarticular process has been reconstructed
</t>
        </r>
      </text>
    </comment>
    <comment ref="H176" authorId="0" shapeId="0" xr:uid="{0BA70DE5-82FB-1C45-A584-98BF5531CE2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side because the rigth retroarticular process has been reconstructed
</t>
        </r>
      </text>
    </comment>
    <comment ref="K176" authorId="0" shapeId="0" xr:uid="{FF37A3E9-F9E3-954E-BD72-F3BA0CF23706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side because the rigth retroarticular process has been reconstructed
</t>
        </r>
      </text>
    </comment>
    <comment ref="L176" authorId="0" shapeId="0" xr:uid="{644E3550-3C07-7547-8AF6-9AEB0C70B79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Based on the left side because the rigth retroarticular process has been reconstructed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M176" authorId="0" shapeId="0" xr:uid="{BC1BFA2F-72EC-464D-B80D-BDC89B0CF78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  <scheme val="minor"/>
          </rPr>
          <t>Based on the left side because the rigth retroarticular process has been reconstructed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AH176" authorId="0" shapeId="0" xr:uid="{8B649BD3-A74A-914F-9C94-411817933A9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13,2335
</t>
        </r>
        <r>
          <rPr>
            <sz val="10"/>
            <color rgb="FF000000"/>
            <rFont val="Tahoma"/>
            <family val="2"/>
          </rPr>
          <t xml:space="preserve">12,4604 --&gt; 12,368
</t>
        </r>
        <r>
          <rPr>
            <sz val="10"/>
            <color rgb="FF000000"/>
            <rFont val="Tahoma"/>
            <family val="2"/>
          </rPr>
          <t xml:space="preserve">11,4099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7,32565
</t>
        </r>
        <r>
          <rPr>
            <sz val="10"/>
            <color rgb="FF000000"/>
            <rFont val="Tahoma"/>
            <family val="2"/>
          </rPr>
          <t xml:space="preserve">7,1967 --&gt; 7,26
</t>
        </r>
      </text>
    </comment>
    <comment ref="C177" authorId="0" shapeId="0" xr:uid="{70F725F7-E145-804F-A252-4477D9FE462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Humerus &amp; Femur</t>
        </r>
      </text>
    </comment>
    <comment ref="C178" authorId="0" shapeId="0" xr:uid="{11AEF1F1-0ABA-9147-8A83-B7019ADEC40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Humerus</t>
        </r>
      </text>
    </comment>
    <comment ref="AN178" authorId="0" shapeId="0" xr:uid="{6744E62F-EDB8-CF44-B27D-0D72A8953C6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left humerus
</t>
        </r>
      </text>
    </comment>
    <comment ref="AO178" authorId="0" shapeId="0" xr:uid="{B32B07F9-3CC4-A848-AD5C-DC0904E2A01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left humerus</t>
        </r>
      </text>
    </comment>
    <comment ref="C179" authorId="0" shapeId="0" xr:uid="{488404A8-D143-4049-AE89-C85924D8F01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Femur</t>
        </r>
      </text>
    </comment>
    <comment ref="C180" authorId="0" shapeId="0" xr:uid="{2B46F55F-774F-AC4F-A993-8FB64C89575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Humerus
</t>
        </r>
      </text>
    </comment>
    <comment ref="C181" authorId="0" shapeId="0" xr:uid="{0943DDCC-4996-D645-8B39-7B3CFAD164B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Humerusd</t>
        </r>
      </text>
    </comment>
    <comment ref="AH182" authorId="0" shapeId="0" xr:uid="{F1D9BFC4-C8FA-A14F-9D96-C578DB2900B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12,265
</t>
        </r>
        <r>
          <rPr>
            <sz val="10"/>
            <color rgb="FF000000"/>
            <rFont val="Tahoma"/>
            <family val="2"/>
          </rPr>
          <t xml:space="preserve">11,8588
</t>
        </r>
        <r>
          <rPr>
            <sz val="10"/>
            <color rgb="FF000000"/>
            <rFont val="Tahoma"/>
            <family val="2"/>
          </rPr>
          <t xml:space="preserve">11,4825
</t>
        </r>
        <r>
          <rPr>
            <sz val="10"/>
            <color rgb="FF000000"/>
            <rFont val="Tahoma"/>
            <family val="2"/>
          </rPr>
          <t xml:space="preserve">10,9595
</t>
        </r>
        <r>
          <rPr>
            <sz val="10"/>
            <color rgb="FF000000"/>
            <rFont val="Tahoma"/>
            <family val="2"/>
          </rPr>
          <t>12,3387</t>
        </r>
      </text>
    </comment>
    <comment ref="O183" authorId="0" shapeId="0" xr:uid="{354E7C9C-74E7-264D-B54A-09D580B6DF73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side
</t>
        </r>
      </text>
    </comment>
    <comment ref="P183" authorId="0" shapeId="0" xr:uid="{76C94C72-1BE4-4446-941B-13CA57EF1526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naris
</t>
        </r>
      </text>
    </comment>
    <comment ref="Q183" authorId="0" shapeId="0" xr:uid="{863B80AB-ABEC-9547-AE4D-624627C0517B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naris
</t>
        </r>
      </text>
    </comment>
    <comment ref="AH183" authorId="0" shapeId="0" xr:uid="{61E01461-AE1C-7841-BF7D-44476DC9735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4,767
</t>
        </r>
        <r>
          <rPr>
            <sz val="10"/>
            <color rgb="FF000000"/>
            <rFont val="Tahoma"/>
            <family val="2"/>
          </rPr>
          <t xml:space="preserve">4,320
</t>
        </r>
        <r>
          <rPr>
            <sz val="10"/>
            <color rgb="FF000000"/>
            <rFont val="Tahoma"/>
            <family val="2"/>
          </rPr>
          <t xml:space="preserve">4,285
</t>
        </r>
        <r>
          <rPr>
            <sz val="10"/>
            <color rgb="FF000000"/>
            <rFont val="Tahoma"/>
            <family val="2"/>
          </rPr>
          <t>3,981</t>
        </r>
      </text>
    </comment>
    <comment ref="AN183" authorId="0" shapeId="0" xr:uid="{F428CAD2-0427-814B-83F0-0AB0981CA0E5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humerus
</t>
        </r>
      </text>
    </comment>
    <comment ref="AO183" authorId="0" shapeId="0" xr:uid="{CDA052A7-4F19-C543-B82D-40A78EB61712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humerus
</t>
        </r>
      </text>
    </comment>
    <comment ref="AP183" authorId="0" shapeId="0" xr:uid="{CFE403CE-FF37-204F-A014-AAD888C481F4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femur
</t>
        </r>
      </text>
    </comment>
    <comment ref="AQ183" authorId="0" shapeId="0" xr:uid="{6851CA83-FB84-AD49-B077-CA11206C6C74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femur
</t>
        </r>
      </text>
    </comment>
    <comment ref="AT183" authorId="0" shapeId="0" xr:uid="{AF60CDBE-4D7A-5341-A73C-2913503A27ED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left hindlimb
</t>
        </r>
      </text>
    </comment>
    <comment ref="AU183" authorId="0" shapeId="0" xr:uid="{B9C01852-24AC-7B47-BA66-5C3B01D916F4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left hindlimb
</t>
        </r>
      </text>
    </comment>
    <comment ref="E184" authorId="0" shapeId="0" xr:uid="{68549BD6-433E-D246-80E8-36A2EA853437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left mandible
</t>
        </r>
      </text>
    </comment>
    <comment ref="N184" authorId="0" shapeId="0" xr:uid="{913EB429-BF75-624C-A789-34349CD5E68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left mandible</t>
        </r>
      </text>
    </comment>
    <comment ref="T184" authorId="0" shapeId="0" xr:uid="{485E6E5F-11B7-8647-9E1E-4B05C9854200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Based on the left orbit
</t>
        </r>
      </text>
    </comment>
    <comment ref="AH184" authorId="0" shapeId="0" xr:uid="{AC39CB1D-6868-0947-BCDB-38C63427032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6,936
</t>
        </r>
        <r>
          <rPr>
            <sz val="10"/>
            <color rgb="FF000000"/>
            <rFont val="Tahoma"/>
            <family val="2"/>
          </rPr>
          <t xml:space="preserve">8,079
</t>
        </r>
        <r>
          <rPr>
            <sz val="10"/>
            <color rgb="FF000000"/>
            <rFont val="Tahoma"/>
            <family val="2"/>
          </rPr>
          <t xml:space="preserve">7,971
</t>
        </r>
        <r>
          <rPr>
            <sz val="10"/>
            <color rgb="FF000000"/>
            <rFont val="Tahoma"/>
            <family val="2"/>
          </rPr>
          <t>6,376</t>
        </r>
      </text>
    </comment>
    <comment ref="AN184" authorId="0" shapeId="0" xr:uid="{2FB561F8-38D3-854A-AA4F-AA119908162B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 humerus
</t>
        </r>
      </text>
    </comment>
    <comment ref="AO184" authorId="0" shapeId="0" xr:uid="{85440298-6C03-3348-9A6E-D78AFD5B594C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 humerus
</t>
        </r>
      </text>
    </comment>
    <comment ref="AP184" authorId="0" shapeId="0" xr:uid="{DCC9E84F-A730-1049-9507-9F2566E13D55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AQ184" authorId="0" shapeId="0" xr:uid="{06500F06-3C39-4C43-B143-01FFF62F6D6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Left Femur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AR184" authorId="0" shapeId="0" xr:uid="{8A0F59CB-14B5-E443-898C-884EEF7D30D4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Only the right forelimb
</t>
        </r>
      </text>
    </comment>
    <comment ref="AS184" authorId="0" shapeId="0" xr:uid="{FEF07A0B-2C99-E844-B8B4-FE9F02DCFF0D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 forelimb
</t>
        </r>
      </text>
    </comment>
    <comment ref="C185" authorId="0" shapeId="0" xr:uid="{B2A9FC4D-FA74-4F47-B5B8-C290114D958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Just data in the skull and the mandible because the postaxial skeletton could be influenced by the ontogeny such as the humerus and the femur</t>
        </r>
      </text>
    </comment>
    <comment ref="AE185" authorId="0" shapeId="0" xr:uid="{DF2B60B3-BE42-1146-AEC6-9B5D55D6AFE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16,89/3,238</t>
        </r>
      </text>
    </comment>
    <comment ref="AF185" authorId="0" shapeId="0" xr:uid="{CFEF42A4-180A-964A-B214-8C0BACD26B4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4,712/ 1,74 --&gt; 2,71
</t>
        </r>
        <r>
          <rPr>
            <sz val="10"/>
            <color rgb="FF000000"/>
            <rFont val="Tahoma"/>
            <family val="2"/>
          </rPr>
          <t xml:space="preserve">5,048/ 1,85 --&gt; 2,73
</t>
        </r>
        <r>
          <rPr>
            <sz val="10"/>
            <color rgb="FF000000"/>
            <rFont val="Tahoma"/>
            <family val="2"/>
          </rPr>
          <t xml:space="preserve">4,143/ 1,57 --&gt; 2,64
</t>
        </r>
        <r>
          <rPr>
            <sz val="10"/>
            <color rgb="FF000000"/>
            <rFont val="Tahoma"/>
            <family val="2"/>
          </rPr>
          <t xml:space="preserve">3,815/ 1,251 --&gt; 3,05
</t>
        </r>
      </text>
    </comment>
    <comment ref="AH185" authorId="0" shapeId="0" xr:uid="{9BDFBB8C-B370-4242-B2BB-ECA05A4667E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7,142
</t>
        </r>
        <r>
          <rPr>
            <sz val="10"/>
            <color rgb="FF000000"/>
            <rFont val="Tahoma"/>
            <family val="2"/>
          </rPr>
          <t xml:space="preserve">7,004
</t>
        </r>
        <r>
          <rPr>
            <sz val="10"/>
            <color rgb="FF000000"/>
            <rFont val="Tahoma"/>
            <family val="2"/>
          </rPr>
          <t xml:space="preserve">7,046
</t>
        </r>
        <r>
          <rPr>
            <sz val="10"/>
            <color rgb="FF000000"/>
            <rFont val="Tahoma"/>
            <family val="2"/>
          </rPr>
          <t xml:space="preserve">7,610
</t>
        </r>
        <r>
          <rPr>
            <sz val="10"/>
            <color rgb="FF000000"/>
            <rFont val="Tahoma"/>
            <family val="2"/>
          </rPr>
          <t xml:space="preserve">7,754
</t>
        </r>
        <r>
          <rPr>
            <sz val="10"/>
            <color rgb="FF000000"/>
            <rFont val="Tahoma"/>
            <family val="2"/>
          </rPr>
          <t xml:space="preserve">7,780
</t>
        </r>
        <r>
          <rPr>
            <sz val="10"/>
            <color rgb="FF000000"/>
            <rFont val="Tahoma"/>
            <family val="2"/>
          </rPr>
          <t xml:space="preserve">8,253
</t>
        </r>
        <r>
          <rPr>
            <sz val="10"/>
            <color rgb="FF000000"/>
            <rFont val="Tahoma"/>
            <family val="2"/>
          </rPr>
          <t xml:space="preserve">8,112
</t>
        </r>
        <r>
          <rPr>
            <sz val="10"/>
            <color rgb="FF000000"/>
            <rFont val="Tahoma"/>
            <family val="2"/>
          </rPr>
          <t>8,223</t>
        </r>
      </text>
    </comment>
    <comment ref="AI185" authorId="0" shapeId="0" xr:uid="{AC645296-F015-0E42-9A3E-626FEB7CCFB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7,77 / 2,04 / 1,56
</t>
        </r>
      </text>
    </comment>
    <comment ref="AN185" authorId="0" shapeId="0" xr:uid="{3079EF8B-A8E2-1B43-9DED-62A6370C788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AO185" authorId="0" shapeId="0" xr:uid="{60DEC7A8-41D8-8549-9DCE-59852C1967B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left humerus
</t>
        </r>
      </text>
    </comment>
    <comment ref="BH185" authorId="0" shapeId="0" xr:uid="{49F4A934-8D68-574E-9404-0F579D7F780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Not sure about that...
</t>
        </r>
      </text>
    </comment>
    <comment ref="BL185" authorId="0" shapeId="0" xr:uid="{7B42F96D-F7DF-2D40-B6AD-AB9965E7FD2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7,77 / 2,04 / 1,56
</t>
        </r>
      </text>
    </comment>
    <comment ref="C186" authorId="0" shapeId="0" xr:uid="{787A3C37-406B-C749-8EE2-42766211C7E6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Difference in lengths with measurements in the paper
</t>
        </r>
      </text>
    </comment>
    <comment ref="AH186" authorId="0" shapeId="0" xr:uid="{9A021974-FF33-174D-8A67-1868A25B97A7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9,25
</t>
        </r>
        <r>
          <rPr>
            <sz val="10"/>
            <color rgb="FF000000"/>
            <rFont val="Tahoma"/>
            <family val="2"/>
          </rPr>
          <t xml:space="preserve">11,544
</t>
        </r>
        <r>
          <rPr>
            <sz val="10"/>
            <color rgb="FF000000"/>
            <rFont val="Tahoma"/>
            <family val="2"/>
          </rPr>
          <t xml:space="preserve">7,31
</t>
        </r>
        <r>
          <rPr>
            <sz val="10"/>
            <color rgb="FF000000"/>
            <rFont val="Tahoma"/>
            <family val="2"/>
          </rPr>
          <t xml:space="preserve">9,379
</t>
        </r>
        <r>
          <rPr>
            <sz val="10"/>
            <color rgb="FF000000"/>
            <rFont val="Tahoma"/>
            <family val="2"/>
          </rPr>
          <t>9,854</t>
        </r>
      </text>
    </comment>
    <comment ref="AJ186" authorId="0" shapeId="0" xr:uid="{8B80465C-9729-C542-B04E-113BBF96529B}">
      <text>
        <r>
          <rPr>
            <b/>
            <sz val="10"/>
            <color indexed="81"/>
            <rFont val="Calibri"/>
            <family val="2"/>
          </rPr>
          <t>Antoine Laboury:</t>
        </r>
        <r>
          <rPr>
            <sz val="10"/>
            <color indexed="81"/>
            <rFont val="Calibri"/>
            <family val="2"/>
          </rPr>
          <t xml:space="preserve">
Estimation acording the authors
</t>
        </r>
      </text>
    </comment>
    <comment ref="AM186" authorId="0" shapeId="0" xr:uid="{8091D805-36A8-944E-993F-3B0FA4F3DA3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Estimation according the authors
</t>
        </r>
      </text>
    </comment>
    <comment ref="AN186" authorId="0" shapeId="0" xr:uid="{74E014AB-A553-E24B-95D5-4F53F1FEB852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left one
</t>
        </r>
      </text>
    </comment>
    <comment ref="AO186" authorId="0" shapeId="0" xr:uid="{F2139AA6-F320-0247-900A-A261DD918675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left one
</t>
        </r>
      </text>
    </comment>
    <comment ref="AT186" authorId="0" shapeId="0" xr:uid="{E486D838-5823-E14E-90F9-9E5B8D80843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
</t>
        </r>
      </text>
    </comment>
    <comment ref="AU186" authorId="0" shapeId="0" xr:uid="{BA575E25-DAEF-FE4B-A979-952318DE4320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Only the right
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AQ187" authorId="0" shapeId="0" xr:uid="{8CB2C36D-AD69-AD46-AA31-CAAA7C2EE28E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Left Femur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Laboury</author>
  </authors>
  <commentList>
    <comment ref="S2" authorId="0" shapeId="0" xr:uid="{C9E8D523-3C60-4E4B-A837-B262D629E6D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1,423
</t>
        </r>
        <r>
          <rPr>
            <sz val="10"/>
            <color rgb="FF000000"/>
            <rFont val="Tahoma"/>
            <family val="2"/>
          </rPr>
          <t xml:space="preserve">1,470
</t>
        </r>
        <r>
          <rPr>
            <sz val="10"/>
            <color rgb="FF000000"/>
            <rFont val="Tahoma"/>
            <family val="2"/>
          </rPr>
          <t xml:space="preserve">1,452
</t>
        </r>
        <r>
          <rPr>
            <sz val="10"/>
            <color rgb="FF000000"/>
            <rFont val="Tahoma"/>
            <family val="2"/>
          </rPr>
          <t xml:space="preserve">1,324
</t>
        </r>
        <r>
          <rPr>
            <sz val="10"/>
            <color rgb="FF000000"/>
            <rFont val="Tahoma"/>
            <family val="2"/>
          </rPr>
          <t xml:space="preserve">1,405
</t>
        </r>
        <r>
          <rPr>
            <sz val="10"/>
            <color rgb="FF000000"/>
            <rFont val="Tahoma"/>
            <family val="2"/>
          </rPr>
          <t xml:space="preserve">1,309
</t>
        </r>
      </text>
    </comment>
    <comment ref="S8" authorId="0" shapeId="0" xr:uid="{28911D92-FFF1-DD45-9A30-755BC5B4201B}">
      <text>
        <r>
          <rPr>
            <i/>
            <sz val="12"/>
            <color rgb="FF211E1E"/>
            <rFont val="Times New Roman"/>
            <family val="1"/>
          </rPr>
          <t>Antoine Laboury:</t>
        </r>
        <r>
          <rPr>
            <i/>
            <sz val="12"/>
            <color rgb="FF000000"/>
            <rFont val="Times New Roman"/>
            <family val="1"/>
          </rPr>
          <t xml:space="preserve">
</t>
        </r>
        <r>
          <rPr>
            <i/>
            <sz val="12"/>
            <color rgb="FF000000"/>
            <rFont val="Times New Roman"/>
            <family val="1"/>
          </rPr>
          <t xml:space="preserve">0,368/0,256
</t>
        </r>
        <r>
          <rPr>
            <i/>
            <sz val="12"/>
            <color rgb="FF000000"/>
            <rFont val="Times New Roman"/>
            <family val="1"/>
          </rPr>
          <t xml:space="preserve">0,373/0,325
</t>
        </r>
        <r>
          <rPr>
            <i/>
            <sz val="12"/>
            <color rgb="FF000000"/>
            <rFont val="Times New Roman"/>
            <family val="1"/>
          </rPr>
          <t xml:space="preserve">0,464/0,262
</t>
        </r>
        <r>
          <rPr>
            <i/>
            <sz val="12"/>
            <color rgb="FF000000"/>
            <rFont val="Times New Roman"/>
            <family val="1"/>
          </rPr>
          <t xml:space="preserve">0,333/0,211
</t>
        </r>
        <r>
          <rPr>
            <i/>
            <sz val="12"/>
            <color rgb="FF000000"/>
            <rFont val="Times New Roman"/>
            <family val="1"/>
          </rPr>
          <t>0,439/0,287</t>
        </r>
      </text>
    </comment>
    <comment ref="S14" authorId="0" shapeId="0" xr:uid="{29D71075-CABE-D045-AB8A-B92D4ABE403A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1,060
</t>
        </r>
        <r>
          <rPr>
            <sz val="10"/>
            <color rgb="FF000000"/>
            <rFont val="Tahoma"/>
            <family val="2"/>
          </rPr>
          <t xml:space="preserve">1,202
</t>
        </r>
        <r>
          <rPr>
            <sz val="10"/>
            <color rgb="FF000000"/>
            <rFont val="Tahoma"/>
            <family val="2"/>
          </rPr>
          <t xml:space="preserve">1,071
</t>
        </r>
        <r>
          <rPr>
            <sz val="10"/>
            <color rgb="FF000000"/>
            <rFont val="Tahoma"/>
            <family val="2"/>
          </rPr>
          <t xml:space="preserve">1,535
</t>
        </r>
        <r>
          <rPr>
            <sz val="10"/>
            <color rgb="FF000000"/>
            <rFont val="Tahoma"/>
            <family val="2"/>
          </rPr>
          <t>1,168</t>
        </r>
      </text>
    </comment>
    <comment ref="S19" authorId="0" shapeId="0" xr:uid="{9B2D8C99-5F24-4041-B8EA-8F35C59F7BB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2,39
</t>
        </r>
        <r>
          <rPr>
            <sz val="10"/>
            <color rgb="FF000000"/>
            <rFont val="Tahoma"/>
            <family val="2"/>
          </rPr>
          <t>2,48</t>
        </r>
      </text>
    </comment>
    <comment ref="V20" authorId="0" shapeId="0" xr:uid="{FD62FE93-900A-844C-81E7-ABAE8A796F9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pers. obs
</t>
        </r>
      </text>
    </comment>
    <comment ref="S21" authorId="0" shapeId="0" xr:uid="{1DD6CFC2-AA2A-FA43-8764-86FBF7E91A1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2,69
</t>
        </r>
        <r>
          <rPr>
            <sz val="10"/>
            <color rgb="FF000000"/>
            <rFont val="Tahoma"/>
            <family val="2"/>
          </rPr>
          <t xml:space="preserve">2,57
</t>
        </r>
      </text>
    </comment>
    <comment ref="S22" authorId="0" shapeId="0" xr:uid="{19FFD9E8-A3AE-C442-A28B-CC8E485262D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2,360
</t>
        </r>
        <r>
          <rPr>
            <sz val="10"/>
            <color rgb="FF000000"/>
            <rFont val="Tahoma"/>
            <family val="2"/>
          </rPr>
          <t xml:space="preserve">2,155
</t>
        </r>
        <r>
          <rPr>
            <sz val="10"/>
            <color rgb="FF000000"/>
            <rFont val="Tahoma"/>
            <family val="2"/>
          </rPr>
          <t xml:space="preserve">2,337
</t>
        </r>
      </text>
    </comment>
    <comment ref="S24" authorId="0" shapeId="0" xr:uid="{99C46C5F-F9DB-A84C-9CB0-01936221C73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2,12
</t>
        </r>
        <r>
          <rPr>
            <sz val="10"/>
            <color rgb="FF000000"/>
            <rFont val="Tahoma"/>
            <family val="2"/>
          </rPr>
          <t xml:space="preserve">2,08
</t>
        </r>
        <r>
          <rPr>
            <sz val="10"/>
            <color rgb="FF000000"/>
            <rFont val="Tahoma"/>
            <family val="2"/>
          </rPr>
          <t>2,01</t>
        </r>
      </text>
    </comment>
    <comment ref="S26" authorId="0" shapeId="0" xr:uid="{8CF904A1-156A-2E44-B681-DC3DAF2C647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4,95
</t>
        </r>
        <r>
          <rPr>
            <sz val="10"/>
            <color rgb="FF000000"/>
            <rFont val="Tahoma"/>
            <family val="2"/>
          </rPr>
          <t xml:space="preserve">4,83
</t>
        </r>
        <r>
          <rPr>
            <sz val="10"/>
            <color rgb="FF000000"/>
            <rFont val="Tahoma"/>
            <family val="2"/>
          </rPr>
          <t xml:space="preserve">5,63
</t>
        </r>
      </text>
    </comment>
    <comment ref="S27" authorId="0" shapeId="0" xr:uid="{EC74E530-2B29-AC43-B675-C42BC02FB65F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4,986
</t>
        </r>
        <r>
          <rPr>
            <sz val="10"/>
            <color rgb="FF000000"/>
            <rFont val="Tahoma"/>
            <family val="2"/>
          </rPr>
          <t xml:space="preserve">5,072
</t>
        </r>
        <r>
          <rPr>
            <sz val="10"/>
            <color rgb="FF000000"/>
            <rFont val="Tahoma"/>
            <family val="2"/>
          </rPr>
          <t xml:space="preserve">5,072
</t>
        </r>
        <r>
          <rPr>
            <sz val="10"/>
            <color rgb="FF000000"/>
            <rFont val="Tahoma"/>
            <family val="2"/>
          </rPr>
          <t xml:space="preserve">5,045
</t>
        </r>
        <r>
          <rPr>
            <sz val="10"/>
            <color rgb="FF000000"/>
            <rFont val="Tahoma"/>
            <family val="2"/>
          </rPr>
          <t xml:space="preserve">4,672
</t>
        </r>
        <r>
          <rPr>
            <sz val="10"/>
            <color rgb="FF000000"/>
            <rFont val="Tahoma"/>
            <family val="2"/>
          </rPr>
          <t xml:space="preserve">5,886
</t>
        </r>
        <r>
          <rPr>
            <sz val="10"/>
            <color rgb="FF000000"/>
            <rFont val="Tahoma"/>
            <family val="2"/>
          </rPr>
          <t>5,141</t>
        </r>
      </text>
    </comment>
    <comment ref="S28" authorId="0" shapeId="0" xr:uid="{7802AE47-2606-8B47-A4AF-A801AD7C4DF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2,379
</t>
        </r>
        <r>
          <rPr>
            <sz val="10"/>
            <color rgb="FF000000"/>
            <rFont val="Tahoma"/>
            <family val="2"/>
          </rPr>
          <t xml:space="preserve">2,382
</t>
        </r>
        <r>
          <rPr>
            <sz val="10"/>
            <color rgb="FF000000"/>
            <rFont val="Tahoma"/>
            <family val="2"/>
          </rPr>
          <t xml:space="preserve">2,707
</t>
        </r>
        <r>
          <rPr>
            <sz val="10"/>
            <color rgb="FF000000"/>
            <rFont val="Tahoma"/>
            <family val="2"/>
          </rPr>
          <t xml:space="preserve">2,692
</t>
        </r>
      </text>
    </comment>
    <comment ref="S30" authorId="0" shapeId="0" xr:uid="{CEF85A85-A7D9-134D-952A-0EFA85ABFC4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3,281
</t>
        </r>
        <r>
          <rPr>
            <sz val="10"/>
            <color rgb="FF000000"/>
            <rFont val="Tahoma"/>
            <family val="2"/>
          </rPr>
          <t>3,204</t>
        </r>
      </text>
    </comment>
    <comment ref="S35" authorId="0" shapeId="0" xr:uid="{58EFEB11-A22B-474C-A5E9-EDEAD7658A59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12,265
</t>
        </r>
        <r>
          <rPr>
            <sz val="10"/>
            <color rgb="FF000000"/>
            <rFont val="Tahoma"/>
            <family val="2"/>
          </rPr>
          <t xml:space="preserve">11,8588
</t>
        </r>
        <r>
          <rPr>
            <sz val="10"/>
            <color rgb="FF000000"/>
            <rFont val="Tahoma"/>
            <family val="2"/>
          </rPr>
          <t xml:space="preserve">11,4825
</t>
        </r>
        <r>
          <rPr>
            <sz val="10"/>
            <color rgb="FF000000"/>
            <rFont val="Tahoma"/>
            <family val="2"/>
          </rPr>
          <t xml:space="preserve">10,9595
</t>
        </r>
        <r>
          <rPr>
            <sz val="10"/>
            <color rgb="FF000000"/>
            <rFont val="Tahoma"/>
            <family val="2"/>
          </rPr>
          <t>12,3387</t>
        </r>
      </text>
    </comment>
    <comment ref="S36" authorId="0" shapeId="0" xr:uid="{36F74479-437C-B54A-8612-0D4E5069CD3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4,767
</t>
        </r>
        <r>
          <rPr>
            <sz val="10"/>
            <color rgb="FF000000"/>
            <rFont val="Tahoma"/>
            <family val="2"/>
          </rPr>
          <t xml:space="preserve">4,320
</t>
        </r>
        <r>
          <rPr>
            <sz val="10"/>
            <color rgb="FF000000"/>
            <rFont val="Tahoma"/>
            <family val="2"/>
          </rPr>
          <t xml:space="preserve">4,285
</t>
        </r>
        <r>
          <rPr>
            <sz val="10"/>
            <color rgb="FF000000"/>
            <rFont val="Tahoma"/>
            <family val="2"/>
          </rPr>
          <t>3,981</t>
        </r>
      </text>
    </comment>
    <comment ref="G37" authorId="0" shapeId="0" xr:uid="{8E45D4DA-26D1-8D4C-A0F7-A9DB295B9F4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juvenile </t>
        </r>
        <r>
          <rPr>
            <sz val="10"/>
            <color rgb="FF000000"/>
            <rFont val="Calibri"/>
            <family val="2"/>
          </rPr>
          <t xml:space="preserve">IVPP V14993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Laboury</author>
  </authors>
  <commentList>
    <comment ref="C5" authorId="0" shapeId="0" xr:uid="{1BFAB219-05CF-FA45-9FF7-7BC5A9118239}">
      <text>
        <r>
          <rPr>
            <sz val="12"/>
            <color rgb="FF211E1E"/>
            <rFont val="Times New Roman"/>
            <family val="1"/>
          </rPr>
          <t>Antoine Laboury:</t>
        </r>
        <r>
          <rPr>
            <i/>
            <sz val="12"/>
            <color rgb="FF211E1E"/>
            <rFont val="Times New Roman"/>
            <family val="1"/>
          </rPr>
          <t xml:space="preserve">
</t>
        </r>
        <r>
          <rPr>
            <i/>
            <sz val="12"/>
            <color rgb="FF211E1E"/>
            <rFont val="Times New Roman"/>
            <family val="1"/>
          </rPr>
          <t xml:space="preserve">Based on the biggest specimen
</t>
        </r>
      </text>
    </comment>
    <comment ref="C8" authorId="0" shapeId="0" xr:uid="{B6A013C1-B89F-6040-A2DB-2B9D2081D90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C14" authorId="0" shapeId="0" xr:uid="{652CD39D-DCD7-A847-B7F3-4CB68F0E6EE5}">
      <text>
        <r>
          <rPr>
            <sz val="12"/>
            <color rgb="FF211E1E"/>
            <rFont val="Times New Roman"/>
            <family val="1"/>
          </rPr>
          <t>Antoine Laboury:</t>
        </r>
        <r>
          <rPr>
            <i/>
            <sz val="12"/>
            <color rgb="FF211E1E"/>
            <rFont val="Times New Roman"/>
            <family val="1"/>
          </rPr>
          <t xml:space="preserve">
</t>
        </r>
        <r>
          <rPr>
            <i/>
            <sz val="12"/>
            <color rgb="FF211E1E"/>
            <rFont val="Times New Roman"/>
            <family val="1"/>
          </rPr>
          <t xml:space="preserve">Estimation
</t>
        </r>
      </text>
    </comment>
    <comment ref="D15" authorId="0" shapeId="0" xr:uid="{5D9AE94A-D295-1A4E-9F52-26C75AC1468B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
</t>
        </r>
      </text>
    </comment>
    <comment ref="C23" authorId="0" shapeId="0" xr:uid="{29E1E653-B821-CE43-A7F8-61119B1CA877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the right mandible
</t>
        </r>
        <r>
          <rPr>
            <sz val="10"/>
            <color rgb="FF000000"/>
            <rFont val="Calibri"/>
            <family val="2"/>
          </rPr>
          <t xml:space="preserve"> </t>
        </r>
      </text>
    </comment>
    <comment ref="C28" authorId="0" shapeId="0" xr:uid="{96A9D490-0B11-4847-9A41-6F038D197D0D}">
      <text>
        <r>
          <rPr>
            <sz val="12"/>
            <color rgb="FF211E1E"/>
            <rFont val="Times New Roman"/>
            <family val="1"/>
          </rPr>
          <t xml:space="preserve">Antoine Laboury:
</t>
        </r>
        <r>
          <rPr>
            <i/>
            <sz val="12"/>
            <color rgb="FF211E1E"/>
            <rFont val="Times New Roman"/>
            <family val="1"/>
          </rPr>
          <t xml:space="preserve">Based on the right mandible
</t>
        </r>
      </text>
    </comment>
    <comment ref="D33" authorId="0" shapeId="0" xr:uid="{B01897AD-C3FE-DF45-892D-DE0FAB3DD8D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side of the skull
</t>
        </r>
      </text>
    </comment>
    <comment ref="C37" authorId="0" shapeId="0" xr:uid="{D19BD2D2-76B2-9442-B649-B2A2B8D20F32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adult specimen</t>
        </r>
      </text>
    </comment>
    <comment ref="D37" authorId="0" shapeId="0" xr:uid="{9E70C6FD-957F-2346-B084-D4CC2905902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adult specimen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Laboury</author>
  </authors>
  <commentList>
    <comment ref="C2" authorId="0" shapeId="0" xr:uid="{45BCA125-D666-0144-9615-EC7935CE9DB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left humerus
</t>
        </r>
      </text>
    </comment>
    <comment ref="C3" authorId="0" shapeId="0" xr:uid="{3BE79E09-927B-4E4E-9E49-F7EB4F4BD5E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Left humerus
</t>
        </r>
      </text>
    </comment>
    <comment ref="C6" authorId="0" shapeId="0" xr:uid="{9C20E435-EA90-6B4C-98D0-5B7AFCB94FBE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Left humerus
</t>
        </r>
      </text>
    </comment>
    <comment ref="C14" authorId="0" shapeId="0" xr:uid="{9F25590B-A15F-6443-8A76-A574AC36A792}">
      <text>
        <r>
          <rPr>
            <b/>
            <sz val="10"/>
            <color rgb="FF000000"/>
            <rFont val="Tahoma"/>
            <family val="2"/>
          </rPr>
          <t xml:space="preserve">Antoine Laboury:
</t>
        </r>
        <r>
          <rPr>
            <sz val="10"/>
            <color rgb="FF000000"/>
            <rFont val="Tahoma"/>
            <family val="2"/>
          </rPr>
          <t>Based on the right humerus</t>
        </r>
      </text>
    </comment>
    <comment ref="C24" authorId="0" shapeId="0" xr:uid="{35D3B4EE-699D-F84F-A7A1-24CD5EC3479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humerus
</t>
        </r>
      </text>
    </comment>
    <comment ref="C25" authorId="0" shapeId="0" xr:uid="{B610C0A7-B035-F540-89B2-919E42EE53BE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left humerus
</t>
        </r>
      </text>
    </comment>
    <comment ref="C27" authorId="0" shapeId="0" xr:uid="{3D4B871B-D7D1-2949-BE9B-25A6CBC8CF8A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humerus
</t>
        </r>
      </text>
    </comment>
    <comment ref="C28" authorId="0" shapeId="0" xr:uid="{44993D28-28B5-174B-A2D2-34BB0636AC84}">
      <text>
        <r>
          <rPr>
            <b/>
            <sz val="10"/>
            <color rgb="FF000000"/>
            <rFont val="Calibri"/>
            <family val="2"/>
          </rPr>
          <t>Antoine Laboury: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Based on left humerus of the adult specimen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Antoine Laboury</author>
  </authors>
  <commentList>
    <comment ref="C2" authorId="0" shapeId="0" xr:uid="{E238E241-7287-C34F-9182-B1CA2CE7F6D1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Estimation
</t>
        </r>
      </text>
    </comment>
    <comment ref="C5" authorId="0" shapeId="0" xr:uid="{10D2DBA9-EBA0-1F40-9B7D-C49412C294F4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specimen in Liu  et al., 2021
</t>
        </r>
      </text>
    </comment>
    <comment ref="C8" authorId="0" shapeId="0" xr:uid="{808C7FD1-87ED-B143-B3A4-9095A1F9A88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width of the left side 
</t>
        </r>
      </text>
    </comment>
    <comment ref="C9" authorId="0" shapeId="0" xr:uid="{5F230F27-D8A9-624A-912C-8A5E4D81C8F5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C14" authorId="0" shapeId="0" xr:uid="{93B95EC7-F772-E34F-815C-9846F391F958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right side </t>
        </r>
      </text>
    </comment>
    <comment ref="C15" authorId="0" shapeId="0" xr:uid="{FB40795D-FC7D-0042-A31F-D08494AABA1C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Estimation</t>
        </r>
      </text>
    </comment>
    <comment ref="C20" authorId="0" shapeId="0" xr:uid="{FCD9058A-4C73-1E46-89B2-6EA304D4D71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PIMUZ T2462  not include because difference of size too important</t>
        </r>
      </text>
    </comment>
    <comment ref="C31" authorId="0" shapeId="0" xr:uid="{2EDB5FA8-BD4F-7F41-AEB3-CCC4792C7340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Based on the largest specimen --&gt; adult ? </t>
        </r>
      </text>
    </comment>
    <comment ref="C32" authorId="0" shapeId="0" xr:uid="{F40E5DA4-339D-C947-8677-B1FC2A0EF663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SMNS</t>
        </r>
        <r>
          <rPr>
            <sz val="10"/>
            <color rgb="FF000000"/>
            <rFont val="Calibri"/>
            <family val="2"/>
          </rPr>
          <t xml:space="preserve"> 13155 not include bceause difference of size is too important
</t>
        </r>
      </text>
    </comment>
    <comment ref="C37" authorId="0" shapeId="0" xr:uid="{A1AC2DB3-86C3-CF41-B835-6CF71257942D}">
      <text>
        <r>
          <rPr>
            <b/>
            <sz val="10"/>
            <color rgb="FF000000"/>
            <rFont val="Tahoma"/>
            <family val="2"/>
          </rPr>
          <t>Antoine Laboury: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BAsed on the adult specimen</t>
        </r>
      </text>
    </comment>
  </commentList>
</comments>
</file>

<file path=xl/sharedStrings.xml><?xml version="1.0" encoding="utf-8"?>
<sst xmlns="http://schemas.openxmlformats.org/spreadsheetml/2006/main" count="6127" uniqueCount="385">
  <si>
    <t>Clade</t>
  </si>
  <si>
    <t xml:space="preserve">Species </t>
  </si>
  <si>
    <t xml:space="preserve">Specimens </t>
  </si>
  <si>
    <t>Data collection</t>
  </si>
  <si>
    <t xml:space="preserve">Mandible length </t>
  </si>
  <si>
    <t>Skull length</t>
  </si>
  <si>
    <t xml:space="preserve">Snout length </t>
  </si>
  <si>
    <t xml:space="preserve">Retroarticular process length </t>
  </si>
  <si>
    <t xml:space="preserve">Symphysis  length </t>
  </si>
  <si>
    <t>Dentigerous length</t>
  </si>
  <si>
    <t xml:space="preserve">Distance fulcrum - first mandible tooth </t>
  </si>
  <si>
    <t xml:space="preserve">Distance fulcrum - last mandible tooth </t>
  </si>
  <si>
    <t>Distance fulcrum - mid-point of attachment of adductor muscles</t>
  </si>
  <si>
    <t>Mandible at mid-dentigerous length</t>
  </si>
  <si>
    <t>Snout height at the naris level</t>
  </si>
  <si>
    <t>Naris position</t>
  </si>
  <si>
    <t>Naris length</t>
  </si>
  <si>
    <t>Skull width ant, to orbit</t>
  </si>
  <si>
    <t>Orbit length</t>
  </si>
  <si>
    <t xml:space="preserve">Orbit height </t>
  </si>
  <si>
    <t>Occular offset</t>
  </si>
  <si>
    <t>Parietal foramen length</t>
  </si>
  <si>
    <t>Supratemporal fenestra length</t>
  </si>
  <si>
    <t xml:space="preserve">Supratemporal fenestra width </t>
  </si>
  <si>
    <t xml:space="preserve">Postorbital region length </t>
  </si>
  <si>
    <t>Jaw or snout anterior constriction</t>
  </si>
  <si>
    <t>Pointed and recurved tooth crowns</t>
  </si>
  <si>
    <t xml:space="preserve">Edentulous suggesting  suction feeding </t>
  </si>
  <si>
    <t xml:space="preserve">Enlarge procumbent dentary fangs </t>
  </si>
  <si>
    <t>Bulbous crushing dentition</t>
  </si>
  <si>
    <t>Qianxisaurus chajiangensis</t>
  </si>
  <si>
    <r>
      <rPr>
        <sz val="12"/>
        <color theme="1"/>
        <rFont val="Times New Roman"/>
        <family val="1"/>
      </rPr>
      <t xml:space="preserve">Based on Cheng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2012</t>
    </r>
  </si>
  <si>
    <t>NA</t>
  </si>
  <si>
    <t>ABSENT</t>
  </si>
  <si>
    <t>PRESENT</t>
  </si>
  <si>
    <t>Diandongosaurus_acutidentatus</t>
  </si>
  <si>
    <r>
      <rPr>
        <sz val="12"/>
        <color theme="1"/>
        <rFont val="Times New Roman"/>
        <family val="1"/>
      </rPr>
      <t xml:space="preserve">Based on Shang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2011</t>
    </r>
  </si>
  <si>
    <t xml:space="preserve">PRESENT </t>
  </si>
  <si>
    <t>Dianmeisaurus_gracilis</t>
  </si>
  <si>
    <t>IVPP V 18630</t>
  </si>
  <si>
    <t>Based on Shang &amp; Li, 2015</t>
  </si>
  <si>
    <t xml:space="preserve">Dianopachysaurus_dingi </t>
  </si>
  <si>
    <t xml:space="preserve">LPV 31365 </t>
  </si>
  <si>
    <r>
      <t xml:space="preserve">Based on Liu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2011</t>
    </r>
  </si>
  <si>
    <t>Keichousaurus_hui</t>
  </si>
  <si>
    <t>SMNS 81780</t>
  </si>
  <si>
    <t>First-hand examination</t>
  </si>
  <si>
    <r>
      <t xml:space="preserve">Keichousaurus </t>
    </r>
    <r>
      <rPr>
        <sz val="12"/>
        <color theme="1"/>
        <rFont val="TimesTen"/>
      </rPr>
      <t>sp.</t>
    </r>
  </si>
  <si>
    <t>SMNS 59705</t>
  </si>
  <si>
    <t>Neusticosaurus_edwardsii</t>
  </si>
  <si>
    <t>PIMUZ T2810</t>
  </si>
  <si>
    <t>PIMUZ T2811</t>
  </si>
  <si>
    <t>PIMUZ T3430</t>
  </si>
  <si>
    <t xml:space="preserve">ABSENT </t>
  </si>
  <si>
    <t>PIMUZ T3439</t>
  </si>
  <si>
    <t>PIMUZ T3453</t>
  </si>
  <si>
    <t>PIMUZ T3452</t>
  </si>
  <si>
    <t>PIMUZ T3460</t>
  </si>
  <si>
    <t>PIMUZ T3708</t>
  </si>
  <si>
    <t>PIMUZ T3758</t>
  </si>
  <si>
    <t>PIMUZ T3759</t>
  </si>
  <si>
    <t>PIMUZ T3776</t>
  </si>
  <si>
    <t>PIMUZ T4761</t>
  </si>
  <si>
    <t>Neusticosaurus_peyeri</t>
  </si>
  <si>
    <t>PIMUZ T3393</t>
  </si>
  <si>
    <t>PIMUZ T3394</t>
  </si>
  <si>
    <t>PIMUZ T3395</t>
  </si>
  <si>
    <t>PIMUZ T3396</t>
  </si>
  <si>
    <t>PIMUZ T3403</t>
  </si>
  <si>
    <t>PIMUZ T3410</t>
  </si>
  <si>
    <t>PIMUZ T3422</t>
  </si>
  <si>
    <t>PIMUZ T3423</t>
  </si>
  <si>
    <t>PIMUZ T3431</t>
  </si>
  <si>
    <t>PIMUZ T3445</t>
  </si>
  <si>
    <t>PIMUZ T3461</t>
  </si>
  <si>
    <t>PIMUZ T3464</t>
  </si>
  <si>
    <t>PIMUZ T3467</t>
  </si>
  <si>
    <t>PIMUZ T3474</t>
  </si>
  <si>
    <t>PIMUZ T3476</t>
  </si>
  <si>
    <t>PIMUZ T3479</t>
  </si>
  <si>
    <t>PIMUZ T3497</t>
  </si>
  <si>
    <t>PIMUZ T3511</t>
  </si>
  <si>
    <t>PIMUZ T3542</t>
  </si>
  <si>
    <t>PIMUZ T3546</t>
  </si>
  <si>
    <t>PIMUZ T3607</t>
  </si>
  <si>
    <t>PIMUZ T3710</t>
  </si>
  <si>
    <t>PIMUZ T3728</t>
  </si>
  <si>
    <t>PIMUZ T3744</t>
  </si>
  <si>
    <t>PIMUZ T3902</t>
  </si>
  <si>
    <t>Neusticosaurus_pusillus</t>
  </si>
  <si>
    <t>PIMUZ T3390</t>
  </si>
  <si>
    <t>PIMUZ T3400</t>
  </si>
  <si>
    <t>PIMUZ T3421</t>
  </si>
  <si>
    <t>PIMUZ T3426</t>
  </si>
  <si>
    <t>PIMUZ T3429</t>
  </si>
  <si>
    <t>PIMUZ T3442</t>
  </si>
  <si>
    <t>PIMUZ T3468</t>
  </si>
  <si>
    <t xml:space="preserve">NA </t>
  </si>
  <si>
    <t>PIMUZ T3509</t>
  </si>
  <si>
    <t>PIMUZ T3530</t>
  </si>
  <si>
    <t>PIMUZ T3536</t>
  </si>
  <si>
    <t>PIMUZ T3538</t>
  </si>
  <si>
    <t>PIMUZ T3547</t>
  </si>
  <si>
    <t>PIMUZ T3556</t>
  </si>
  <si>
    <t>PIMUZ T3574</t>
  </si>
  <si>
    <t>PIMUZ T3598</t>
  </si>
  <si>
    <t>PIMUZ T3601</t>
  </si>
  <si>
    <t>PIMUZ T3604</t>
  </si>
  <si>
    <t>PIMUZ T3605</t>
  </si>
  <si>
    <t>PIMUZ T3612</t>
  </si>
  <si>
    <t>PIMUZ T3614</t>
  </si>
  <si>
    <t>PIMUZ T3625</t>
  </si>
  <si>
    <t>PIMUZ T3627</t>
  </si>
  <si>
    <t>PIMUZ T3639</t>
  </si>
  <si>
    <t>PIMUZ T3649 A</t>
  </si>
  <si>
    <t>PIMUZ T3649 B</t>
  </si>
  <si>
    <t>PIMUZ T3649 C</t>
  </si>
  <si>
    <t>PIMUZ T3653</t>
  </si>
  <si>
    <t>PIMUZ T3654</t>
  </si>
  <si>
    <t>PIMUZ T3658</t>
  </si>
  <si>
    <t>PIMUZ T3671</t>
  </si>
  <si>
    <t>PIMUZ T 3672</t>
  </si>
  <si>
    <t>PIMUZ T3703</t>
  </si>
  <si>
    <t>PIMUZ T3739</t>
  </si>
  <si>
    <t>PIMUZ T3741 B</t>
  </si>
  <si>
    <t>PIMUZ T3803  B</t>
  </si>
  <si>
    <t>PIMUZ T3803 D</t>
  </si>
  <si>
    <t>PIMUZ T3934</t>
  </si>
  <si>
    <t>PIMUZ T4289</t>
  </si>
  <si>
    <t>PIMUZ T5942</t>
  </si>
  <si>
    <t>Prosantosaurus_scheffoldi</t>
  </si>
  <si>
    <t>PIMUZ A/III 1197</t>
  </si>
  <si>
    <t>PIMUZ A/III 1240</t>
  </si>
  <si>
    <t>PIMUZ A/III 1273</t>
  </si>
  <si>
    <t>PIMUZ A/III 1274</t>
  </si>
  <si>
    <t>PIMUZ A/III 1275</t>
  </si>
  <si>
    <t>PIMUZ A/III 4566 (CAST)</t>
  </si>
  <si>
    <t>Serpianosaurus_mirigiolensis</t>
  </si>
  <si>
    <t>PIMUZ T96</t>
  </si>
  <si>
    <t>PIMUZ T951</t>
  </si>
  <si>
    <t>PIMUZ T1071</t>
  </si>
  <si>
    <t>PIMUZ T 3675</t>
  </si>
  <si>
    <t>PIMUZ T3676</t>
  </si>
  <si>
    <t>PIMUZ T3677</t>
  </si>
  <si>
    <r>
      <t>S</t>
    </r>
    <r>
      <rPr>
        <i/>
        <sz val="12"/>
        <color theme="1"/>
        <rFont val="Times New Roman"/>
        <family val="1"/>
      </rPr>
      <t>erpianosaurus_mirigiolensis</t>
    </r>
  </si>
  <si>
    <t>PIMUZ T3680</t>
  </si>
  <si>
    <t>PIMUZ T3685</t>
  </si>
  <si>
    <t>PIMUZ T3742</t>
  </si>
  <si>
    <t>PIMUZ T3931 (CAST)</t>
  </si>
  <si>
    <t>PIMUZ T3933</t>
  </si>
  <si>
    <t>Brevicaudosaurus_jiyangshanensis</t>
  </si>
  <si>
    <t>IVPP V 18625</t>
  </si>
  <si>
    <t>Ceresiosaurus</t>
  </si>
  <si>
    <t>PIMUZ T2463 (CAST)</t>
  </si>
  <si>
    <t>Ceresiosaurus_calcagnii</t>
  </si>
  <si>
    <t>PIMUZ T2460</t>
  </si>
  <si>
    <t>PIMUZ T2461</t>
  </si>
  <si>
    <t>PIMUZ T2462</t>
  </si>
  <si>
    <t>PIMUZ T2464</t>
  </si>
  <si>
    <t>PIMUZ T4836</t>
  </si>
  <si>
    <t>PIMUZ T5151</t>
  </si>
  <si>
    <t>PIMUZ T5559 (CAST)</t>
  </si>
  <si>
    <t>Lariosaurus_balsami</t>
  </si>
  <si>
    <t>PIMUZ T4856</t>
  </si>
  <si>
    <t>Lariosaurus_buzzii</t>
  </si>
  <si>
    <t>PIMUZ T2804</t>
  </si>
  <si>
    <t>Lariosaurus_hongguoensis</t>
  </si>
  <si>
    <t>GMPKU-P-1011</t>
  </si>
  <si>
    <r>
      <t xml:space="preserve">Based on Jiang </t>
    </r>
    <r>
      <rPr>
        <i/>
        <sz val="12"/>
        <color theme="1"/>
        <rFont val="Times New Roman"/>
        <family val="1"/>
      </rPr>
      <t xml:space="preserve">et </t>
    </r>
    <r>
      <rPr>
        <sz val="12"/>
        <color theme="1"/>
        <rFont val="Times New Roman"/>
        <family val="1"/>
      </rPr>
      <t>al., 2006</t>
    </r>
  </si>
  <si>
    <t>Lariosaurus xingyiensis</t>
  </si>
  <si>
    <t>IVPP V 11866</t>
  </si>
  <si>
    <r>
      <t xml:space="preserve">Based on Rieppel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>, 2003</t>
    </r>
  </si>
  <si>
    <t>XNGM WS-30-R19</t>
  </si>
  <si>
    <r>
      <t>Based on</t>
    </r>
    <r>
      <rPr>
        <i/>
        <sz val="12"/>
        <color theme="1"/>
        <rFont val="Times New Roman"/>
        <family val="1"/>
      </rPr>
      <t xml:space="preserve"> Lin et al.,</t>
    </r>
    <r>
      <rPr>
        <sz val="12"/>
        <color theme="1"/>
        <rFont val="Times New Roman"/>
        <family val="1"/>
      </rPr>
      <t xml:space="preserve"> 2017</t>
    </r>
  </si>
  <si>
    <t>Lariosaurus_youngi</t>
  </si>
  <si>
    <t xml:space="preserve">WS-30-R24 </t>
  </si>
  <si>
    <r>
      <t xml:space="preserve">Based on Ji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2014</t>
    </r>
  </si>
  <si>
    <r>
      <t xml:space="preserve">Lariosaurus </t>
    </r>
    <r>
      <rPr>
        <sz val="12"/>
        <color theme="1"/>
        <rFont val="Times New Roman"/>
        <family val="1"/>
      </rPr>
      <t>sp</t>
    </r>
    <r>
      <rPr>
        <i/>
        <sz val="12"/>
        <color theme="1"/>
        <rFont val="Times New Roman"/>
        <family val="1"/>
      </rPr>
      <t>.</t>
    </r>
  </si>
  <si>
    <t>PIMUZ T4970 (CAST)</t>
  </si>
  <si>
    <r>
      <t xml:space="preserve">Nothosaurus </t>
    </r>
    <r>
      <rPr>
        <sz val="12"/>
        <color theme="1"/>
        <rFont val="Times New Roman"/>
        <family val="1"/>
      </rPr>
      <t>sp.</t>
    </r>
  </si>
  <si>
    <t>SMNS 80264</t>
  </si>
  <si>
    <t>3D scan</t>
  </si>
  <si>
    <t>Nothosaurus_cristatus</t>
  </si>
  <si>
    <t>GPIT-PV-75067</t>
  </si>
  <si>
    <t>Nothosaurus_luopingensis</t>
  </si>
  <si>
    <t>IVPP V 24895</t>
  </si>
  <si>
    <r>
      <t>Based on Shang</t>
    </r>
    <r>
      <rPr>
        <i/>
        <sz val="12"/>
        <color theme="1"/>
        <rFont val="Times New Roman"/>
        <family val="1"/>
      </rPr>
      <t xml:space="preserve"> et al., </t>
    </r>
    <r>
      <rPr>
        <sz val="12"/>
        <color theme="1"/>
        <rFont val="Times New Roman"/>
        <family val="1"/>
      </rPr>
      <t>2022</t>
    </r>
  </si>
  <si>
    <t>Nothosaurus_giganteus</t>
  </si>
  <si>
    <t>PIMUZ T4829</t>
  </si>
  <si>
    <t>SMNS 18058</t>
  </si>
  <si>
    <t>SMNS 57047</t>
  </si>
  <si>
    <t>SMNS 80217</t>
  </si>
  <si>
    <t>Nothosaurus_jagisteus</t>
  </si>
  <si>
    <t>SMNS 56618</t>
  </si>
  <si>
    <t>Nothosaurus_mirabilis</t>
  </si>
  <si>
    <t>SMNS 13155</t>
  </si>
  <si>
    <t>SMNS 15714</t>
  </si>
  <si>
    <t>SMNS 16433</t>
  </si>
  <si>
    <t>SMNS 56826</t>
  </si>
  <si>
    <t>SMNS 59074</t>
  </si>
  <si>
    <t>Simosaurus_gaillardoti</t>
  </si>
  <si>
    <t>GPIT-PV-60638</t>
  </si>
  <si>
    <t>SMNS 10360</t>
  </si>
  <si>
    <t xml:space="preserve">3D scan </t>
  </si>
  <si>
    <t>SMNS 16363</t>
  </si>
  <si>
    <t>SMNS 16638</t>
  </si>
  <si>
    <t>SMNS 50714</t>
  </si>
  <si>
    <t>SMNS 59366</t>
  </si>
  <si>
    <t>SMNS 7861</t>
  </si>
  <si>
    <t>Augustasaurus_hagdorni</t>
  </si>
  <si>
    <t>FMNH PR1974</t>
  </si>
  <si>
    <t>Wangosaurus brevirostris</t>
  </si>
  <si>
    <t>GMPKU-P-1529</t>
  </si>
  <si>
    <r>
      <t xml:space="preserve">Based on Ma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2015</t>
    </r>
  </si>
  <si>
    <t>Yunguisaurus_liae</t>
  </si>
  <si>
    <t>NMNS 004529/F003826</t>
  </si>
  <si>
    <r>
      <t xml:space="preserve">Based on Cheng </t>
    </r>
    <r>
      <rPr>
        <i/>
        <sz val="12"/>
        <color theme="1"/>
        <rFont val="Times New Roman"/>
        <family val="1"/>
      </rPr>
      <t>et al.</t>
    </r>
    <r>
      <rPr>
        <sz val="12"/>
        <color theme="1"/>
        <rFont val="Times New Roman"/>
        <family val="1"/>
      </rPr>
      <t>, 2006</t>
    </r>
  </si>
  <si>
    <t>Yuinguisaurus_liae</t>
  </si>
  <si>
    <t xml:space="preserve">ZMNH M8738 </t>
  </si>
  <si>
    <r>
      <t xml:space="preserve">Based on Sato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2014</t>
    </r>
  </si>
  <si>
    <t>Anterior crown shape</t>
  </si>
  <si>
    <t>Posterior crown shape</t>
  </si>
  <si>
    <t>Odoiposaurus_teruzzii</t>
  </si>
  <si>
    <r>
      <t xml:space="preserve">Based from  Renesto </t>
    </r>
    <r>
      <rPr>
        <i/>
        <sz val="12"/>
        <color theme="1"/>
        <rFont val="Times New Roman"/>
        <family val="1"/>
      </rPr>
      <t>et al.,</t>
    </r>
    <r>
      <rPr>
        <sz val="12"/>
        <color theme="1"/>
        <rFont val="Times New Roman"/>
        <family val="1"/>
      </rPr>
      <t xml:space="preserve"> 2014</t>
    </r>
  </si>
  <si>
    <t>Crown shape</t>
  </si>
  <si>
    <t>Crown tip offset</t>
  </si>
  <si>
    <t xml:space="preserve">Total body length </t>
  </si>
  <si>
    <t xml:space="preserve">Neck length </t>
  </si>
  <si>
    <t xml:space="preserve">Trunk length  </t>
  </si>
  <si>
    <t xml:space="preserve">Tail length </t>
  </si>
  <si>
    <t xml:space="preserve">Humerus proximodistal length </t>
  </si>
  <si>
    <t xml:space="preserve">Humerus anteroposterior width at mid-shaft </t>
  </si>
  <si>
    <t>Femur proximodistal length</t>
  </si>
  <si>
    <t>Femur anteroposterior width</t>
  </si>
  <si>
    <t>Forelimb width</t>
  </si>
  <si>
    <t xml:space="preserve">Forelimb length </t>
  </si>
  <si>
    <t xml:space="preserve">Hindlimb width </t>
  </si>
  <si>
    <t>Hindlimb length</t>
  </si>
  <si>
    <t>Longirostry</t>
  </si>
  <si>
    <t>Gullet (Snout_width)</t>
  </si>
  <si>
    <t>Functionnal jaw robusticity</t>
  </si>
  <si>
    <t>Relative symphysial length</t>
  </si>
  <si>
    <t>Anterior mechanical advantage</t>
  </si>
  <si>
    <t>Posterior mechanical advantage</t>
  </si>
  <si>
    <t xml:space="preserve">Opening mechanical advantage </t>
  </si>
  <si>
    <t>Supratemporal Fenestra Area</t>
  </si>
  <si>
    <t xml:space="preserve"> Nares position</t>
  </si>
  <si>
    <t>Relative nares size</t>
  </si>
  <si>
    <t>Orbit size</t>
  </si>
  <si>
    <t>Parietal foramen size</t>
  </si>
  <si>
    <t>Postorbital region length</t>
  </si>
  <si>
    <t>Functional toothrow</t>
  </si>
  <si>
    <t>Tooth crown shape</t>
  </si>
  <si>
    <t>Crown curvature</t>
  </si>
  <si>
    <t xml:space="preserve">Heterodonty index </t>
  </si>
  <si>
    <t>Relative neck length</t>
  </si>
  <si>
    <t>Trunk proportion</t>
  </si>
  <si>
    <t>Tail proportion</t>
  </si>
  <si>
    <t>Propodial variation</t>
  </si>
  <si>
    <t>Relative skull length</t>
  </si>
  <si>
    <t>Propodial size</t>
  </si>
  <si>
    <t>Forelimb Aspect Ratio</t>
  </si>
  <si>
    <t>Hindlimb Aspect Ratio</t>
  </si>
  <si>
    <t>Jaw or rostral constriction</t>
  </si>
  <si>
    <t>Crown  deep striations</t>
  </si>
  <si>
    <t>Humerus gracility</t>
  </si>
  <si>
    <t>Femur graciity</t>
  </si>
  <si>
    <t>SIPG R 594</t>
  </si>
  <si>
    <t>SIPG R 595</t>
  </si>
  <si>
    <t>SIPG R 596</t>
  </si>
  <si>
    <t>Based on Klein, 2012</t>
  </si>
  <si>
    <t>Anarosaurus_heterodontus</t>
  </si>
  <si>
    <t xml:space="preserve">NME 480000130 </t>
  </si>
  <si>
    <t>Based on Klein, 2009</t>
  </si>
  <si>
    <t xml:space="preserve">NME 480000125 </t>
  </si>
  <si>
    <t xml:space="preserve">NMNHL RGM 443856 </t>
  </si>
  <si>
    <r>
      <t xml:space="preserve">Based on Voeten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2018</t>
    </r>
  </si>
  <si>
    <t>Nothosaurus_marchicus</t>
  </si>
  <si>
    <t>Lariosaurus_vosseveldensis</t>
  </si>
  <si>
    <t>TWE 480000504</t>
  </si>
  <si>
    <r>
      <t xml:space="preserve">Based on Klein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2016</t>
    </r>
  </si>
  <si>
    <t xml:space="preserve">Nothosaurus winkelhorsti </t>
  </si>
  <si>
    <t xml:space="preserve">NMNHL RGM 443825 </t>
  </si>
  <si>
    <t>SMNS 7956</t>
  </si>
  <si>
    <t>SMNS 14733</t>
  </si>
  <si>
    <t>SMNS 17223</t>
  </si>
  <si>
    <t>SMNS 17590</t>
  </si>
  <si>
    <t>SMNS 18287</t>
  </si>
  <si>
    <t>SMNS 1589b</t>
  </si>
  <si>
    <t>SMNS 159157</t>
  </si>
  <si>
    <t>SMNS 17822c</t>
  </si>
  <si>
    <t>SMNS 81311</t>
  </si>
  <si>
    <t>SMNS 84550</t>
  </si>
  <si>
    <t>Keichousaurus</t>
  </si>
  <si>
    <t>Panzhousaurus_rotundirostris</t>
  </si>
  <si>
    <t>GMPKU-P- 1059</t>
  </si>
  <si>
    <t>Based on Jiang et al., 2019</t>
  </si>
  <si>
    <t>NMNS-cyn-2005-05</t>
  </si>
  <si>
    <t>Based on Holmes &amp; Cheng, 2008</t>
  </si>
  <si>
    <t>ASBENT</t>
  </si>
  <si>
    <t>NMNS-cyn-2005-12</t>
  </si>
  <si>
    <t>NMNS-cyn-2003-25</t>
  </si>
  <si>
    <t>LAD</t>
  </si>
  <si>
    <t>Stage</t>
  </si>
  <si>
    <t xml:space="preserve">Mandible size </t>
  </si>
  <si>
    <t>Honghesaurus longicaudalis</t>
  </si>
  <si>
    <t>Nothosauroidea</t>
  </si>
  <si>
    <t>Pistosauroidea</t>
  </si>
  <si>
    <t>Pachypleurosauroidea</t>
  </si>
  <si>
    <t>Wangosaurus_brevirostris</t>
  </si>
  <si>
    <t>Lariosaurus_xingyiensis</t>
  </si>
  <si>
    <t>Qianxisaurus_chajiangensis</t>
  </si>
  <si>
    <t xml:space="preserve">IVPP V30380 </t>
  </si>
  <si>
    <r>
      <t xml:space="preserve">Based on Xu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2022</t>
    </r>
  </si>
  <si>
    <t>Honghesaurus_longicaudalis</t>
  </si>
  <si>
    <t>Dianopachysaurus_dingi</t>
  </si>
  <si>
    <t>Odoiporosaurus_teruzzii</t>
  </si>
  <si>
    <t>Posterior_skull_width</t>
  </si>
  <si>
    <t>IVPP V17760</t>
  </si>
  <si>
    <t>NMNS-KIKO-F044630</t>
  </si>
  <si>
    <t>Femur gracility</t>
  </si>
  <si>
    <t>Dawazisaurus_brevis</t>
  </si>
  <si>
    <t>NMNS000933-F034397</t>
  </si>
  <si>
    <r>
      <t xml:space="preserve">Based on Chang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2016</t>
    </r>
  </si>
  <si>
    <t>Based on pictures</t>
  </si>
  <si>
    <t>Dave Spiller specimen</t>
  </si>
  <si>
    <t>Peter specimen</t>
  </si>
  <si>
    <t>TWE 4800000473</t>
  </si>
  <si>
    <t>JLW 300</t>
  </si>
  <si>
    <r>
      <t xml:space="preserve">Based on pictures and Klein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2015</t>
    </r>
  </si>
  <si>
    <t>TWE 4800000474</t>
  </si>
  <si>
    <t>Based on pictures and Klein et al., 2015</t>
  </si>
  <si>
    <t>Private collection : W Berlelder</t>
  </si>
  <si>
    <t>NMNHL RGM 443855</t>
  </si>
  <si>
    <t>Wumengosaurus_delicatomandibularis</t>
  </si>
  <si>
    <t>GMPKU-P-1210</t>
  </si>
  <si>
    <r>
      <t xml:space="preserve">Based on Jiang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2008</t>
    </r>
  </si>
  <si>
    <r>
      <t xml:space="preserve">Based on Shang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2020</t>
    </r>
  </si>
  <si>
    <t xml:space="preserve">NMNS-KIKO-F071129-Z </t>
  </si>
  <si>
    <r>
      <t xml:space="preserve">Based on Wu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2011</t>
    </r>
  </si>
  <si>
    <t xml:space="preserve">ZMNH M8758 </t>
  </si>
  <si>
    <r>
      <t>Based on Wu</t>
    </r>
    <r>
      <rPr>
        <i/>
        <sz val="12"/>
        <color theme="1"/>
        <rFont val="Times New Roman"/>
        <family val="1"/>
      </rPr>
      <t xml:space="preserve"> et al.</t>
    </r>
    <r>
      <rPr>
        <sz val="12"/>
        <color theme="1"/>
        <rFont val="Times New Roman"/>
        <family val="1"/>
      </rPr>
      <t>, 2011</t>
    </r>
  </si>
  <si>
    <t xml:space="preserve">IVPP V15314 </t>
  </si>
  <si>
    <t>NMNHL 	RGM.443858</t>
  </si>
  <si>
    <t xml:space="preserve"> NMNHL Wijk06-38</t>
  </si>
  <si>
    <t xml:space="preserve">NMNHL Wij06-266 </t>
  </si>
  <si>
    <t xml:space="preserve">NMNHL Wijk09-582 </t>
  </si>
  <si>
    <t>NMNHL RGM 449995</t>
  </si>
  <si>
    <t>Absolute tooth crown size</t>
  </si>
  <si>
    <r>
      <t>Se</t>
    </r>
    <r>
      <rPr>
        <i/>
        <sz val="12"/>
        <color theme="1"/>
        <rFont val="Times New Roman"/>
        <family val="1"/>
      </rPr>
      <t>rpianosaurus_mirigiolensis</t>
    </r>
  </si>
  <si>
    <t>Absolute crown height</t>
  </si>
  <si>
    <t>Middle Anisian (Pelsonian)</t>
  </si>
  <si>
    <t>Anisian (Pelsonian)</t>
  </si>
  <si>
    <t>Ladinian (Longboardian)</t>
  </si>
  <si>
    <t>Ladinian (Fassanian)</t>
  </si>
  <si>
    <t>Anisian (Illyrian)</t>
  </si>
  <si>
    <t>Ladinian (Illyrian)</t>
  </si>
  <si>
    <t>Anisian (Bithynian)</t>
  </si>
  <si>
    <t>Illyrian - Tuvalian</t>
  </si>
  <si>
    <t>Fassanian - Tuvalian</t>
  </si>
  <si>
    <t>Illyrian - Fassanian</t>
  </si>
  <si>
    <t>Anisian (Bithynian - Pelsonian)</t>
  </si>
  <si>
    <t xml:space="preserve">FAD </t>
  </si>
  <si>
    <t xml:space="preserve">Nothosaurus_winkelhorsti </t>
  </si>
  <si>
    <t>Bithynian - Illyrian</t>
  </si>
  <si>
    <t>NMNS-000933-F03498</t>
  </si>
  <si>
    <t>Based on Sato et al., 2013</t>
  </si>
  <si>
    <t>Localisation</t>
  </si>
  <si>
    <t>Eastern_Tethys</t>
  </si>
  <si>
    <t>Western_Tethys</t>
  </si>
  <si>
    <t>Eastern_Panthalassa</t>
  </si>
  <si>
    <t>Humerus length</t>
  </si>
  <si>
    <t>Longboardian</t>
  </si>
  <si>
    <t>TWE 480000375</t>
  </si>
  <si>
    <t xml:space="preserve"> MSNM BES SC 1893 </t>
  </si>
  <si>
    <t>Lariosaurus_calcagnii</t>
  </si>
  <si>
    <t>IVPP V 17054</t>
  </si>
  <si>
    <r>
      <t xml:space="preserve">Based on Shang </t>
    </r>
    <r>
      <rPr>
        <i/>
        <sz val="12"/>
        <color theme="1"/>
        <rFont val="Times New Roman"/>
        <family val="1"/>
      </rPr>
      <t xml:space="preserve">et al., </t>
    </r>
    <r>
      <rPr>
        <sz val="12"/>
        <color theme="1"/>
        <rFont val="Times New Roman"/>
        <family val="1"/>
      </rPr>
      <t>2017</t>
    </r>
  </si>
  <si>
    <t>IVPP V19049</t>
  </si>
  <si>
    <r>
      <t xml:space="preserve">Based on Xu </t>
    </r>
    <r>
      <rPr>
        <i/>
        <sz val="12"/>
        <color theme="1"/>
        <rFont val="Times New Roman"/>
        <family val="1"/>
      </rPr>
      <t>et al</t>
    </r>
    <r>
      <rPr>
        <sz val="12"/>
        <color theme="1"/>
        <rFont val="Times New Roman"/>
        <family val="1"/>
      </rPr>
      <t>., 2023</t>
    </r>
  </si>
  <si>
    <t>Luopingosaurus_imparilis</t>
  </si>
  <si>
    <t>Luopingosaurus _imparilis</t>
  </si>
  <si>
    <t>IVPP V14993</t>
  </si>
  <si>
    <t>Based on Shang&amp;al 2017</t>
  </si>
  <si>
    <t xml:space="preserve">Skull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</si>
</sst>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5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1"/>
      <name val="TimesNewRomanPS"/>
    </font>
    <font>
      <i/>
      <sz val="12"/>
      <color theme="1"/>
      <name val="TimesTen"/>
    </font>
    <font>
      <sz val="12"/>
      <color theme="1"/>
      <name val="TimesTen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color rgb="FF211E1E"/>
      <name val="Times New Roman"/>
      <family val="1"/>
    </font>
    <font>
      <i/>
      <sz val="12"/>
      <color rgb="FF211E1E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Ten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BFA"/>
        <bgColor indexed="64"/>
      </patternFill>
    </fill>
    <fill>
      <patternFill patternType="solid">
        <fgColor rgb="FFFFE699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4" fontId="2" fillId="0" borderId="0" xfId="0" quotePrefix="1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1076A-0FE1-954D-9820-01779DAB8D69}">
  <dimension ref="A1:CH220"/>
  <sheetViews>
    <sheetView zoomScale="90" zoomScaleNormal="90" workbookViewId="0">
      <selection activeCell="C170" sqref="C170"/>
    </sheetView>
  </sheetViews>
  <sheetFormatPr baseColWidth="10" defaultRowHeight="16"/>
  <cols>
    <col min="1" max="1" width="27.83203125" style="27" customWidth="1"/>
    <col min="2" max="2" width="34.33203125" style="27" customWidth="1"/>
    <col min="3" max="3" width="27.83203125" style="27" customWidth="1"/>
    <col min="4" max="4" width="35.5" style="27" customWidth="1"/>
    <col min="5" max="30" width="27.83203125" style="27" customWidth="1"/>
    <col min="31" max="31" width="25.1640625" style="27" customWidth="1"/>
    <col min="32" max="32" width="28" style="25" customWidth="1"/>
    <col min="33" max="34" width="32.33203125" style="26" customWidth="1"/>
    <col min="35" max="35" width="31.1640625" style="27" customWidth="1"/>
    <col min="36" max="36" width="25.6640625" style="3" customWidth="1"/>
    <col min="37" max="37" width="26.83203125" style="27" customWidth="1"/>
    <col min="38" max="38" width="26.33203125" style="27" customWidth="1"/>
    <col min="39" max="39" width="21.5" style="27" customWidth="1"/>
    <col min="40" max="40" width="27.33203125" style="27" customWidth="1"/>
    <col min="41" max="41" width="31.6640625" style="5" customWidth="1"/>
    <col min="42" max="42" width="17.5" style="5" customWidth="1"/>
    <col min="43" max="43" width="18.6640625" style="5" customWidth="1"/>
    <col min="44" max="44" width="16.6640625" style="3" customWidth="1"/>
    <col min="45" max="45" width="16.5" style="3" customWidth="1"/>
    <col min="46" max="46" width="15" style="3" customWidth="1"/>
    <col min="47" max="47" width="14.1640625" style="3" customWidth="1"/>
    <col min="48" max="48" width="30.1640625" style="29" customWidth="1"/>
    <col min="49" max="49" width="25.33203125" style="29" customWidth="1"/>
    <col min="50" max="50" width="27.6640625" style="29" customWidth="1"/>
    <col min="51" max="51" width="25" style="29" customWidth="1"/>
    <col min="52" max="52" width="33.1640625" style="29" customWidth="1"/>
    <col min="53" max="53" width="28.83203125" style="29" customWidth="1"/>
    <col min="54" max="54" width="29.6640625" style="29" customWidth="1"/>
    <col min="55" max="55" width="28.83203125" style="29" customWidth="1"/>
    <col min="56" max="57" width="26.6640625" style="29" customWidth="1"/>
    <col min="58" max="58" width="39.83203125" style="29" customWidth="1"/>
    <col min="59" max="59" width="25.1640625" style="29" customWidth="1"/>
    <col min="60" max="60" width="22.33203125" style="29" customWidth="1"/>
    <col min="61" max="61" width="24.6640625" style="29" customWidth="1"/>
    <col min="62" max="62" width="22.83203125" style="29" customWidth="1"/>
    <col min="63" max="63" width="21.33203125" style="29" customWidth="1"/>
    <col min="64" max="64" width="25.33203125" style="29" customWidth="1"/>
    <col min="65" max="65" width="20.5" style="29" customWidth="1"/>
    <col min="66" max="66" width="33.5" style="29" customWidth="1"/>
    <col min="67" max="67" width="35.83203125" style="29" customWidth="1"/>
    <col min="68" max="69" width="27.83203125" style="27" customWidth="1"/>
    <col min="70" max="70" width="20.5" style="29" customWidth="1"/>
    <col min="71" max="71" width="21.1640625" style="29" customWidth="1"/>
    <col min="72" max="72" width="35.1640625" style="29" customWidth="1"/>
    <col min="73" max="73" width="23.33203125" style="29" customWidth="1"/>
    <col min="74" max="74" width="22.6640625" style="29" customWidth="1"/>
    <col min="75" max="77" width="28.83203125" style="29" customWidth="1"/>
    <col min="78" max="78" width="23" style="29" customWidth="1"/>
    <col min="79" max="79" width="23.1640625" style="29" customWidth="1"/>
    <col min="80" max="86" width="10.83203125" style="29"/>
    <col min="87" max="16384" width="10.83203125" style="27"/>
  </cols>
  <sheetData>
    <row r="1" spans="1:84" ht="5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2" t="s">
        <v>23</v>
      </c>
      <c r="Y1" s="2" t="s">
        <v>24</v>
      </c>
      <c r="Z1" s="1" t="s">
        <v>263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220</v>
      </c>
      <c r="AF1" s="1" t="s">
        <v>221</v>
      </c>
      <c r="AG1" s="1" t="s">
        <v>224</v>
      </c>
      <c r="AH1" s="1" t="s">
        <v>348</v>
      </c>
      <c r="AI1" s="1" t="s">
        <v>225</v>
      </c>
      <c r="AJ1" s="1" t="s">
        <v>226</v>
      </c>
      <c r="AK1" s="2" t="s">
        <v>227</v>
      </c>
      <c r="AL1" s="2" t="s">
        <v>228</v>
      </c>
      <c r="AM1" s="1" t="s">
        <v>229</v>
      </c>
      <c r="AN1" s="2" t="s">
        <v>230</v>
      </c>
      <c r="AO1" s="2" t="s">
        <v>231</v>
      </c>
      <c r="AP1" s="2" t="s">
        <v>232</v>
      </c>
      <c r="AQ1" s="2" t="s">
        <v>233</v>
      </c>
      <c r="AR1" s="1" t="s">
        <v>234</v>
      </c>
      <c r="AS1" s="1" t="s">
        <v>235</v>
      </c>
      <c r="AT1" s="1" t="s">
        <v>236</v>
      </c>
      <c r="AU1" s="1" t="s">
        <v>237</v>
      </c>
      <c r="AV1" s="7" t="s">
        <v>238</v>
      </c>
      <c r="AW1" s="32" t="s">
        <v>239</v>
      </c>
      <c r="AX1" s="31" t="s">
        <v>240</v>
      </c>
      <c r="AY1" s="31" t="s">
        <v>241</v>
      </c>
      <c r="AZ1" s="33" t="s">
        <v>251</v>
      </c>
      <c r="BA1" s="34" t="s">
        <v>242</v>
      </c>
      <c r="BB1" s="34" t="s">
        <v>243</v>
      </c>
      <c r="BC1" s="31" t="s">
        <v>244</v>
      </c>
      <c r="BD1" s="31" t="s">
        <v>245</v>
      </c>
      <c r="BE1" s="31" t="s">
        <v>246</v>
      </c>
      <c r="BF1" s="31" t="s">
        <v>247</v>
      </c>
      <c r="BG1" s="31" t="s">
        <v>248</v>
      </c>
      <c r="BH1" s="31" t="s">
        <v>20</v>
      </c>
      <c r="BI1" s="31" t="s">
        <v>249</v>
      </c>
      <c r="BJ1" s="31" t="s">
        <v>250</v>
      </c>
      <c r="BK1" s="35" t="s">
        <v>252</v>
      </c>
      <c r="BL1" s="35" t="s">
        <v>253</v>
      </c>
      <c r="BM1" s="35" t="s">
        <v>254</v>
      </c>
      <c r="BN1" s="35" t="s">
        <v>25</v>
      </c>
      <c r="BO1" s="30" t="s">
        <v>26</v>
      </c>
      <c r="BP1" s="30" t="s">
        <v>28</v>
      </c>
      <c r="BQ1" s="30" t="s">
        <v>29</v>
      </c>
      <c r="BR1" s="35" t="s">
        <v>259</v>
      </c>
      <c r="BS1" s="35" t="s">
        <v>255</v>
      </c>
      <c r="BT1" s="35" t="s">
        <v>256</v>
      </c>
      <c r="BU1" s="35" t="s">
        <v>257</v>
      </c>
      <c r="BV1" s="35" t="s">
        <v>258</v>
      </c>
      <c r="BW1" s="35" t="s">
        <v>260</v>
      </c>
      <c r="BX1" s="35" t="s">
        <v>265</v>
      </c>
      <c r="BY1" s="35" t="s">
        <v>266</v>
      </c>
      <c r="BZ1" s="35" t="s">
        <v>261</v>
      </c>
      <c r="CA1" s="35" t="s">
        <v>262</v>
      </c>
      <c r="CB1" s="35"/>
      <c r="CC1" s="35"/>
      <c r="CD1" s="35"/>
      <c r="CE1" s="35"/>
      <c r="CF1" s="28"/>
    </row>
    <row r="2" spans="1:84" ht="25" customHeight="1">
      <c r="A2" s="7" t="s">
        <v>308</v>
      </c>
      <c r="B2" s="13" t="s">
        <v>30</v>
      </c>
      <c r="C2" s="3" t="s">
        <v>319</v>
      </c>
      <c r="D2" s="4" t="s">
        <v>31</v>
      </c>
      <c r="E2" s="5">
        <v>98.89</v>
      </c>
      <c r="F2" s="5">
        <v>90.97</v>
      </c>
      <c r="G2" s="5">
        <v>44.18</v>
      </c>
      <c r="H2" s="5">
        <v>8.66</v>
      </c>
      <c r="I2" s="3" t="s">
        <v>32</v>
      </c>
      <c r="J2" s="5">
        <v>55.17</v>
      </c>
      <c r="K2" s="5">
        <v>87.32</v>
      </c>
      <c r="L2" s="5">
        <v>34.159999999999997</v>
      </c>
      <c r="M2" s="3">
        <v>14.9</v>
      </c>
      <c r="N2" s="3">
        <v>3.5</v>
      </c>
      <c r="O2" s="5">
        <v>7.84</v>
      </c>
      <c r="P2" s="3">
        <v>24.55</v>
      </c>
      <c r="Q2" s="5">
        <v>9.56</v>
      </c>
      <c r="R2" s="3">
        <v>26.6</v>
      </c>
      <c r="S2" s="5">
        <v>26.26</v>
      </c>
      <c r="T2" s="5">
        <v>13.71</v>
      </c>
      <c r="U2" s="5">
        <v>8.7200000000000006</v>
      </c>
      <c r="V2" s="5">
        <v>2.63</v>
      </c>
      <c r="W2" s="5">
        <v>2.5299999999999998</v>
      </c>
      <c r="X2" s="5">
        <v>1.81</v>
      </c>
      <c r="Y2" s="5">
        <v>21.73</v>
      </c>
      <c r="Z2" s="3" t="s">
        <v>33</v>
      </c>
      <c r="AA2" s="3" t="s">
        <v>33</v>
      </c>
      <c r="AB2" s="3" t="s">
        <v>33</v>
      </c>
      <c r="AC2" s="3" t="s">
        <v>33</v>
      </c>
      <c r="AD2" s="6" t="s">
        <v>33</v>
      </c>
      <c r="AE2" s="3" t="s">
        <v>32</v>
      </c>
      <c r="AF2" s="25" t="s">
        <v>32</v>
      </c>
      <c r="AG2" s="25">
        <v>1.02</v>
      </c>
      <c r="AH2" s="25">
        <v>1.4</v>
      </c>
      <c r="AI2" s="3" t="s">
        <v>32</v>
      </c>
      <c r="AJ2" s="3" t="s">
        <v>32</v>
      </c>
      <c r="AK2" s="5">
        <v>115.74</v>
      </c>
      <c r="AL2" s="3">
        <v>279.67</v>
      </c>
      <c r="AM2" s="3" t="s">
        <v>32</v>
      </c>
      <c r="AN2" s="3">
        <v>50.7</v>
      </c>
      <c r="AO2" s="5">
        <v>9.36</v>
      </c>
      <c r="AP2" s="5">
        <v>55.49</v>
      </c>
      <c r="AQ2" s="5">
        <v>10.050000000000001</v>
      </c>
      <c r="AR2" s="3" t="s">
        <v>32</v>
      </c>
      <c r="AS2" s="3" t="s">
        <v>32</v>
      </c>
      <c r="AT2" s="3" t="s">
        <v>32</v>
      </c>
      <c r="AU2" s="3" t="s">
        <v>32</v>
      </c>
      <c r="AV2" s="3">
        <f t="shared" ref="AV2:AV15" si="0">IF(G2="NA", "NA", IF(F2="NA", "NA",G2 /F2))</f>
        <v>0.48565461141035504</v>
      </c>
      <c r="AW2" s="3">
        <f t="shared" ref="AW2:AW15" si="1">IF(R2="NA", "NA", IF(F2="NA","NA",R2/F2))</f>
        <v>0.29240408926019568</v>
      </c>
      <c r="AX2" s="6">
        <f t="shared" ref="AX2:AX33" si="2">IF(N2="NA", "NA", IF(E2="NA", "NA", N2/E2))</f>
        <v>3.5392860754373548E-2</v>
      </c>
      <c r="AY2" s="6" t="str">
        <f t="shared" ref="AY2:AY33" si="3">IF(I2="NA","NA",IF(E2="NA","NA",I2 /E2))</f>
        <v>NA</v>
      </c>
      <c r="AZ2" s="3">
        <f t="shared" ref="AZ2:AZ33" si="4">IF(J2="NA","NA",IF(E2="NA","NA",J2/E2))</f>
        <v>0.55789260794822526</v>
      </c>
      <c r="BA2" s="3">
        <f t="shared" ref="BA2:BA33" si="5">IF(K2="NA", "NA", IF(M2="NA", "NA", M2/K2))</f>
        <v>0.17063673843334862</v>
      </c>
      <c r="BB2" s="3">
        <f t="shared" ref="BB2:BB33" si="6">IF(L2="NA", "NA", IF(M2="NA", "NA", M2/L2))</f>
        <v>0.43618266978922721</v>
      </c>
      <c r="BC2" s="3">
        <f t="shared" ref="BC2:BC33" si="7">IF(K2="NA", "NA", IF(H2="NA", "NA", H2/K2))</f>
        <v>9.9175446633073761E-2</v>
      </c>
      <c r="BD2" s="3">
        <f t="shared" ref="BD2:BD33" si="8">IF(F2="NA","NA",IF(W2="NA","NA",IF(X2="NA","NA", ((W2*X2)/2)/F2^2)))</f>
        <v>2.7667677891604641E-4</v>
      </c>
      <c r="BE2" s="3">
        <f t="shared" ref="BE2:BE33" si="9">IF(P2="NA", "NA", IF(F2="NA", "NA", P2/F2))</f>
        <v>0.26986918764427836</v>
      </c>
      <c r="BF2" s="3">
        <f t="shared" ref="BF2:BF33" si="10">IF(F2="NA","NA",IF(Q2="NA","NA",Q2/F2))</f>
        <v>0.10508958997471694</v>
      </c>
      <c r="BG2" s="3">
        <f t="shared" ref="BG2:BG33" si="11">IF(F2="NA","NA", IF(S2="NA","NA", IF(T2="NA","NA", (((T2+S2)/2)*PI())/F2)))</f>
        <v>0.69016960736497757</v>
      </c>
      <c r="BH2" s="3">
        <f t="shared" ref="BH2:BH33" si="12">IF(F2="NA","NA",IF(U2="NA","NA",U2/F2))</f>
        <v>9.5855776629658135E-2</v>
      </c>
      <c r="BI2" s="3">
        <f t="shared" ref="BI2:BI33" si="13">IF(F2="NA","NA", IF(V2="NA","NA", V2/F2))</f>
        <v>2.891062987798175E-2</v>
      </c>
      <c r="BJ2" s="3">
        <f t="shared" ref="BJ2:BJ33" si="14">IF(F2="NA","NA",IF(Y2="NA","NA",Y2/F2))</f>
        <v>0.23886995712872378</v>
      </c>
      <c r="BK2" s="3">
        <v>1.02</v>
      </c>
      <c r="BL2" s="3" t="s">
        <v>32</v>
      </c>
      <c r="BM2" s="3" t="str">
        <f>IF(AE2="NA","NA",IF(AF2="NA","NA",AE2/AF2))</f>
        <v>NA</v>
      </c>
      <c r="BN2" s="3">
        <v>0</v>
      </c>
      <c r="BO2" s="3">
        <v>0</v>
      </c>
      <c r="BP2" s="3">
        <v>0</v>
      </c>
      <c r="BQ2" s="6">
        <v>0</v>
      </c>
      <c r="BR2" s="3">
        <f>IF(E2="NA", "NA", IF(AL2="NA","NA", E2/AL2))</f>
        <v>0.35359530875674899</v>
      </c>
      <c r="BS2" s="3">
        <f>IF(AL2="NA","NA",IF(AK2="NA", "NA", AK2/AL2))</f>
        <v>0.4138448886187292</v>
      </c>
      <c r="BT2" s="3" t="str">
        <f>IF(AJ2="NA","NA", IF(AL2="NA", "NA", AL2/AJ2))</f>
        <v>NA</v>
      </c>
      <c r="BU2" s="3" t="str">
        <f>IF(AJ2="NA","NA",IF(AM2="NA", "NA", AM2/AJ2))</f>
        <v>NA</v>
      </c>
      <c r="BV2" s="3">
        <f>IF(AN2="NA","NA", IF(AP2="NA","NA", AN2/AP2))</f>
        <v>0.91367814020544247</v>
      </c>
      <c r="BW2" s="3">
        <f>IF(F2="NA","NA", IF(AP2="NA","NA", AP2/F2))</f>
        <v>0.60998131252061127</v>
      </c>
      <c r="BX2" s="3">
        <f>IF(AN2="NA","NA", IF(AO2="NA","NA", AO2/AN2))</f>
        <v>0.1846153846153846</v>
      </c>
      <c r="BY2" s="3">
        <f>IF(AP2="NA","NA", IF(AQ2="NA","NA", AQ2/AP2))</f>
        <v>0.18111371418273564</v>
      </c>
      <c r="BZ2" s="3" t="str">
        <f>IF(AR2="NA","NA", IF(AS2="NA","NA", AR2/AS2))</f>
        <v>NA</v>
      </c>
      <c r="CA2" s="3" t="str">
        <f>IF(AU2="NA","NA", IF(AT2="NA","NA", AT2/AU2))</f>
        <v>NA</v>
      </c>
      <c r="CB2" s="3"/>
      <c r="CC2" s="3"/>
      <c r="CD2" s="3"/>
      <c r="CE2" s="3"/>
    </row>
    <row r="3" spans="1:84" ht="25" customHeight="1">
      <c r="A3" s="7" t="s">
        <v>308</v>
      </c>
      <c r="B3" s="8" t="s">
        <v>271</v>
      </c>
      <c r="C3" s="3" t="s">
        <v>332</v>
      </c>
      <c r="D3" s="3" t="s">
        <v>324</v>
      </c>
      <c r="E3" s="5">
        <v>69.209999999999994</v>
      </c>
      <c r="F3" s="5">
        <v>61.73</v>
      </c>
      <c r="G3" s="5">
        <v>26.83</v>
      </c>
      <c r="H3" s="5">
        <v>7.82</v>
      </c>
      <c r="I3" s="3" t="s">
        <v>32</v>
      </c>
      <c r="J3" s="5">
        <v>40.79</v>
      </c>
      <c r="K3" s="5">
        <v>60.177999999999997</v>
      </c>
      <c r="L3" s="5">
        <v>19.829999999999998</v>
      </c>
      <c r="M3" s="3">
        <v>6.88</v>
      </c>
      <c r="N3" s="3" t="s">
        <v>32</v>
      </c>
      <c r="O3" s="5" t="s">
        <v>32</v>
      </c>
      <c r="P3" s="3">
        <v>11.34</v>
      </c>
      <c r="Q3" s="5">
        <v>7.2</v>
      </c>
      <c r="R3" s="3" t="s">
        <v>32</v>
      </c>
      <c r="S3" s="5">
        <v>14.04</v>
      </c>
      <c r="T3" s="5">
        <v>10.39</v>
      </c>
      <c r="U3" s="5" t="s">
        <v>32</v>
      </c>
      <c r="V3" s="5">
        <v>1.96</v>
      </c>
      <c r="W3" s="5">
        <v>7.57</v>
      </c>
      <c r="X3" s="5">
        <v>3.81</v>
      </c>
      <c r="Y3" s="5">
        <v>20.260000000000002</v>
      </c>
      <c r="Z3" s="3" t="s">
        <v>33</v>
      </c>
      <c r="AA3" s="3" t="s">
        <v>34</v>
      </c>
      <c r="AB3" s="3" t="s">
        <v>33</v>
      </c>
      <c r="AC3" s="3" t="s">
        <v>33</v>
      </c>
      <c r="AD3" s="6" t="s">
        <v>33</v>
      </c>
      <c r="AE3" s="3" t="s">
        <v>32</v>
      </c>
      <c r="AF3" s="25" t="s">
        <v>32</v>
      </c>
      <c r="AG3" s="25" t="s">
        <v>32</v>
      </c>
      <c r="AH3" s="25" t="s">
        <v>32</v>
      </c>
      <c r="AI3" s="3" t="s">
        <v>32</v>
      </c>
      <c r="AJ3" s="3" t="s">
        <v>32</v>
      </c>
      <c r="AK3" s="3" t="s">
        <v>32</v>
      </c>
      <c r="AL3" s="3" t="s">
        <v>32</v>
      </c>
      <c r="AM3" s="3" t="s">
        <v>32</v>
      </c>
      <c r="AN3" s="3" t="s">
        <v>32</v>
      </c>
      <c r="AO3" s="3" t="s">
        <v>32</v>
      </c>
      <c r="AP3" s="3" t="s">
        <v>32</v>
      </c>
      <c r="AQ3" s="3" t="s">
        <v>32</v>
      </c>
      <c r="AR3" s="3" t="s">
        <v>32</v>
      </c>
      <c r="AS3" s="3" t="s">
        <v>32</v>
      </c>
      <c r="AT3" s="3" t="s">
        <v>32</v>
      </c>
      <c r="AU3" s="3" t="s">
        <v>32</v>
      </c>
      <c r="AV3" s="3">
        <f t="shared" si="0"/>
        <v>0.43463469949781303</v>
      </c>
      <c r="AW3" s="3" t="str">
        <f t="shared" si="1"/>
        <v>NA</v>
      </c>
      <c r="AX3" s="6" t="str">
        <f t="shared" si="2"/>
        <v>NA</v>
      </c>
      <c r="AY3" s="6" t="str">
        <f t="shared" si="3"/>
        <v>NA</v>
      </c>
      <c r="AZ3" s="3">
        <f t="shared" si="4"/>
        <v>0.58936569859846843</v>
      </c>
      <c r="BA3" s="3">
        <f t="shared" si="5"/>
        <v>0.11432749509787631</v>
      </c>
      <c r="BB3" s="3">
        <f t="shared" si="6"/>
        <v>0.34694906707009582</v>
      </c>
      <c r="BC3" s="3">
        <f t="shared" si="7"/>
        <v>0.12994782146299313</v>
      </c>
      <c r="BD3" s="3">
        <f t="shared" si="8"/>
        <v>3.7844110820654713E-3</v>
      </c>
      <c r="BE3" s="3">
        <f t="shared" si="9"/>
        <v>0.18370322371618339</v>
      </c>
      <c r="BF3" s="3">
        <f t="shared" si="10"/>
        <v>0.11663696743884659</v>
      </c>
      <c r="BG3" s="3">
        <f t="shared" si="11"/>
        <v>0.62165161612828967</v>
      </c>
      <c r="BH3" s="3" t="str">
        <f t="shared" si="12"/>
        <v>NA</v>
      </c>
      <c r="BI3" s="3">
        <f t="shared" si="13"/>
        <v>3.1751174469463794E-2</v>
      </c>
      <c r="BJ3" s="3">
        <f t="shared" si="14"/>
        <v>0.32820346670986561</v>
      </c>
      <c r="BK3" s="3" t="s">
        <v>32</v>
      </c>
      <c r="BL3" s="3" t="s">
        <v>32</v>
      </c>
      <c r="BM3" s="3" t="str">
        <f t="shared" ref="BM3:BM13" si="15">IF(AE3="NA","NA",IF(AF3="NA","NA",AE3/AF3))</f>
        <v>NA</v>
      </c>
      <c r="BN3" s="3">
        <v>0</v>
      </c>
      <c r="BO3" s="3">
        <v>1</v>
      </c>
      <c r="BP3" s="3">
        <v>0</v>
      </c>
      <c r="BQ3" s="3">
        <v>0</v>
      </c>
      <c r="BR3" s="6" t="s">
        <v>33</v>
      </c>
      <c r="BS3" s="3" t="s">
        <v>33</v>
      </c>
      <c r="BT3" s="3" t="str">
        <f t="shared" ref="BT3:BT14" si="16">IF(AJ3="NA","NA", IF(AL3="NA", "NA", AL3/AJ3))</f>
        <v>NA</v>
      </c>
      <c r="BU3" s="3" t="str">
        <f t="shared" ref="BU3:BU14" si="17">IF(AJ3="NA","NA",IF(AM3="NA", "NA", AM3/AJ3))</f>
        <v>NA</v>
      </c>
      <c r="BV3" s="3" t="str">
        <f t="shared" ref="BV3:BV14" si="18">IF(AN3="NA","NA", IF(AP3="NA","NA", AN3/AP3))</f>
        <v>NA</v>
      </c>
      <c r="BW3" s="3" t="str">
        <f t="shared" ref="BW3:BW33" si="19">IF(F3="NA","NA", IF(AP3="NA","NA", AP3/F3))</f>
        <v>NA</v>
      </c>
      <c r="BX3" s="3" t="str">
        <f t="shared" ref="BX3:BX14" si="20">IF(AN3="NA","NA", IF(AO3="NA","NA", AO3/AN3))</f>
        <v>NA</v>
      </c>
      <c r="BY3" s="3" t="str">
        <f t="shared" ref="BY3:BY14" si="21">IF(AP3="NA","NA", IF(AQ3="NA","NA", AQ3/AP3))</f>
        <v>NA</v>
      </c>
      <c r="BZ3" s="3" t="str">
        <f t="shared" ref="BZ3:BZ14" si="22">IF(AR3="NA","NA", IF(AS3="NA","NA", AR3/AS3))</f>
        <v>NA</v>
      </c>
      <c r="CA3" s="3" t="str">
        <f t="shared" ref="CA3:CA14" si="23">IF(AU3="NA","NA", IF(AT3="NA","NA", AT3/AU3))</f>
        <v>NA</v>
      </c>
      <c r="CB3" s="3"/>
      <c r="CC3" s="3"/>
      <c r="CD3" s="3"/>
      <c r="CE3" s="3"/>
    </row>
    <row r="4" spans="1:84" ht="25" customHeight="1">
      <c r="A4" s="7" t="s">
        <v>308</v>
      </c>
      <c r="B4" s="8" t="s">
        <v>271</v>
      </c>
      <c r="C4" s="37" t="s">
        <v>274</v>
      </c>
      <c r="D4" s="3" t="s">
        <v>273</v>
      </c>
      <c r="E4" s="5" t="s">
        <v>32</v>
      </c>
      <c r="F4" s="5" t="s">
        <v>32</v>
      </c>
      <c r="G4" s="5" t="s">
        <v>32</v>
      </c>
      <c r="H4" s="5">
        <v>7.29</v>
      </c>
      <c r="I4" s="3" t="s">
        <v>32</v>
      </c>
      <c r="J4" s="5" t="s">
        <v>32</v>
      </c>
      <c r="K4" s="5" t="s">
        <v>32</v>
      </c>
      <c r="L4" s="5">
        <v>15.28</v>
      </c>
      <c r="M4" s="3">
        <v>6.37</v>
      </c>
      <c r="N4" s="3">
        <v>1.79</v>
      </c>
      <c r="O4" s="5">
        <v>5.28</v>
      </c>
      <c r="P4" s="3" t="s">
        <v>32</v>
      </c>
      <c r="Q4" s="5">
        <v>5.55</v>
      </c>
      <c r="R4" s="3" t="s">
        <v>32</v>
      </c>
      <c r="S4" s="5">
        <v>10.46</v>
      </c>
      <c r="T4" s="5">
        <v>7.0759999999999996</v>
      </c>
      <c r="U4" s="5">
        <v>6.29</v>
      </c>
      <c r="V4" s="5" t="s">
        <v>32</v>
      </c>
      <c r="W4" s="5">
        <v>5.0670000000000002</v>
      </c>
      <c r="X4" s="5">
        <v>1.75</v>
      </c>
      <c r="Y4" s="5">
        <v>18.559999999999999</v>
      </c>
      <c r="Z4" s="3" t="s">
        <v>32</v>
      </c>
      <c r="AA4" s="3" t="s">
        <v>34</v>
      </c>
      <c r="AB4" s="3" t="s">
        <v>33</v>
      </c>
      <c r="AC4" s="3" t="s">
        <v>33</v>
      </c>
      <c r="AD4" s="6" t="s">
        <v>33</v>
      </c>
      <c r="AE4" s="3" t="s">
        <v>32</v>
      </c>
      <c r="AF4" s="25" t="s">
        <v>32</v>
      </c>
      <c r="AG4" s="25">
        <v>2.0499999999999998</v>
      </c>
      <c r="AH4" s="25">
        <v>1.35</v>
      </c>
      <c r="AI4" s="3" t="s">
        <v>32</v>
      </c>
      <c r="AJ4" s="3" t="s">
        <v>32</v>
      </c>
      <c r="AK4" s="3" t="s">
        <v>32</v>
      </c>
      <c r="AL4" s="3" t="s">
        <v>32</v>
      </c>
      <c r="AM4" s="3" t="s">
        <v>32</v>
      </c>
      <c r="AN4" s="3" t="s">
        <v>32</v>
      </c>
      <c r="AO4" s="3" t="s">
        <v>32</v>
      </c>
      <c r="AP4" s="3" t="s">
        <v>32</v>
      </c>
      <c r="AQ4" s="3" t="s">
        <v>32</v>
      </c>
      <c r="AR4" s="3" t="s">
        <v>32</v>
      </c>
      <c r="AS4" s="3" t="s">
        <v>32</v>
      </c>
      <c r="AT4" s="3" t="s">
        <v>32</v>
      </c>
      <c r="AU4" s="3" t="s">
        <v>32</v>
      </c>
      <c r="AV4" s="3" t="str">
        <f t="shared" si="0"/>
        <v>NA</v>
      </c>
      <c r="AW4" s="3" t="str">
        <f t="shared" si="1"/>
        <v>NA</v>
      </c>
      <c r="AX4" s="6" t="str">
        <f t="shared" si="2"/>
        <v>NA</v>
      </c>
      <c r="AY4" s="6" t="str">
        <f t="shared" si="3"/>
        <v>NA</v>
      </c>
      <c r="AZ4" s="3" t="str">
        <f t="shared" si="4"/>
        <v>NA</v>
      </c>
      <c r="BA4" s="3" t="str">
        <f t="shared" si="5"/>
        <v>NA</v>
      </c>
      <c r="BB4" s="3">
        <f t="shared" si="6"/>
        <v>0.41688481675392675</v>
      </c>
      <c r="BC4" s="3" t="str">
        <f t="shared" si="7"/>
        <v>NA</v>
      </c>
      <c r="BD4" s="3" t="str">
        <f t="shared" si="8"/>
        <v>NA</v>
      </c>
      <c r="BE4" s="3" t="str">
        <f t="shared" si="9"/>
        <v>NA</v>
      </c>
      <c r="BF4" s="3" t="str">
        <f t="shared" si="10"/>
        <v>NA</v>
      </c>
      <c r="BG4" s="3" t="str">
        <f t="shared" si="11"/>
        <v>NA</v>
      </c>
      <c r="BH4" s="3" t="str">
        <f t="shared" si="12"/>
        <v>NA</v>
      </c>
      <c r="BI4" s="3" t="str">
        <f t="shared" si="13"/>
        <v>NA</v>
      </c>
      <c r="BJ4" s="3" t="str">
        <f t="shared" si="14"/>
        <v>NA</v>
      </c>
      <c r="BK4" s="25">
        <v>2.0499999999999998</v>
      </c>
      <c r="BL4" s="3" t="s">
        <v>32</v>
      </c>
      <c r="BM4" s="3" t="str">
        <f t="shared" si="15"/>
        <v>NA</v>
      </c>
      <c r="BN4" s="3" t="s">
        <v>32</v>
      </c>
      <c r="BO4" s="3">
        <v>1</v>
      </c>
      <c r="BP4" s="3">
        <v>0</v>
      </c>
      <c r="BQ4" s="6">
        <v>0</v>
      </c>
      <c r="BR4" s="3" t="str">
        <f t="shared" ref="BR4:BR13" si="24">IF(E4="NA", "NA", IF(AL4="NA","NA", E4/AL4))</f>
        <v>NA</v>
      </c>
      <c r="BS4" s="3" t="str">
        <f t="shared" ref="BS4:BS13" si="25">IF(AL4="NA","NA",IF(AK4="NA", "NA", AK4/AL4))</f>
        <v>NA</v>
      </c>
      <c r="BT4" s="3" t="str">
        <f t="shared" si="16"/>
        <v>NA</v>
      </c>
      <c r="BU4" s="3" t="str">
        <f t="shared" si="17"/>
        <v>NA</v>
      </c>
      <c r="BV4" s="3" t="str">
        <f t="shared" si="18"/>
        <v>NA</v>
      </c>
      <c r="BW4" s="3" t="str">
        <f t="shared" si="19"/>
        <v>NA</v>
      </c>
      <c r="BX4" s="3" t="str">
        <f t="shared" si="20"/>
        <v>NA</v>
      </c>
      <c r="BY4" s="3" t="str">
        <f t="shared" si="21"/>
        <v>NA</v>
      </c>
      <c r="BZ4" s="3" t="str">
        <f t="shared" si="22"/>
        <v>NA</v>
      </c>
      <c r="CA4" s="3" t="str">
        <f t="shared" si="23"/>
        <v>NA</v>
      </c>
      <c r="CB4" s="3"/>
      <c r="CC4" s="3"/>
      <c r="CD4" s="3"/>
      <c r="CE4" s="3"/>
    </row>
    <row r="5" spans="1:84" ht="25" customHeight="1">
      <c r="A5" s="7" t="s">
        <v>308</v>
      </c>
      <c r="B5" s="8" t="s">
        <v>271</v>
      </c>
      <c r="C5" s="37" t="s">
        <v>272</v>
      </c>
      <c r="D5" s="3" t="s">
        <v>273</v>
      </c>
      <c r="E5" s="5" t="s">
        <v>32</v>
      </c>
      <c r="F5" s="5">
        <v>47.27</v>
      </c>
      <c r="G5" s="5">
        <v>19.350000000000001</v>
      </c>
      <c r="H5" s="5" t="s">
        <v>32</v>
      </c>
      <c r="I5" s="3" t="s">
        <v>32</v>
      </c>
      <c r="J5" s="5" t="s">
        <v>32</v>
      </c>
      <c r="K5" s="5" t="s">
        <v>32</v>
      </c>
      <c r="L5" s="5" t="s">
        <v>32</v>
      </c>
      <c r="M5" s="5" t="s">
        <v>32</v>
      </c>
      <c r="N5" s="5" t="s">
        <v>32</v>
      </c>
      <c r="O5" s="5" t="s">
        <v>32</v>
      </c>
      <c r="P5" s="3" t="s">
        <v>32</v>
      </c>
      <c r="Q5" s="5" t="s">
        <v>32</v>
      </c>
      <c r="R5" s="3" t="s">
        <v>32</v>
      </c>
      <c r="S5" s="5">
        <v>12.27</v>
      </c>
      <c r="T5" s="5">
        <v>8.67</v>
      </c>
      <c r="U5" s="5" t="s">
        <v>32</v>
      </c>
      <c r="V5" s="5">
        <v>1.35</v>
      </c>
      <c r="W5" s="5">
        <v>5.15</v>
      </c>
      <c r="X5" s="5">
        <v>2.16</v>
      </c>
      <c r="Y5" s="5">
        <v>15.19</v>
      </c>
      <c r="Z5" s="3" t="s">
        <v>33</v>
      </c>
      <c r="AA5" s="3" t="s">
        <v>34</v>
      </c>
      <c r="AB5" s="3" t="s">
        <v>33</v>
      </c>
      <c r="AC5" s="3" t="s">
        <v>33</v>
      </c>
      <c r="AD5" s="6" t="s">
        <v>33</v>
      </c>
      <c r="AE5" s="3" t="s">
        <v>32</v>
      </c>
      <c r="AF5" s="3" t="s">
        <v>32</v>
      </c>
      <c r="AG5" s="3">
        <v>1.92</v>
      </c>
      <c r="AH5" s="3" t="s">
        <v>32</v>
      </c>
      <c r="AI5" s="3" t="s">
        <v>32</v>
      </c>
      <c r="AJ5" s="3" t="s">
        <v>32</v>
      </c>
      <c r="AK5" s="3" t="s">
        <v>32</v>
      </c>
      <c r="AL5" s="25" t="s">
        <v>32</v>
      </c>
      <c r="AM5" s="25" t="s">
        <v>32</v>
      </c>
      <c r="AN5" s="25" t="s">
        <v>32</v>
      </c>
      <c r="AO5" s="25" t="s">
        <v>32</v>
      </c>
      <c r="AP5" s="25" t="s">
        <v>32</v>
      </c>
      <c r="AQ5" s="25" t="s">
        <v>32</v>
      </c>
      <c r="AR5" s="25" t="s">
        <v>32</v>
      </c>
      <c r="AS5" s="25" t="s">
        <v>32</v>
      </c>
      <c r="AT5" s="25" t="s">
        <v>32</v>
      </c>
      <c r="AU5" s="25" t="s">
        <v>32</v>
      </c>
      <c r="AV5" s="3">
        <f t="shared" si="0"/>
        <v>0.4093505394541993</v>
      </c>
      <c r="AW5" s="3" t="str">
        <f t="shared" si="1"/>
        <v>NA</v>
      </c>
      <c r="AX5" s="6" t="str">
        <f t="shared" si="2"/>
        <v>NA</v>
      </c>
      <c r="AY5" s="6" t="str">
        <f t="shared" si="3"/>
        <v>NA</v>
      </c>
      <c r="AZ5" s="3" t="str">
        <f t="shared" si="4"/>
        <v>NA</v>
      </c>
      <c r="BA5" s="3" t="str">
        <f t="shared" si="5"/>
        <v>NA</v>
      </c>
      <c r="BB5" s="3" t="str">
        <f t="shared" si="6"/>
        <v>NA</v>
      </c>
      <c r="BC5" s="3" t="str">
        <f t="shared" si="7"/>
        <v>NA</v>
      </c>
      <c r="BD5" s="3">
        <f t="shared" si="8"/>
        <v>2.489199928984854E-3</v>
      </c>
      <c r="BE5" s="3" t="str">
        <f t="shared" si="9"/>
        <v>NA</v>
      </c>
      <c r="BF5" s="3" t="str">
        <f t="shared" si="10"/>
        <v>NA</v>
      </c>
      <c r="BG5" s="3">
        <f t="shared" si="11"/>
        <v>0.69584250228654809</v>
      </c>
      <c r="BH5" s="3" t="str">
        <f t="shared" si="12"/>
        <v>NA</v>
      </c>
      <c r="BI5" s="3">
        <f t="shared" si="13"/>
        <v>2.8559339961920879E-2</v>
      </c>
      <c r="BJ5" s="3">
        <f t="shared" si="14"/>
        <v>0.32134546223820604</v>
      </c>
      <c r="BK5" s="25">
        <v>1.92</v>
      </c>
      <c r="BL5" s="3" t="s">
        <v>32</v>
      </c>
      <c r="BM5" s="3" t="str">
        <f t="shared" si="15"/>
        <v>NA</v>
      </c>
      <c r="BN5" s="3">
        <v>0</v>
      </c>
      <c r="BO5" s="3">
        <v>1</v>
      </c>
      <c r="BP5" s="3">
        <v>0</v>
      </c>
      <c r="BQ5" s="6">
        <v>0</v>
      </c>
      <c r="BR5" s="3" t="str">
        <f t="shared" si="24"/>
        <v>NA</v>
      </c>
      <c r="BS5" s="3" t="str">
        <f t="shared" si="25"/>
        <v>NA</v>
      </c>
      <c r="BT5" s="3" t="str">
        <f t="shared" si="16"/>
        <v>NA</v>
      </c>
      <c r="BU5" s="3" t="str">
        <f t="shared" si="17"/>
        <v>NA</v>
      </c>
      <c r="BV5" s="3" t="str">
        <f t="shared" si="18"/>
        <v>NA</v>
      </c>
      <c r="BW5" s="3" t="str">
        <f t="shared" si="19"/>
        <v>NA</v>
      </c>
      <c r="BX5" s="3" t="str">
        <f t="shared" si="20"/>
        <v>NA</v>
      </c>
      <c r="BY5" s="3" t="str">
        <f t="shared" si="21"/>
        <v>NA</v>
      </c>
      <c r="BZ5" s="3" t="str">
        <f t="shared" si="22"/>
        <v>NA</v>
      </c>
      <c r="CA5" s="3" t="str">
        <f t="shared" si="23"/>
        <v>NA</v>
      </c>
      <c r="CB5" s="3"/>
      <c r="CC5" s="3"/>
      <c r="CD5" s="3"/>
      <c r="CE5" s="3"/>
    </row>
    <row r="6" spans="1:84" ht="25" customHeight="1">
      <c r="A6" s="7" t="s">
        <v>308</v>
      </c>
      <c r="B6" s="8" t="s">
        <v>271</v>
      </c>
      <c r="C6" s="37" t="s">
        <v>333</v>
      </c>
      <c r="D6" s="3" t="s">
        <v>324</v>
      </c>
      <c r="E6" s="5">
        <v>25.88</v>
      </c>
      <c r="F6" s="5">
        <v>23.68</v>
      </c>
      <c r="G6" s="5" t="s">
        <v>32</v>
      </c>
      <c r="H6" s="5">
        <v>3.04</v>
      </c>
      <c r="I6" s="5">
        <v>1.99</v>
      </c>
      <c r="J6" s="5" t="s">
        <v>32</v>
      </c>
      <c r="K6" s="5">
        <v>22.29</v>
      </c>
      <c r="L6" s="5" t="s">
        <v>32</v>
      </c>
      <c r="M6" s="5">
        <v>2.52</v>
      </c>
      <c r="N6" s="5">
        <v>1.22</v>
      </c>
      <c r="O6" s="5" t="s">
        <v>32</v>
      </c>
      <c r="P6" s="3" t="s">
        <v>32</v>
      </c>
      <c r="Q6" s="5" t="s">
        <v>32</v>
      </c>
      <c r="R6" s="5" t="s">
        <v>32</v>
      </c>
      <c r="S6" s="5" t="s">
        <v>32</v>
      </c>
      <c r="T6" s="5" t="s">
        <v>32</v>
      </c>
      <c r="U6" s="5" t="s">
        <v>32</v>
      </c>
      <c r="V6" s="5" t="s">
        <v>32</v>
      </c>
      <c r="W6" s="5" t="s">
        <v>32</v>
      </c>
      <c r="X6" s="5" t="s">
        <v>32</v>
      </c>
      <c r="Y6" s="5" t="s">
        <v>32</v>
      </c>
      <c r="Z6" s="3" t="s">
        <v>33</v>
      </c>
      <c r="AA6" s="3" t="s">
        <v>34</v>
      </c>
      <c r="AB6" s="3" t="s">
        <v>33</v>
      </c>
      <c r="AC6" s="3" t="s">
        <v>33</v>
      </c>
      <c r="AD6" s="6" t="s">
        <v>33</v>
      </c>
      <c r="AE6" s="3" t="s">
        <v>32</v>
      </c>
      <c r="AF6" s="3" t="s">
        <v>32</v>
      </c>
      <c r="AG6" s="3">
        <v>2.1800000000000002</v>
      </c>
      <c r="AH6" s="3">
        <v>0.624</v>
      </c>
      <c r="AI6" s="3" t="s">
        <v>32</v>
      </c>
      <c r="AJ6" s="3" t="s">
        <v>32</v>
      </c>
      <c r="AK6" s="3" t="s">
        <v>32</v>
      </c>
      <c r="AL6" s="3" t="s">
        <v>32</v>
      </c>
      <c r="AM6" s="3" t="s">
        <v>32</v>
      </c>
      <c r="AN6" s="3" t="s">
        <v>32</v>
      </c>
      <c r="AO6" s="3" t="s">
        <v>32</v>
      </c>
      <c r="AP6" s="3" t="s">
        <v>32</v>
      </c>
      <c r="AQ6" s="3" t="s">
        <v>32</v>
      </c>
      <c r="AR6" s="3" t="s">
        <v>32</v>
      </c>
      <c r="AS6" s="3" t="s">
        <v>32</v>
      </c>
      <c r="AT6" s="3" t="s">
        <v>32</v>
      </c>
      <c r="AU6" s="3" t="s">
        <v>32</v>
      </c>
      <c r="AV6" s="3" t="str">
        <f t="shared" si="0"/>
        <v>NA</v>
      </c>
      <c r="AW6" s="3" t="str">
        <f t="shared" si="1"/>
        <v>NA</v>
      </c>
      <c r="AX6" s="6">
        <f t="shared" si="2"/>
        <v>4.714064914992272E-2</v>
      </c>
      <c r="AY6" s="6">
        <f t="shared" si="3"/>
        <v>7.6893353941267395E-2</v>
      </c>
      <c r="AZ6" s="3" t="str">
        <f t="shared" si="4"/>
        <v>NA</v>
      </c>
      <c r="BA6" s="3">
        <f t="shared" si="5"/>
        <v>0.11305518169582773</v>
      </c>
      <c r="BB6" s="3" t="str">
        <f t="shared" si="6"/>
        <v>NA</v>
      </c>
      <c r="BC6" s="3">
        <f t="shared" si="7"/>
        <v>0.13638402871242711</v>
      </c>
      <c r="BD6" s="3" t="str">
        <f t="shared" si="8"/>
        <v>NA</v>
      </c>
      <c r="BE6" s="3" t="str">
        <f t="shared" si="9"/>
        <v>NA</v>
      </c>
      <c r="BF6" s="3" t="str">
        <f t="shared" si="10"/>
        <v>NA</v>
      </c>
      <c r="BG6" s="3" t="str">
        <f t="shared" si="11"/>
        <v>NA</v>
      </c>
      <c r="BH6" s="3" t="str">
        <f t="shared" si="12"/>
        <v>NA</v>
      </c>
      <c r="BI6" s="3" t="str">
        <f t="shared" si="13"/>
        <v>NA</v>
      </c>
      <c r="BJ6" s="3" t="str">
        <f t="shared" si="14"/>
        <v>NA</v>
      </c>
      <c r="BK6" s="3">
        <v>2.1800000000000002</v>
      </c>
      <c r="BL6" s="3" t="s">
        <v>32</v>
      </c>
      <c r="BM6" s="3" t="str">
        <f t="shared" si="15"/>
        <v>NA</v>
      </c>
      <c r="BN6" s="3">
        <v>0</v>
      </c>
      <c r="BO6" s="3">
        <v>1</v>
      </c>
      <c r="BP6" s="3">
        <v>0</v>
      </c>
      <c r="BQ6" s="6">
        <v>0</v>
      </c>
      <c r="BR6" s="3" t="str">
        <f t="shared" si="24"/>
        <v>NA</v>
      </c>
      <c r="BS6" s="3" t="str">
        <f t="shared" si="25"/>
        <v>NA</v>
      </c>
      <c r="BT6" s="3" t="str">
        <f t="shared" si="16"/>
        <v>NA</v>
      </c>
      <c r="BU6" s="3" t="str">
        <f t="shared" si="17"/>
        <v>NA</v>
      </c>
      <c r="BV6" s="3" t="str">
        <f t="shared" si="18"/>
        <v>NA</v>
      </c>
      <c r="BW6" s="3" t="str">
        <f t="shared" si="19"/>
        <v>NA</v>
      </c>
      <c r="BX6" s="3" t="str">
        <f t="shared" si="20"/>
        <v>NA</v>
      </c>
      <c r="BY6" s="3" t="str">
        <f t="shared" si="21"/>
        <v>NA</v>
      </c>
      <c r="BZ6" s="3" t="str">
        <f t="shared" si="22"/>
        <v>NA</v>
      </c>
      <c r="CA6" s="3" t="str">
        <f t="shared" si="23"/>
        <v>NA</v>
      </c>
      <c r="CB6" s="3"/>
      <c r="CC6" s="3"/>
      <c r="CD6" s="3"/>
      <c r="CE6" s="3"/>
    </row>
    <row r="7" spans="1:84" ht="25" customHeight="1">
      <c r="A7" s="7" t="s">
        <v>308</v>
      </c>
      <c r="B7" s="8" t="s">
        <v>271</v>
      </c>
      <c r="C7" s="37" t="s">
        <v>275</v>
      </c>
      <c r="D7" s="3" t="s">
        <v>273</v>
      </c>
      <c r="E7" s="5">
        <v>26.5</v>
      </c>
      <c r="F7" s="5">
        <v>24.07</v>
      </c>
      <c r="G7" s="5" t="s">
        <v>32</v>
      </c>
      <c r="H7" s="5">
        <v>3.04</v>
      </c>
      <c r="I7" s="3">
        <v>1.5</v>
      </c>
      <c r="J7" s="5" t="s">
        <v>32</v>
      </c>
      <c r="K7" s="5" t="s">
        <v>32</v>
      </c>
      <c r="L7" s="5">
        <v>8.5399999999999991</v>
      </c>
      <c r="M7" s="5">
        <v>3.57</v>
      </c>
      <c r="N7" s="5">
        <v>1.4</v>
      </c>
      <c r="O7" s="5" t="s">
        <v>32</v>
      </c>
      <c r="P7" s="3" t="s">
        <v>32</v>
      </c>
      <c r="Q7" s="5" t="s">
        <v>32</v>
      </c>
      <c r="R7" s="3" t="s">
        <v>32</v>
      </c>
      <c r="S7" s="5" t="s">
        <v>32</v>
      </c>
      <c r="T7" s="5" t="s">
        <v>32</v>
      </c>
      <c r="U7" s="5" t="s">
        <v>32</v>
      </c>
      <c r="V7" s="5" t="s">
        <v>32</v>
      </c>
      <c r="W7" s="5" t="s">
        <v>32</v>
      </c>
      <c r="X7" s="5" t="s">
        <v>32</v>
      </c>
      <c r="Y7" s="5" t="s">
        <v>32</v>
      </c>
      <c r="Z7" s="3" t="s">
        <v>33</v>
      </c>
      <c r="AA7" s="3" t="s">
        <v>34</v>
      </c>
      <c r="AB7" s="3" t="s">
        <v>33</v>
      </c>
      <c r="AC7" s="3" t="s">
        <v>33</v>
      </c>
      <c r="AD7" s="6" t="s">
        <v>33</v>
      </c>
      <c r="AE7" s="3" t="s">
        <v>32</v>
      </c>
      <c r="AF7" s="3" t="s">
        <v>32</v>
      </c>
      <c r="AG7" s="3" t="s">
        <v>32</v>
      </c>
      <c r="AH7" s="3" t="s">
        <v>32</v>
      </c>
      <c r="AI7" s="3" t="s">
        <v>32</v>
      </c>
      <c r="AJ7" s="3" t="s">
        <v>32</v>
      </c>
      <c r="AK7" s="3" t="s">
        <v>32</v>
      </c>
      <c r="AL7" s="3" t="s">
        <v>32</v>
      </c>
      <c r="AM7" s="3" t="s">
        <v>32</v>
      </c>
      <c r="AN7" s="3" t="s">
        <v>32</v>
      </c>
      <c r="AO7" s="3" t="s">
        <v>32</v>
      </c>
      <c r="AP7" s="3" t="s">
        <v>32</v>
      </c>
      <c r="AQ7" s="3" t="s">
        <v>32</v>
      </c>
      <c r="AR7" s="3" t="s">
        <v>32</v>
      </c>
      <c r="AS7" s="3" t="s">
        <v>32</v>
      </c>
      <c r="AT7" s="3" t="s">
        <v>32</v>
      </c>
      <c r="AU7" s="3" t="s">
        <v>32</v>
      </c>
      <c r="AV7" s="3" t="str">
        <f t="shared" si="0"/>
        <v>NA</v>
      </c>
      <c r="AW7" s="3" t="str">
        <f t="shared" si="1"/>
        <v>NA</v>
      </c>
      <c r="AX7" s="6">
        <f t="shared" si="2"/>
        <v>5.2830188679245278E-2</v>
      </c>
      <c r="AY7" s="6">
        <f t="shared" si="3"/>
        <v>5.6603773584905662E-2</v>
      </c>
      <c r="AZ7" s="3" t="str">
        <f t="shared" si="4"/>
        <v>NA</v>
      </c>
      <c r="BA7" s="3" t="str">
        <f t="shared" si="5"/>
        <v>NA</v>
      </c>
      <c r="BB7" s="3">
        <f t="shared" si="6"/>
        <v>0.41803278688524592</v>
      </c>
      <c r="BC7" s="3" t="str">
        <f t="shared" si="7"/>
        <v>NA</v>
      </c>
      <c r="BD7" s="3" t="str">
        <f t="shared" si="8"/>
        <v>NA</v>
      </c>
      <c r="BE7" s="3" t="str">
        <f t="shared" si="9"/>
        <v>NA</v>
      </c>
      <c r="BF7" s="3" t="str">
        <f t="shared" si="10"/>
        <v>NA</v>
      </c>
      <c r="BG7" s="3" t="str">
        <f t="shared" si="11"/>
        <v>NA</v>
      </c>
      <c r="BH7" s="3" t="str">
        <f t="shared" si="12"/>
        <v>NA</v>
      </c>
      <c r="BI7" s="3" t="str">
        <f t="shared" si="13"/>
        <v>NA</v>
      </c>
      <c r="BJ7" s="3" t="str">
        <f t="shared" si="14"/>
        <v>NA</v>
      </c>
      <c r="BK7" s="25" t="s">
        <v>32</v>
      </c>
      <c r="BL7" s="3" t="s">
        <v>32</v>
      </c>
      <c r="BM7" s="3" t="str">
        <f t="shared" si="15"/>
        <v>NA</v>
      </c>
      <c r="BN7" s="3">
        <v>0</v>
      </c>
      <c r="BO7" s="3">
        <v>1</v>
      </c>
      <c r="BP7" s="3">
        <v>0</v>
      </c>
      <c r="BQ7" s="6">
        <v>0</v>
      </c>
      <c r="BR7" s="3" t="str">
        <f t="shared" si="24"/>
        <v>NA</v>
      </c>
      <c r="BS7" s="3" t="str">
        <f t="shared" si="25"/>
        <v>NA</v>
      </c>
      <c r="BT7" s="3" t="str">
        <f t="shared" si="16"/>
        <v>NA</v>
      </c>
      <c r="BU7" s="3" t="str">
        <f t="shared" si="17"/>
        <v>NA</v>
      </c>
      <c r="BV7" s="3" t="str">
        <f t="shared" si="18"/>
        <v>NA</v>
      </c>
      <c r="BW7" s="3" t="str">
        <f t="shared" si="19"/>
        <v>NA</v>
      </c>
      <c r="BX7" s="3" t="str">
        <f t="shared" si="20"/>
        <v>NA</v>
      </c>
      <c r="BY7" s="3" t="str">
        <f t="shared" si="21"/>
        <v>NA</v>
      </c>
      <c r="BZ7" s="3" t="str">
        <f t="shared" si="22"/>
        <v>NA</v>
      </c>
      <c r="CA7" s="3" t="str">
        <f t="shared" si="23"/>
        <v>NA</v>
      </c>
      <c r="CB7" s="3"/>
      <c r="CC7" s="3"/>
      <c r="CD7" s="3"/>
      <c r="CE7" s="3"/>
    </row>
    <row r="8" spans="1:84" ht="25" customHeight="1">
      <c r="A8" s="7" t="s">
        <v>308</v>
      </c>
      <c r="B8" s="8" t="s">
        <v>271</v>
      </c>
      <c r="C8" s="3" t="s">
        <v>267</v>
      </c>
      <c r="D8" s="3" t="s">
        <v>270</v>
      </c>
      <c r="E8" s="5">
        <v>48.88</v>
      </c>
      <c r="F8" s="5">
        <v>43.27</v>
      </c>
      <c r="G8" s="5" t="s">
        <v>32</v>
      </c>
      <c r="H8" s="5">
        <v>6.45</v>
      </c>
      <c r="I8" s="5">
        <v>2.58</v>
      </c>
      <c r="J8" s="5">
        <v>26.49</v>
      </c>
      <c r="K8" s="5">
        <v>41.55</v>
      </c>
      <c r="L8" s="5">
        <v>15.75</v>
      </c>
      <c r="M8" s="5">
        <v>6.35</v>
      </c>
      <c r="N8" s="5">
        <v>2.46</v>
      </c>
      <c r="O8" s="5" t="s">
        <v>32</v>
      </c>
      <c r="P8" s="3" t="s">
        <v>32</v>
      </c>
      <c r="Q8" s="5" t="s">
        <v>32</v>
      </c>
      <c r="R8" s="3" t="s">
        <v>32</v>
      </c>
      <c r="S8" s="5" t="s">
        <v>32</v>
      </c>
      <c r="T8" s="5" t="s">
        <v>32</v>
      </c>
      <c r="U8" s="5" t="s">
        <v>32</v>
      </c>
      <c r="V8" s="5" t="s">
        <v>32</v>
      </c>
      <c r="W8" s="5" t="s">
        <v>32</v>
      </c>
      <c r="X8" s="5" t="s">
        <v>32</v>
      </c>
      <c r="Y8" s="5" t="s">
        <v>32</v>
      </c>
      <c r="Z8" s="3" t="s">
        <v>33</v>
      </c>
      <c r="AA8" s="3" t="s">
        <v>34</v>
      </c>
      <c r="AB8" s="3" t="s">
        <v>33</v>
      </c>
      <c r="AC8" s="3" t="s">
        <v>33</v>
      </c>
      <c r="AD8" s="6" t="s">
        <v>33</v>
      </c>
      <c r="AE8" s="3" t="s">
        <v>32</v>
      </c>
      <c r="AF8" s="3" t="s">
        <v>32</v>
      </c>
      <c r="AG8" s="3" t="s">
        <v>32</v>
      </c>
      <c r="AH8" s="3" t="s">
        <v>32</v>
      </c>
      <c r="AI8" s="3" t="s">
        <v>32</v>
      </c>
      <c r="AJ8" s="3" t="s">
        <v>32</v>
      </c>
      <c r="AK8" s="3" t="s">
        <v>32</v>
      </c>
      <c r="AL8" s="3" t="s">
        <v>32</v>
      </c>
      <c r="AM8" s="3" t="s">
        <v>32</v>
      </c>
      <c r="AN8" s="5">
        <v>25.96</v>
      </c>
      <c r="AO8" s="5">
        <v>3.07</v>
      </c>
      <c r="AP8" s="5" t="s">
        <v>32</v>
      </c>
      <c r="AQ8" s="5" t="s">
        <v>32</v>
      </c>
      <c r="AR8" s="3" t="s">
        <v>32</v>
      </c>
      <c r="AS8" s="3" t="s">
        <v>32</v>
      </c>
      <c r="AT8" s="3" t="s">
        <v>32</v>
      </c>
      <c r="AU8" s="3" t="s">
        <v>32</v>
      </c>
      <c r="AV8" s="3" t="str">
        <f t="shared" si="0"/>
        <v>NA</v>
      </c>
      <c r="AW8" s="3" t="str">
        <f t="shared" si="1"/>
        <v>NA</v>
      </c>
      <c r="AX8" s="6">
        <f t="shared" si="2"/>
        <v>5.0327332242225853E-2</v>
      </c>
      <c r="AY8" s="6">
        <f t="shared" si="3"/>
        <v>5.2782324058919805E-2</v>
      </c>
      <c r="AZ8" s="3">
        <f t="shared" si="4"/>
        <v>0.54193944353518819</v>
      </c>
      <c r="BA8" s="3">
        <f t="shared" si="5"/>
        <v>0.15282791817087846</v>
      </c>
      <c r="BB8" s="3">
        <f t="shared" si="6"/>
        <v>0.40317460317460313</v>
      </c>
      <c r="BC8" s="3">
        <f t="shared" si="7"/>
        <v>0.1552346570397112</v>
      </c>
      <c r="BD8" s="3" t="str">
        <f t="shared" si="8"/>
        <v>NA</v>
      </c>
      <c r="BE8" s="3" t="str">
        <f t="shared" si="9"/>
        <v>NA</v>
      </c>
      <c r="BF8" s="3" t="str">
        <f t="shared" si="10"/>
        <v>NA</v>
      </c>
      <c r="BG8" s="3" t="str">
        <f t="shared" si="11"/>
        <v>NA</v>
      </c>
      <c r="BH8" s="3" t="str">
        <f t="shared" si="12"/>
        <v>NA</v>
      </c>
      <c r="BI8" s="3" t="str">
        <f t="shared" si="13"/>
        <v>NA</v>
      </c>
      <c r="BJ8" s="3" t="str">
        <f t="shared" si="14"/>
        <v>NA</v>
      </c>
      <c r="BK8" s="25" t="s">
        <v>32</v>
      </c>
      <c r="BL8" s="25" t="s">
        <v>32</v>
      </c>
      <c r="BM8" s="3" t="str">
        <f t="shared" si="15"/>
        <v>NA</v>
      </c>
      <c r="BN8" s="3">
        <v>0</v>
      </c>
      <c r="BO8" s="3" t="s">
        <v>32</v>
      </c>
      <c r="BP8" s="3">
        <v>0</v>
      </c>
      <c r="BQ8" s="6" t="s">
        <v>32</v>
      </c>
      <c r="BR8" s="3" t="str">
        <f t="shared" si="24"/>
        <v>NA</v>
      </c>
      <c r="BS8" s="3" t="str">
        <f t="shared" si="25"/>
        <v>NA</v>
      </c>
      <c r="BT8" s="3" t="str">
        <f t="shared" si="16"/>
        <v>NA</v>
      </c>
      <c r="BU8" s="3" t="str">
        <f t="shared" si="17"/>
        <v>NA</v>
      </c>
      <c r="BV8" s="3" t="str">
        <f t="shared" si="18"/>
        <v>NA</v>
      </c>
      <c r="BW8" s="3" t="str">
        <f t="shared" si="19"/>
        <v>NA</v>
      </c>
      <c r="BX8" s="3">
        <f t="shared" si="20"/>
        <v>0.11825885978428351</v>
      </c>
      <c r="BY8" s="3" t="str">
        <f t="shared" si="21"/>
        <v>NA</v>
      </c>
      <c r="BZ8" s="3" t="str">
        <f t="shared" si="22"/>
        <v>NA</v>
      </c>
      <c r="CA8" s="3" t="str">
        <f t="shared" si="23"/>
        <v>NA</v>
      </c>
      <c r="CB8" s="3"/>
      <c r="CC8" s="3"/>
      <c r="CD8" s="3"/>
      <c r="CE8" s="3"/>
    </row>
    <row r="9" spans="1:84" ht="25" customHeight="1">
      <c r="A9" s="7" t="s">
        <v>308</v>
      </c>
      <c r="B9" s="8" t="s">
        <v>271</v>
      </c>
      <c r="C9" s="3" t="s">
        <v>268</v>
      </c>
      <c r="D9" s="3" t="s">
        <v>270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5" t="s">
        <v>32</v>
      </c>
      <c r="K9" s="5" t="s">
        <v>32</v>
      </c>
      <c r="L9" s="5" t="s">
        <v>32</v>
      </c>
      <c r="M9" s="5" t="s">
        <v>32</v>
      </c>
      <c r="N9" s="5" t="s">
        <v>32</v>
      </c>
      <c r="O9" s="5" t="s">
        <v>32</v>
      </c>
      <c r="P9" s="5" t="s">
        <v>32</v>
      </c>
      <c r="Q9" s="5" t="s">
        <v>32</v>
      </c>
      <c r="R9" s="5" t="s">
        <v>32</v>
      </c>
      <c r="S9" s="5" t="s">
        <v>32</v>
      </c>
      <c r="T9" s="5" t="s">
        <v>32</v>
      </c>
      <c r="U9" s="5" t="s">
        <v>32</v>
      </c>
      <c r="V9" s="5" t="s">
        <v>32</v>
      </c>
      <c r="W9" s="5" t="s">
        <v>32</v>
      </c>
      <c r="X9" s="5" t="s">
        <v>32</v>
      </c>
      <c r="Y9" s="5" t="s">
        <v>32</v>
      </c>
      <c r="Z9" s="5" t="s">
        <v>32</v>
      </c>
      <c r="AA9" s="5" t="s">
        <v>32</v>
      </c>
      <c r="AB9" s="5" t="s">
        <v>32</v>
      </c>
      <c r="AC9" s="5" t="s">
        <v>32</v>
      </c>
      <c r="AD9" s="5" t="s">
        <v>32</v>
      </c>
      <c r="AE9" s="5" t="s">
        <v>32</v>
      </c>
      <c r="AF9" s="5" t="s">
        <v>32</v>
      </c>
      <c r="AG9" s="5" t="s">
        <v>32</v>
      </c>
      <c r="AH9" s="5" t="s">
        <v>32</v>
      </c>
      <c r="AI9" s="5" t="s">
        <v>32</v>
      </c>
      <c r="AJ9" s="5" t="s">
        <v>32</v>
      </c>
      <c r="AK9" s="5" t="s">
        <v>32</v>
      </c>
      <c r="AL9" s="5" t="s">
        <v>32</v>
      </c>
      <c r="AM9" s="5" t="s">
        <v>32</v>
      </c>
      <c r="AN9" s="5" t="s">
        <v>32</v>
      </c>
      <c r="AO9" s="5" t="s">
        <v>32</v>
      </c>
      <c r="AP9" s="5">
        <v>23.06</v>
      </c>
      <c r="AQ9" s="5">
        <v>2.44</v>
      </c>
      <c r="AR9" s="3" t="s">
        <v>32</v>
      </c>
      <c r="AS9" s="3" t="s">
        <v>32</v>
      </c>
      <c r="AT9" s="5">
        <v>9.68</v>
      </c>
      <c r="AU9" s="5">
        <v>48.53</v>
      </c>
      <c r="AV9" s="3" t="str">
        <f t="shared" si="0"/>
        <v>NA</v>
      </c>
      <c r="AW9" s="3" t="str">
        <f t="shared" si="1"/>
        <v>NA</v>
      </c>
      <c r="AX9" s="6" t="str">
        <f t="shared" si="2"/>
        <v>NA</v>
      </c>
      <c r="AY9" s="6" t="str">
        <f t="shared" si="3"/>
        <v>NA</v>
      </c>
      <c r="AZ9" s="3" t="str">
        <f t="shared" si="4"/>
        <v>NA</v>
      </c>
      <c r="BA9" s="3" t="str">
        <f t="shared" si="5"/>
        <v>NA</v>
      </c>
      <c r="BB9" s="3" t="str">
        <f t="shared" si="6"/>
        <v>NA</v>
      </c>
      <c r="BC9" s="3" t="str">
        <f t="shared" si="7"/>
        <v>NA</v>
      </c>
      <c r="BD9" s="3" t="str">
        <f t="shared" si="8"/>
        <v>NA</v>
      </c>
      <c r="BE9" s="3" t="str">
        <f t="shared" si="9"/>
        <v>NA</v>
      </c>
      <c r="BF9" s="3" t="str">
        <f t="shared" si="10"/>
        <v>NA</v>
      </c>
      <c r="BG9" s="3" t="str">
        <f t="shared" si="11"/>
        <v>NA</v>
      </c>
      <c r="BH9" s="3" t="str">
        <f t="shared" si="12"/>
        <v>NA</v>
      </c>
      <c r="BI9" s="3" t="str">
        <f t="shared" si="13"/>
        <v>NA</v>
      </c>
      <c r="BJ9" s="3" t="str">
        <f t="shared" si="14"/>
        <v>NA</v>
      </c>
      <c r="BK9" s="25" t="s">
        <v>32</v>
      </c>
      <c r="BL9" s="25" t="s">
        <v>32</v>
      </c>
      <c r="BM9" s="3" t="str">
        <f t="shared" si="15"/>
        <v>NA</v>
      </c>
      <c r="BN9" s="25" t="s">
        <v>32</v>
      </c>
      <c r="BO9" s="25" t="s">
        <v>32</v>
      </c>
      <c r="BP9" s="25" t="s">
        <v>32</v>
      </c>
      <c r="BQ9" s="25" t="s">
        <v>32</v>
      </c>
      <c r="BR9" s="3" t="str">
        <f t="shared" si="24"/>
        <v>NA</v>
      </c>
      <c r="BS9" s="3" t="str">
        <f t="shared" si="25"/>
        <v>NA</v>
      </c>
      <c r="BT9" s="3" t="str">
        <f t="shared" si="16"/>
        <v>NA</v>
      </c>
      <c r="BU9" s="3" t="str">
        <f t="shared" si="17"/>
        <v>NA</v>
      </c>
      <c r="BV9" s="3" t="str">
        <f t="shared" si="18"/>
        <v>NA</v>
      </c>
      <c r="BW9" s="3" t="str">
        <f t="shared" si="19"/>
        <v>NA</v>
      </c>
      <c r="BX9" s="3" t="str">
        <f t="shared" si="20"/>
        <v>NA</v>
      </c>
      <c r="BY9" s="3">
        <f t="shared" si="21"/>
        <v>0.10581092801387684</v>
      </c>
      <c r="BZ9" s="3" t="str">
        <f t="shared" si="22"/>
        <v>NA</v>
      </c>
      <c r="CA9" s="3">
        <f t="shared" si="23"/>
        <v>0.19946424891819492</v>
      </c>
      <c r="CB9" s="3"/>
      <c r="CC9" s="3"/>
      <c r="CD9" s="3"/>
      <c r="CE9" s="3"/>
    </row>
    <row r="10" spans="1:84" ht="25" customHeight="1">
      <c r="A10" s="7" t="s">
        <v>308</v>
      </c>
      <c r="B10" s="8" t="s">
        <v>271</v>
      </c>
      <c r="C10" s="3" t="s">
        <v>269</v>
      </c>
      <c r="D10" s="3" t="s">
        <v>270</v>
      </c>
      <c r="E10" s="5" t="s">
        <v>32</v>
      </c>
      <c r="F10" s="5" t="s">
        <v>32</v>
      </c>
      <c r="G10" s="5" t="s">
        <v>32</v>
      </c>
      <c r="H10" s="5" t="s">
        <v>32</v>
      </c>
      <c r="I10" s="5" t="s">
        <v>32</v>
      </c>
      <c r="J10" s="5" t="s">
        <v>32</v>
      </c>
      <c r="K10" s="5" t="s">
        <v>32</v>
      </c>
      <c r="L10" s="5" t="s">
        <v>32</v>
      </c>
      <c r="M10" s="5" t="s">
        <v>32</v>
      </c>
      <c r="N10" s="5" t="s">
        <v>32</v>
      </c>
      <c r="O10" s="5" t="s">
        <v>32</v>
      </c>
      <c r="P10" s="5" t="s">
        <v>32</v>
      </c>
      <c r="Q10" s="5" t="s">
        <v>32</v>
      </c>
      <c r="R10" s="5" t="s">
        <v>32</v>
      </c>
      <c r="S10" s="5" t="s">
        <v>32</v>
      </c>
      <c r="T10" s="5" t="s">
        <v>32</v>
      </c>
      <c r="U10" s="5" t="s">
        <v>32</v>
      </c>
      <c r="V10" s="5" t="s">
        <v>32</v>
      </c>
      <c r="W10" s="5" t="s">
        <v>32</v>
      </c>
      <c r="X10" s="5" t="s">
        <v>32</v>
      </c>
      <c r="Y10" s="5" t="s">
        <v>32</v>
      </c>
      <c r="Z10" s="3" t="s">
        <v>33</v>
      </c>
      <c r="AA10" s="3" t="s">
        <v>32</v>
      </c>
      <c r="AB10" s="3" t="s">
        <v>32</v>
      </c>
      <c r="AC10" s="3" t="s">
        <v>32</v>
      </c>
      <c r="AD10" s="3" t="s">
        <v>32</v>
      </c>
      <c r="AE10" s="3" t="s">
        <v>32</v>
      </c>
      <c r="AF10" s="3" t="s">
        <v>32</v>
      </c>
      <c r="AG10" s="3" t="s">
        <v>32</v>
      </c>
      <c r="AH10" s="3" t="s">
        <v>32</v>
      </c>
      <c r="AI10" s="3" t="s">
        <v>32</v>
      </c>
      <c r="AJ10" s="3" t="s">
        <v>32</v>
      </c>
      <c r="AK10" s="3" t="s">
        <v>32</v>
      </c>
      <c r="AL10" s="3" t="s">
        <v>32</v>
      </c>
      <c r="AM10" s="3" t="s">
        <v>32</v>
      </c>
      <c r="AN10" s="5">
        <v>22.08</v>
      </c>
      <c r="AO10" s="5">
        <v>3.86</v>
      </c>
      <c r="AP10" s="5" t="s">
        <v>32</v>
      </c>
      <c r="AQ10" s="5" t="s">
        <v>32</v>
      </c>
      <c r="AR10" s="5" t="s">
        <v>32</v>
      </c>
      <c r="AS10" s="5" t="s">
        <v>32</v>
      </c>
      <c r="AT10" s="5" t="s">
        <v>32</v>
      </c>
      <c r="AU10" s="5" t="s">
        <v>32</v>
      </c>
      <c r="AV10" s="3" t="str">
        <f t="shared" si="0"/>
        <v>NA</v>
      </c>
      <c r="AW10" s="3" t="str">
        <f t="shared" si="1"/>
        <v>NA</v>
      </c>
      <c r="AX10" s="6" t="str">
        <f t="shared" si="2"/>
        <v>NA</v>
      </c>
      <c r="AY10" s="6" t="str">
        <f t="shared" si="3"/>
        <v>NA</v>
      </c>
      <c r="AZ10" s="3" t="str">
        <f t="shared" si="4"/>
        <v>NA</v>
      </c>
      <c r="BA10" s="3" t="str">
        <f t="shared" si="5"/>
        <v>NA</v>
      </c>
      <c r="BB10" s="3" t="str">
        <f t="shared" si="6"/>
        <v>NA</v>
      </c>
      <c r="BC10" s="3" t="str">
        <f t="shared" si="7"/>
        <v>NA</v>
      </c>
      <c r="BD10" s="3" t="str">
        <f t="shared" si="8"/>
        <v>NA</v>
      </c>
      <c r="BE10" s="3" t="str">
        <f t="shared" si="9"/>
        <v>NA</v>
      </c>
      <c r="BF10" s="3" t="str">
        <f t="shared" si="10"/>
        <v>NA</v>
      </c>
      <c r="BG10" s="3" t="str">
        <f t="shared" si="11"/>
        <v>NA</v>
      </c>
      <c r="BH10" s="3" t="str">
        <f t="shared" si="12"/>
        <v>NA</v>
      </c>
      <c r="BI10" s="3" t="str">
        <f t="shared" si="13"/>
        <v>NA</v>
      </c>
      <c r="BJ10" s="3" t="str">
        <f t="shared" si="14"/>
        <v>NA</v>
      </c>
      <c r="BK10" s="25" t="s">
        <v>32</v>
      </c>
      <c r="BL10" s="25" t="s">
        <v>32</v>
      </c>
      <c r="BM10" s="3" t="str">
        <f t="shared" si="15"/>
        <v>NA</v>
      </c>
      <c r="BN10" s="3">
        <v>0</v>
      </c>
      <c r="BO10" s="3" t="s">
        <v>32</v>
      </c>
      <c r="BP10" s="3">
        <v>0</v>
      </c>
      <c r="BQ10" s="6" t="s">
        <v>32</v>
      </c>
      <c r="BR10" s="3" t="str">
        <f t="shared" si="24"/>
        <v>NA</v>
      </c>
      <c r="BS10" s="3" t="str">
        <f t="shared" si="25"/>
        <v>NA</v>
      </c>
      <c r="BT10" s="3" t="str">
        <f t="shared" si="16"/>
        <v>NA</v>
      </c>
      <c r="BU10" s="3" t="str">
        <f t="shared" si="17"/>
        <v>NA</v>
      </c>
      <c r="BV10" s="3" t="str">
        <f t="shared" si="18"/>
        <v>NA</v>
      </c>
      <c r="BW10" s="3" t="str">
        <f t="shared" si="19"/>
        <v>NA</v>
      </c>
      <c r="BX10" s="3">
        <f t="shared" si="20"/>
        <v>0.17481884057971014</v>
      </c>
      <c r="BY10" s="3" t="str">
        <f t="shared" si="21"/>
        <v>NA</v>
      </c>
      <c r="BZ10" s="3" t="str">
        <f t="shared" si="22"/>
        <v>NA</v>
      </c>
      <c r="CA10" s="3" t="str">
        <f t="shared" si="23"/>
        <v>NA</v>
      </c>
      <c r="CB10" s="3"/>
      <c r="CC10" s="3"/>
      <c r="CD10" s="3"/>
      <c r="CE10" s="3"/>
    </row>
    <row r="11" spans="1:84" ht="25" customHeight="1">
      <c r="A11" s="7" t="s">
        <v>308</v>
      </c>
      <c r="B11" s="8" t="s">
        <v>271</v>
      </c>
      <c r="C11" s="3" t="s">
        <v>344</v>
      </c>
      <c r="D11" s="3" t="s">
        <v>270</v>
      </c>
      <c r="E11" s="5" t="s">
        <v>32</v>
      </c>
      <c r="F11" s="5" t="s">
        <v>32</v>
      </c>
      <c r="G11" s="5" t="s">
        <v>32</v>
      </c>
      <c r="H11" s="5" t="s">
        <v>32</v>
      </c>
      <c r="I11" s="5" t="s">
        <v>32</v>
      </c>
      <c r="J11" s="5" t="s">
        <v>32</v>
      </c>
      <c r="K11" s="5" t="s">
        <v>32</v>
      </c>
      <c r="L11" s="5" t="s">
        <v>32</v>
      </c>
      <c r="M11" s="5" t="s">
        <v>32</v>
      </c>
      <c r="N11" s="5" t="s">
        <v>32</v>
      </c>
      <c r="O11" s="5" t="s">
        <v>32</v>
      </c>
      <c r="P11" s="5" t="s">
        <v>32</v>
      </c>
      <c r="Q11" s="5" t="s">
        <v>32</v>
      </c>
      <c r="R11" s="5" t="s">
        <v>32</v>
      </c>
      <c r="S11" s="5" t="s">
        <v>32</v>
      </c>
      <c r="T11" s="5" t="s">
        <v>32</v>
      </c>
      <c r="U11" s="5" t="s">
        <v>32</v>
      </c>
      <c r="V11" s="5" t="s">
        <v>32</v>
      </c>
      <c r="W11" s="5" t="s">
        <v>32</v>
      </c>
      <c r="X11" s="5" t="s">
        <v>32</v>
      </c>
      <c r="Y11" s="5" t="s">
        <v>32</v>
      </c>
      <c r="Z11" s="5" t="s">
        <v>32</v>
      </c>
      <c r="AA11" s="5" t="s">
        <v>32</v>
      </c>
      <c r="AB11" s="5" t="s">
        <v>32</v>
      </c>
      <c r="AC11" s="5" t="s">
        <v>32</v>
      </c>
      <c r="AD11" s="5" t="s">
        <v>32</v>
      </c>
      <c r="AE11" s="5" t="s">
        <v>32</v>
      </c>
      <c r="AF11" s="5" t="s">
        <v>32</v>
      </c>
      <c r="AG11" s="5" t="s">
        <v>32</v>
      </c>
      <c r="AH11" s="5" t="s">
        <v>32</v>
      </c>
      <c r="AI11" s="5" t="s">
        <v>32</v>
      </c>
      <c r="AJ11" s="5" t="s">
        <v>32</v>
      </c>
      <c r="AK11" s="5" t="s">
        <v>32</v>
      </c>
      <c r="AL11" s="5" t="s">
        <v>32</v>
      </c>
      <c r="AM11" s="5" t="s">
        <v>32</v>
      </c>
      <c r="AN11" s="5" t="s">
        <v>32</v>
      </c>
      <c r="AO11" s="5" t="s">
        <v>32</v>
      </c>
      <c r="AP11" s="5">
        <v>39.08</v>
      </c>
      <c r="AQ11" s="5">
        <v>3.46</v>
      </c>
      <c r="AR11" s="5" t="s">
        <v>32</v>
      </c>
      <c r="AS11" s="5" t="s">
        <v>32</v>
      </c>
      <c r="AT11" s="5" t="s">
        <v>32</v>
      </c>
      <c r="AU11" s="5" t="s">
        <v>32</v>
      </c>
      <c r="AV11" s="3" t="str">
        <f t="shared" si="0"/>
        <v>NA</v>
      </c>
      <c r="AW11" s="3" t="str">
        <f t="shared" si="1"/>
        <v>NA</v>
      </c>
      <c r="AX11" s="6" t="str">
        <f t="shared" si="2"/>
        <v>NA</v>
      </c>
      <c r="AY11" s="6" t="str">
        <f t="shared" si="3"/>
        <v>NA</v>
      </c>
      <c r="AZ11" s="3" t="str">
        <f t="shared" si="4"/>
        <v>NA</v>
      </c>
      <c r="BA11" s="3" t="str">
        <f t="shared" si="5"/>
        <v>NA</v>
      </c>
      <c r="BB11" s="3" t="str">
        <f t="shared" si="6"/>
        <v>NA</v>
      </c>
      <c r="BC11" s="3" t="str">
        <f t="shared" si="7"/>
        <v>NA</v>
      </c>
      <c r="BD11" s="3" t="str">
        <f t="shared" si="8"/>
        <v>NA</v>
      </c>
      <c r="BE11" s="3" t="str">
        <f t="shared" si="9"/>
        <v>NA</v>
      </c>
      <c r="BF11" s="3" t="str">
        <f t="shared" si="10"/>
        <v>NA</v>
      </c>
      <c r="BG11" s="3" t="str">
        <f t="shared" si="11"/>
        <v>NA</v>
      </c>
      <c r="BH11" s="3" t="str">
        <f t="shared" si="12"/>
        <v>NA</v>
      </c>
      <c r="BI11" s="3" t="str">
        <f t="shared" si="13"/>
        <v>NA</v>
      </c>
      <c r="BJ11" s="3" t="str">
        <f t="shared" si="14"/>
        <v>NA</v>
      </c>
      <c r="BK11" s="25" t="s">
        <v>32</v>
      </c>
      <c r="BL11" s="25" t="s">
        <v>32</v>
      </c>
      <c r="BM11" s="3" t="str">
        <f t="shared" si="15"/>
        <v>NA</v>
      </c>
      <c r="BN11" s="3" t="s">
        <v>32</v>
      </c>
      <c r="BO11" s="3" t="s">
        <v>32</v>
      </c>
      <c r="BP11" s="3" t="s">
        <v>32</v>
      </c>
      <c r="BQ11" s="3" t="s">
        <v>32</v>
      </c>
      <c r="BR11" s="3" t="str">
        <f t="shared" si="24"/>
        <v>NA</v>
      </c>
      <c r="BS11" s="3" t="str">
        <f t="shared" si="25"/>
        <v>NA</v>
      </c>
      <c r="BT11" s="3" t="str">
        <f t="shared" si="16"/>
        <v>NA</v>
      </c>
      <c r="BU11" s="3" t="str">
        <f t="shared" si="17"/>
        <v>NA</v>
      </c>
      <c r="BV11" s="3" t="str">
        <f t="shared" si="18"/>
        <v>NA</v>
      </c>
      <c r="BW11" s="3" t="str">
        <f t="shared" si="19"/>
        <v>NA</v>
      </c>
      <c r="BX11" s="3" t="str">
        <f t="shared" si="20"/>
        <v>NA</v>
      </c>
      <c r="BY11" s="3">
        <f t="shared" si="21"/>
        <v>8.8536335721596734E-2</v>
      </c>
      <c r="BZ11" s="3" t="str">
        <f t="shared" si="22"/>
        <v>NA</v>
      </c>
      <c r="CA11" s="3" t="str">
        <f t="shared" si="23"/>
        <v>NA</v>
      </c>
      <c r="CB11" s="3"/>
      <c r="CC11" s="3"/>
      <c r="CD11" s="3"/>
      <c r="CE11" s="3"/>
    </row>
    <row r="12" spans="1:84" ht="25" customHeight="1">
      <c r="A12" s="7" t="s">
        <v>308</v>
      </c>
      <c r="B12" s="8" t="s">
        <v>271</v>
      </c>
      <c r="C12" s="3" t="s">
        <v>345</v>
      </c>
      <c r="D12" s="3" t="s">
        <v>270</v>
      </c>
      <c r="E12" s="5" t="s">
        <v>32</v>
      </c>
      <c r="F12" s="5" t="s">
        <v>32</v>
      </c>
      <c r="G12" s="5" t="s">
        <v>32</v>
      </c>
      <c r="H12" s="5" t="s">
        <v>32</v>
      </c>
      <c r="I12" s="5" t="s">
        <v>32</v>
      </c>
      <c r="J12" s="5" t="s">
        <v>32</v>
      </c>
      <c r="K12" s="5" t="s">
        <v>32</v>
      </c>
      <c r="L12" s="5" t="s">
        <v>32</v>
      </c>
      <c r="M12" s="5" t="s">
        <v>32</v>
      </c>
      <c r="N12" s="5" t="s">
        <v>32</v>
      </c>
      <c r="O12" s="5" t="s">
        <v>32</v>
      </c>
      <c r="P12" s="5" t="s">
        <v>32</v>
      </c>
      <c r="Q12" s="5" t="s">
        <v>32</v>
      </c>
      <c r="R12" s="5" t="s">
        <v>32</v>
      </c>
      <c r="S12" s="5" t="s">
        <v>32</v>
      </c>
      <c r="T12" s="5" t="s">
        <v>32</v>
      </c>
      <c r="U12" s="5" t="s">
        <v>32</v>
      </c>
      <c r="V12" s="5" t="s">
        <v>32</v>
      </c>
      <c r="W12" s="5" t="s">
        <v>32</v>
      </c>
      <c r="X12" s="5" t="s">
        <v>32</v>
      </c>
      <c r="Y12" s="5" t="s">
        <v>32</v>
      </c>
      <c r="Z12" s="5" t="s">
        <v>32</v>
      </c>
      <c r="AA12" s="5" t="s">
        <v>32</v>
      </c>
      <c r="AB12" s="5" t="s">
        <v>32</v>
      </c>
      <c r="AC12" s="5" t="s">
        <v>32</v>
      </c>
      <c r="AD12" s="5" t="s">
        <v>32</v>
      </c>
      <c r="AE12" s="5" t="s">
        <v>32</v>
      </c>
      <c r="AF12" s="5" t="s">
        <v>32</v>
      </c>
      <c r="AG12" s="5" t="s">
        <v>32</v>
      </c>
      <c r="AH12" s="5" t="s">
        <v>32</v>
      </c>
      <c r="AI12" s="5" t="s">
        <v>32</v>
      </c>
      <c r="AJ12" s="5" t="s">
        <v>32</v>
      </c>
      <c r="AK12" s="5" t="s">
        <v>32</v>
      </c>
      <c r="AL12" s="5" t="s">
        <v>32</v>
      </c>
      <c r="AM12" s="5" t="s">
        <v>32</v>
      </c>
      <c r="AN12" s="5" t="s">
        <v>32</v>
      </c>
      <c r="AO12" s="5" t="s">
        <v>32</v>
      </c>
      <c r="AP12" s="5">
        <v>37.94</v>
      </c>
      <c r="AQ12" s="5">
        <v>4.03</v>
      </c>
      <c r="AR12" s="5" t="s">
        <v>32</v>
      </c>
      <c r="AS12" s="5" t="s">
        <v>32</v>
      </c>
      <c r="AT12" s="5" t="s">
        <v>32</v>
      </c>
      <c r="AU12" s="5" t="s">
        <v>32</v>
      </c>
      <c r="AV12" s="3" t="str">
        <f t="shared" si="0"/>
        <v>NA</v>
      </c>
      <c r="AW12" s="3" t="str">
        <f t="shared" si="1"/>
        <v>NA</v>
      </c>
      <c r="AX12" s="6" t="str">
        <f t="shared" si="2"/>
        <v>NA</v>
      </c>
      <c r="AY12" s="6" t="str">
        <f t="shared" si="3"/>
        <v>NA</v>
      </c>
      <c r="AZ12" s="3" t="str">
        <f t="shared" si="4"/>
        <v>NA</v>
      </c>
      <c r="BA12" s="3" t="str">
        <f t="shared" si="5"/>
        <v>NA</v>
      </c>
      <c r="BB12" s="3" t="str">
        <f t="shared" si="6"/>
        <v>NA</v>
      </c>
      <c r="BC12" s="3" t="str">
        <f t="shared" si="7"/>
        <v>NA</v>
      </c>
      <c r="BD12" s="3" t="str">
        <f t="shared" si="8"/>
        <v>NA</v>
      </c>
      <c r="BE12" s="3" t="str">
        <f t="shared" si="9"/>
        <v>NA</v>
      </c>
      <c r="BF12" s="3" t="str">
        <f t="shared" si="10"/>
        <v>NA</v>
      </c>
      <c r="BG12" s="3" t="str">
        <f t="shared" si="11"/>
        <v>NA</v>
      </c>
      <c r="BH12" s="3" t="str">
        <f t="shared" si="12"/>
        <v>NA</v>
      </c>
      <c r="BI12" s="3" t="str">
        <f t="shared" si="13"/>
        <v>NA</v>
      </c>
      <c r="BJ12" s="3" t="str">
        <f t="shared" si="14"/>
        <v>NA</v>
      </c>
      <c r="BK12" s="25" t="s">
        <v>32</v>
      </c>
      <c r="BL12" s="25" t="s">
        <v>32</v>
      </c>
      <c r="BM12" s="3" t="str">
        <f t="shared" si="15"/>
        <v>NA</v>
      </c>
      <c r="BN12" s="25" t="s">
        <v>32</v>
      </c>
      <c r="BO12" s="25" t="s">
        <v>32</v>
      </c>
      <c r="BP12" s="25" t="s">
        <v>32</v>
      </c>
      <c r="BQ12" s="25" t="s">
        <v>32</v>
      </c>
      <c r="BR12" s="3" t="str">
        <f t="shared" si="24"/>
        <v>NA</v>
      </c>
      <c r="BS12" s="3" t="str">
        <f t="shared" si="25"/>
        <v>NA</v>
      </c>
      <c r="BT12" s="3" t="str">
        <f t="shared" si="16"/>
        <v>NA</v>
      </c>
      <c r="BU12" s="3" t="str">
        <f t="shared" si="17"/>
        <v>NA</v>
      </c>
      <c r="BV12" s="3" t="str">
        <f t="shared" si="18"/>
        <v>NA</v>
      </c>
      <c r="BW12" s="3" t="str">
        <f t="shared" si="19"/>
        <v>NA</v>
      </c>
      <c r="BX12" s="3" t="str">
        <f t="shared" si="20"/>
        <v>NA</v>
      </c>
      <c r="BY12" s="3">
        <f t="shared" si="21"/>
        <v>0.1062203479177649</v>
      </c>
      <c r="BZ12" s="3" t="str">
        <f t="shared" si="22"/>
        <v>NA</v>
      </c>
      <c r="CA12" s="3" t="str">
        <f t="shared" si="23"/>
        <v>NA</v>
      </c>
      <c r="CB12" s="3"/>
      <c r="CC12" s="3"/>
      <c r="CD12" s="3"/>
      <c r="CE12" s="3"/>
    </row>
    <row r="13" spans="1:84" ht="25" customHeight="1">
      <c r="A13" s="7" t="s">
        <v>308</v>
      </c>
      <c r="B13" s="8" t="s">
        <v>271</v>
      </c>
      <c r="C13" s="3" t="s">
        <v>346</v>
      </c>
      <c r="D13" s="3" t="s">
        <v>270</v>
      </c>
      <c r="E13" s="5" t="s">
        <v>32</v>
      </c>
      <c r="F13" s="5" t="s">
        <v>32</v>
      </c>
      <c r="G13" s="5" t="s">
        <v>32</v>
      </c>
      <c r="H13" s="5" t="s">
        <v>32</v>
      </c>
      <c r="I13" s="5" t="s">
        <v>32</v>
      </c>
      <c r="J13" s="5" t="s">
        <v>32</v>
      </c>
      <c r="K13" s="5" t="s">
        <v>32</v>
      </c>
      <c r="L13" s="5" t="s">
        <v>32</v>
      </c>
      <c r="M13" s="5" t="s">
        <v>32</v>
      </c>
      <c r="N13" s="5" t="s">
        <v>32</v>
      </c>
      <c r="O13" s="5" t="s">
        <v>32</v>
      </c>
      <c r="P13" s="5" t="s">
        <v>32</v>
      </c>
      <c r="Q13" s="5" t="s">
        <v>32</v>
      </c>
      <c r="R13" s="5" t="s">
        <v>32</v>
      </c>
      <c r="S13" s="5" t="s">
        <v>32</v>
      </c>
      <c r="T13" s="5" t="s">
        <v>32</v>
      </c>
      <c r="U13" s="5" t="s">
        <v>32</v>
      </c>
      <c r="V13" s="5" t="s">
        <v>32</v>
      </c>
      <c r="W13" s="5" t="s">
        <v>32</v>
      </c>
      <c r="X13" s="5" t="s">
        <v>32</v>
      </c>
      <c r="Y13" s="5" t="s">
        <v>32</v>
      </c>
      <c r="Z13" s="5" t="s">
        <v>32</v>
      </c>
      <c r="AA13" s="5" t="s">
        <v>32</v>
      </c>
      <c r="AB13" s="5" t="s">
        <v>32</v>
      </c>
      <c r="AC13" s="5" t="s">
        <v>32</v>
      </c>
      <c r="AD13" s="5" t="s">
        <v>32</v>
      </c>
      <c r="AE13" s="5" t="s">
        <v>32</v>
      </c>
      <c r="AF13" s="5" t="s">
        <v>32</v>
      </c>
      <c r="AG13" s="5" t="s">
        <v>32</v>
      </c>
      <c r="AH13" s="5" t="s">
        <v>32</v>
      </c>
      <c r="AI13" s="5" t="s">
        <v>32</v>
      </c>
      <c r="AJ13" s="5" t="s">
        <v>32</v>
      </c>
      <c r="AK13" s="5" t="s">
        <v>32</v>
      </c>
      <c r="AL13" s="5" t="s">
        <v>32</v>
      </c>
      <c r="AM13" s="5" t="s">
        <v>32</v>
      </c>
      <c r="AN13" s="5" t="s">
        <v>32</v>
      </c>
      <c r="AO13" s="5" t="s">
        <v>32</v>
      </c>
      <c r="AP13" s="5">
        <v>45.94</v>
      </c>
      <c r="AQ13" s="5">
        <v>4.46</v>
      </c>
      <c r="AR13" s="5" t="s">
        <v>32</v>
      </c>
      <c r="AS13" s="5" t="s">
        <v>32</v>
      </c>
      <c r="AT13" s="5" t="s">
        <v>32</v>
      </c>
      <c r="AU13" s="5" t="s">
        <v>32</v>
      </c>
      <c r="AV13" s="3" t="str">
        <f t="shared" si="0"/>
        <v>NA</v>
      </c>
      <c r="AW13" s="3" t="str">
        <f t="shared" si="1"/>
        <v>NA</v>
      </c>
      <c r="AX13" s="6" t="str">
        <f t="shared" si="2"/>
        <v>NA</v>
      </c>
      <c r="AY13" s="6" t="str">
        <f t="shared" si="3"/>
        <v>NA</v>
      </c>
      <c r="AZ13" s="3" t="str">
        <f t="shared" si="4"/>
        <v>NA</v>
      </c>
      <c r="BA13" s="3" t="str">
        <f t="shared" si="5"/>
        <v>NA</v>
      </c>
      <c r="BB13" s="3" t="str">
        <f t="shared" si="6"/>
        <v>NA</v>
      </c>
      <c r="BC13" s="3" t="str">
        <f t="shared" si="7"/>
        <v>NA</v>
      </c>
      <c r="BD13" s="3" t="str">
        <f t="shared" si="8"/>
        <v>NA</v>
      </c>
      <c r="BE13" s="3" t="str">
        <f t="shared" si="9"/>
        <v>NA</v>
      </c>
      <c r="BF13" s="3" t="str">
        <f t="shared" si="10"/>
        <v>NA</v>
      </c>
      <c r="BG13" s="3" t="str">
        <f t="shared" si="11"/>
        <v>NA</v>
      </c>
      <c r="BH13" s="3" t="str">
        <f t="shared" si="12"/>
        <v>NA</v>
      </c>
      <c r="BI13" s="3" t="str">
        <f t="shared" si="13"/>
        <v>NA</v>
      </c>
      <c r="BJ13" s="3" t="str">
        <f t="shared" si="14"/>
        <v>NA</v>
      </c>
      <c r="BK13" s="25" t="s">
        <v>32</v>
      </c>
      <c r="BL13" s="25" t="s">
        <v>32</v>
      </c>
      <c r="BM13" s="3" t="str">
        <f t="shared" si="15"/>
        <v>NA</v>
      </c>
      <c r="BN13" s="25" t="s">
        <v>32</v>
      </c>
      <c r="BO13" s="25" t="s">
        <v>32</v>
      </c>
      <c r="BP13" s="25" t="s">
        <v>32</v>
      </c>
      <c r="BQ13" s="25" t="s">
        <v>32</v>
      </c>
      <c r="BR13" s="3" t="str">
        <f t="shared" si="24"/>
        <v>NA</v>
      </c>
      <c r="BS13" s="3" t="str">
        <f t="shared" si="25"/>
        <v>NA</v>
      </c>
      <c r="BT13" s="3" t="str">
        <f t="shared" si="16"/>
        <v>NA</v>
      </c>
      <c r="BU13" s="3" t="str">
        <f t="shared" si="17"/>
        <v>NA</v>
      </c>
      <c r="BV13" s="3" t="str">
        <f t="shared" si="18"/>
        <v>NA</v>
      </c>
      <c r="BW13" s="3" t="str">
        <f t="shared" si="19"/>
        <v>NA</v>
      </c>
      <c r="BX13" s="3" t="str">
        <f t="shared" si="20"/>
        <v>NA</v>
      </c>
      <c r="BY13" s="3">
        <f t="shared" si="21"/>
        <v>9.7083151937309542E-2</v>
      </c>
      <c r="BZ13" s="3" t="str">
        <f t="shared" si="22"/>
        <v>NA</v>
      </c>
      <c r="CA13" s="3" t="str">
        <f t="shared" si="23"/>
        <v>NA</v>
      </c>
      <c r="CB13" s="3"/>
      <c r="CC13" s="3"/>
      <c r="CD13" s="3"/>
      <c r="CE13" s="3"/>
    </row>
    <row r="14" spans="1:84" ht="25" customHeight="1">
      <c r="A14" s="7" t="s">
        <v>308</v>
      </c>
      <c r="B14" s="8" t="s">
        <v>271</v>
      </c>
      <c r="C14" s="3" t="s">
        <v>343</v>
      </c>
      <c r="D14" s="3" t="s">
        <v>324</v>
      </c>
      <c r="E14" s="5">
        <v>31.35</v>
      </c>
      <c r="F14" s="5">
        <v>28.72</v>
      </c>
      <c r="G14" s="5">
        <v>12.54</v>
      </c>
      <c r="H14" s="5">
        <v>2.81</v>
      </c>
      <c r="I14" s="5" t="s">
        <v>32</v>
      </c>
      <c r="J14" s="5" t="s">
        <v>32</v>
      </c>
      <c r="K14" s="5">
        <v>28.92</v>
      </c>
      <c r="L14" s="5" t="s">
        <v>32</v>
      </c>
      <c r="M14" s="5">
        <v>10.14</v>
      </c>
      <c r="N14" s="5" t="s">
        <v>32</v>
      </c>
      <c r="O14" s="5">
        <v>3.31</v>
      </c>
      <c r="P14" s="5">
        <v>4.7</v>
      </c>
      <c r="Q14" s="5">
        <v>3.2</v>
      </c>
      <c r="R14" s="5">
        <v>10.57</v>
      </c>
      <c r="S14" s="5">
        <v>7.46</v>
      </c>
      <c r="T14" s="5">
        <v>5.2</v>
      </c>
      <c r="U14" s="5">
        <v>4.57</v>
      </c>
      <c r="V14" s="5">
        <v>0.752</v>
      </c>
      <c r="W14" s="5">
        <v>3.71</v>
      </c>
      <c r="X14" s="5">
        <v>1.016</v>
      </c>
      <c r="Y14" s="5">
        <v>8.33</v>
      </c>
      <c r="Z14" s="5" t="s">
        <v>33</v>
      </c>
      <c r="AA14" s="5" t="s">
        <v>34</v>
      </c>
      <c r="AB14" s="5" t="s">
        <v>33</v>
      </c>
      <c r="AC14" s="5" t="s">
        <v>33</v>
      </c>
      <c r="AD14" s="5" t="s">
        <v>33</v>
      </c>
      <c r="AE14" s="5" t="s">
        <v>32</v>
      </c>
      <c r="AF14" s="5" t="s">
        <v>32</v>
      </c>
      <c r="AG14" s="5" t="s">
        <v>32</v>
      </c>
      <c r="AH14" s="5" t="s">
        <v>32</v>
      </c>
      <c r="AI14" s="5" t="s">
        <v>32</v>
      </c>
      <c r="AJ14" s="5" t="s">
        <v>32</v>
      </c>
      <c r="AK14" s="5" t="s">
        <v>32</v>
      </c>
      <c r="AL14" s="5" t="s">
        <v>32</v>
      </c>
      <c r="AM14" s="5" t="s">
        <v>32</v>
      </c>
      <c r="AN14" s="5">
        <v>11.38</v>
      </c>
      <c r="AO14" s="5">
        <v>1.88</v>
      </c>
      <c r="AP14" s="5" t="s">
        <v>32</v>
      </c>
      <c r="AQ14" s="5" t="s">
        <v>32</v>
      </c>
      <c r="AR14" s="5" t="s">
        <v>32</v>
      </c>
      <c r="AS14" s="5" t="s">
        <v>32</v>
      </c>
      <c r="AT14" s="5" t="s">
        <v>32</v>
      </c>
      <c r="AU14" s="5" t="s">
        <v>32</v>
      </c>
      <c r="AV14" s="3">
        <f t="shared" si="0"/>
        <v>0.43662952646239556</v>
      </c>
      <c r="AW14" s="3">
        <f t="shared" si="1"/>
        <v>0.3680362116991644</v>
      </c>
      <c r="AX14" s="6" t="str">
        <f t="shared" si="2"/>
        <v>NA</v>
      </c>
      <c r="AY14" s="6" t="str">
        <f t="shared" si="3"/>
        <v>NA</v>
      </c>
      <c r="AZ14" s="3" t="str">
        <f t="shared" si="4"/>
        <v>NA</v>
      </c>
      <c r="BA14" s="3">
        <f t="shared" si="5"/>
        <v>0.35062240663900412</v>
      </c>
      <c r="BB14" s="3" t="str">
        <f t="shared" si="6"/>
        <v>NA</v>
      </c>
      <c r="BC14" s="3">
        <f t="shared" si="7"/>
        <v>9.7164591977869988E-2</v>
      </c>
      <c r="BD14" s="3">
        <f t="shared" si="8"/>
        <v>2.2849081711035762E-3</v>
      </c>
      <c r="BE14" s="3">
        <f t="shared" si="9"/>
        <v>0.16364902506963788</v>
      </c>
      <c r="BF14" s="3">
        <f t="shared" si="10"/>
        <v>0.11142061281337048</v>
      </c>
      <c r="BG14" s="3">
        <f t="shared" si="11"/>
        <v>0.69241927218744392</v>
      </c>
      <c r="BH14" s="3">
        <f t="shared" si="12"/>
        <v>0.15912256267409472</v>
      </c>
      <c r="BI14" s="3">
        <f t="shared" si="13"/>
        <v>2.6183844011142061E-2</v>
      </c>
      <c r="BJ14" s="3">
        <f t="shared" si="14"/>
        <v>0.29004178272980502</v>
      </c>
      <c r="BK14" s="25" t="s">
        <v>32</v>
      </c>
      <c r="BL14" s="25" t="s">
        <v>32</v>
      </c>
      <c r="BM14" s="25" t="s">
        <v>32</v>
      </c>
      <c r="BN14" s="3">
        <v>0</v>
      </c>
      <c r="BO14" s="3">
        <v>1</v>
      </c>
      <c r="BP14" s="3">
        <v>0</v>
      </c>
      <c r="BQ14" s="3">
        <v>0</v>
      </c>
      <c r="BR14" s="5" t="s">
        <v>33</v>
      </c>
      <c r="BS14" s="5" t="s">
        <v>34</v>
      </c>
      <c r="BT14" s="3" t="str">
        <f t="shared" si="16"/>
        <v>NA</v>
      </c>
      <c r="BU14" s="3" t="str">
        <f t="shared" si="17"/>
        <v>NA</v>
      </c>
      <c r="BV14" s="3" t="str">
        <f t="shared" si="18"/>
        <v>NA</v>
      </c>
      <c r="BW14" s="3" t="str">
        <f t="shared" si="19"/>
        <v>NA</v>
      </c>
      <c r="BX14" s="3">
        <f t="shared" si="20"/>
        <v>0.16520210896309312</v>
      </c>
      <c r="BY14" s="3" t="str">
        <f t="shared" si="21"/>
        <v>NA</v>
      </c>
      <c r="BZ14" s="3" t="str">
        <f t="shared" si="22"/>
        <v>NA</v>
      </c>
      <c r="CA14" s="3" t="str">
        <f t="shared" si="23"/>
        <v>NA</v>
      </c>
      <c r="CB14" s="3"/>
      <c r="CC14" s="3"/>
      <c r="CD14" s="3"/>
      <c r="CE14" s="3"/>
    </row>
    <row r="15" spans="1:84" ht="25" customHeight="1">
      <c r="A15" s="7" t="s">
        <v>308</v>
      </c>
      <c r="B15" s="8" t="s">
        <v>321</v>
      </c>
      <c r="C15" s="3" t="s">
        <v>322</v>
      </c>
      <c r="D15" s="3" t="s">
        <v>323</v>
      </c>
      <c r="E15" s="5">
        <v>50.38</v>
      </c>
      <c r="F15" s="5">
        <v>44.95</v>
      </c>
      <c r="G15" s="5">
        <v>14.61</v>
      </c>
      <c r="H15" s="5">
        <v>5.93</v>
      </c>
      <c r="I15" s="5" t="s">
        <v>32</v>
      </c>
      <c r="J15" s="5">
        <v>25.66</v>
      </c>
      <c r="K15" s="5">
        <v>43.46</v>
      </c>
      <c r="L15" s="5">
        <v>21.06</v>
      </c>
      <c r="M15" s="5">
        <v>9.2799999999999994</v>
      </c>
      <c r="N15" s="5" t="s">
        <v>32</v>
      </c>
      <c r="O15" s="5">
        <v>2.91</v>
      </c>
      <c r="P15" s="5">
        <v>7.26</v>
      </c>
      <c r="Q15" s="5">
        <v>3.54</v>
      </c>
      <c r="R15" s="5">
        <v>15.37</v>
      </c>
      <c r="S15" s="5">
        <v>10.603999999999999</v>
      </c>
      <c r="T15" s="5">
        <v>7.56</v>
      </c>
      <c r="U15" s="5">
        <v>3.35</v>
      </c>
      <c r="V15" s="5">
        <v>1.57</v>
      </c>
      <c r="W15" s="5">
        <v>9.61</v>
      </c>
      <c r="X15" s="5">
        <v>3.65</v>
      </c>
      <c r="Y15" s="5">
        <v>19.7</v>
      </c>
      <c r="Z15" s="5" t="s">
        <v>33</v>
      </c>
      <c r="AA15" s="5" t="s">
        <v>34</v>
      </c>
      <c r="AB15" s="5" t="s">
        <v>33</v>
      </c>
      <c r="AC15" s="5" t="s">
        <v>34</v>
      </c>
      <c r="AD15" s="5" t="s">
        <v>33</v>
      </c>
      <c r="AE15" s="5">
        <v>2.66</v>
      </c>
      <c r="AF15" s="5">
        <v>1.758</v>
      </c>
      <c r="AG15" s="5">
        <v>1.97</v>
      </c>
      <c r="AH15" s="5">
        <v>0.82</v>
      </c>
      <c r="AI15" s="5" t="s">
        <v>32</v>
      </c>
      <c r="AJ15" s="5">
        <v>423.8</v>
      </c>
      <c r="AK15" s="5">
        <v>105.27</v>
      </c>
      <c r="AL15" s="5">
        <v>107.38</v>
      </c>
      <c r="AM15" s="5">
        <v>172.23</v>
      </c>
      <c r="AN15" s="5">
        <v>26.62</v>
      </c>
      <c r="AO15" s="5">
        <v>5.6029999999999998</v>
      </c>
      <c r="AP15" s="5">
        <v>36.47</v>
      </c>
      <c r="AQ15" s="5">
        <v>4.1900000000000004</v>
      </c>
      <c r="AR15" s="5">
        <v>10.76</v>
      </c>
      <c r="AS15" s="5">
        <v>61.03</v>
      </c>
      <c r="AT15" s="5">
        <v>13.728</v>
      </c>
      <c r="AU15" s="5">
        <v>79.23</v>
      </c>
      <c r="AV15" s="3">
        <f t="shared" si="0"/>
        <v>0.32502780867630698</v>
      </c>
      <c r="AW15" s="3">
        <f t="shared" si="1"/>
        <v>0.34193548387096773</v>
      </c>
      <c r="AX15" s="6" t="str">
        <f t="shared" si="2"/>
        <v>NA</v>
      </c>
      <c r="AY15" s="6" t="str">
        <f t="shared" si="3"/>
        <v>NA</v>
      </c>
      <c r="AZ15" s="3">
        <f t="shared" si="4"/>
        <v>0.50932909884874944</v>
      </c>
      <c r="BA15" s="3">
        <f t="shared" si="5"/>
        <v>0.21352968246663598</v>
      </c>
      <c r="BB15" s="3">
        <f t="shared" si="6"/>
        <v>0.44064577397910731</v>
      </c>
      <c r="BC15" s="3">
        <f t="shared" si="7"/>
        <v>0.13644730786930509</v>
      </c>
      <c r="BD15" s="3">
        <f t="shared" si="8"/>
        <v>8.6801426872770496E-3</v>
      </c>
      <c r="BE15" s="3">
        <f t="shared" si="9"/>
        <v>0.16151279199110122</v>
      </c>
      <c r="BF15" s="3">
        <f t="shared" si="10"/>
        <v>7.8754171301446046E-2</v>
      </c>
      <c r="BG15" s="3">
        <f t="shared" si="11"/>
        <v>0.6347484867609009</v>
      </c>
      <c r="BH15" s="3">
        <f t="shared" si="12"/>
        <v>7.4527252502780861E-2</v>
      </c>
      <c r="BI15" s="3">
        <f t="shared" si="13"/>
        <v>3.4927697441601777E-2</v>
      </c>
      <c r="BJ15" s="3">
        <f t="shared" si="14"/>
        <v>0.43826473859844267</v>
      </c>
      <c r="BK15" s="5">
        <v>1.97</v>
      </c>
      <c r="BL15" s="25" t="s">
        <v>32</v>
      </c>
      <c r="BM15" s="3">
        <f>IF(AE15="NA","NA",IF(AF15="NA","NA",AE15/AF15))</f>
        <v>1.5130830489192264</v>
      </c>
      <c r="BN15" s="25">
        <v>0</v>
      </c>
      <c r="BO15" s="25">
        <v>1</v>
      </c>
      <c r="BP15" s="25">
        <v>1</v>
      </c>
      <c r="BQ15" s="25">
        <v>0</v>
      </c>
      <c r="BR15" s="3">
        <f t="shared" ref="BR15:BR46" si="26">IF(E15="NA", "NA", IF(AL15="NA","NA", E15/AL15))</f>
        <v>0.46917489290370651</v>
      </c>
      <c r="BS15" s="3">
        <f t="shared" ref="BS15:BS17" si="27">IF(AL15="NA","NA",IF(AK15="NA", "NA", AK15/AL15))</f>
        <v>0.98035015831626005</v>
      </c>
      <c r="BT15" s="3">
        <f t="shared" ref="BT15:BT17" si="28">IF(AJ15="NA","NA", IF(AL15="NA", "NA", AL15/AJ15))</f>
        <v>0.25337423312883434</v>
      </c>
      <c r="BU15" s="3">
        <f t="shared" ref="BU15:BU18" si="29">IF(AJ15="NA","NA",IF(AM15="NA", "NA", AM15/AJ15))</f>
        <v>0.40639452571967905</v>
      </c>
      <c r="BV15" s="3">
        <f t="shared" ref="BV15:BV18" si="30">IF(AN15="NA","NA", IF(AP15="NA","NA", AN15/AP15))</f>
        <v>0.72991499862901021</v>
      </c>
      <c r="BW15" s="3">
        <f t="shared" si="19"/>
        <v>0.8113459399332591</v>
      </c>
      <c r="BX15" s="3">
        <f t="shared" ref="BX15:BX17" si="31">IF(AN15="NA","NA", IF(AO15="NA","NA", AO15/AN15))</f>
        <v>0.21048084147257698</v>
      </c>
      <c r="BY15" s="3">
        <f t="shared" ref="BY15:BY18" si="32">IF(AP15="NA","NA", IF(AQ15="NA","NA", AQ15/AP15))</f>
        <v>0.11488894982177134</v>
      </c>
      <c r="BZ15" s="3">
        <f t="shared" ref="BZ15:BZ18" si="33">IF(AR15="NA","NA", IF(AS15="NA","NA", AR15/AS15))</f>
        <v>0.17630673439292149</v>
      </c>
      <c r="CA15" s="3">
        <f t="shared" ref="CA15:CA17" si="34">IF(AU15="NA","NA", IF(AT15="NA","NA", AT15/AU15))</f>
        <v>0.17326770162817112</v>
      </c>
      <c r="CB15" s="3"/>
      <c r="CC15" s="3"/>
      <c r="CD15" s="3"/>
      <c r="CE15" s="3"/>
    </row>
    <row r="16" spans="1:84" ht="25" customHeight="1">
      <c r="A16" s="7" t="s">
        <v>308</v>
      </c>
      <c r="B16" s="8" t="s">
        <v>35</v>
      </c>
      <c r="C16" s="3" t="s">
        <v>318</v>
      </c>
      <c r="D16" s="4" t="s">
        <v>36</v>
      </c>
      <c r="E16" s="5">
        <v>26.443000000000001</v>
      </c>
      <c r="F16" s="5">
        <v>23.494</v>
      </c>
      <c r="G16" s="5">
        <v>9.7949999999999999</v>
      </c>
      <c r="H16" s="5">
        <v>2.843</v>
      </c>
      <c r="I16" s="5" t="s">
        <v>32</v>
      </c>
      <c r="J16" s="5">
        <v>13.76</v>
      </c>
      <c r="K16" s="5">
        <v>23.881</v>
      </c>
      <c r="L16" s="5">
        <v>9.8559999999999999</v>
      </c>
      <c r="M16" s="5">
        <v>3.32</v>
      </c>
      <c r="N16" s="5" t="s">
        <v>32</v>
      </c>
      <c r="O16" s="5" t="s">
        <v>32</v>
      </c>
      <c r="P16" s="3">
        <v>4.12</v>
      </c>
      <c r="Q16" s="5">
        <v>3.5790000000000002</v>
      </c>
      <c r="R16" s="5" t="s">
        <v>32</v>
      </c>
      <c r="S16" s="5">
        <v>5.5910000000000002</v>
      </c>
      <c r="T16" s="5">
        <v>4.6440000000000001</v>
      </c>
      <c r="U16" s="5">
        <v>2.78</v>
      </c>
      <c r="V16" s="5">
        <v>1.4319999999999999</v>
      </c>
      <c r="W16" s="5">
        <v>3.476</v>
      </c>
      <c r="X16" s="5">
        <v>2.71</v>
      </c>
      <c r="Y16" s="5">
        <v>6.8929999999999998</v>
      </c>
      <c r="Z16" s="3" t="s">
        <v>33</v>
      </c>
      <c r="AA16" s="6" t="s">
        <v>34</v>
      </c>
      <c r="AB16" s="3" t="s">
        <v>33</v>
      </c>
      <c r="AC16" s="3" t="s">
        <v>34</v>
      </c>
      <c r="AD16" s="6" t="s">
        <v>33</v>
      </c>
      <c r="AE16" s="3">
        <v>4.12</v>
      </c>
      <c r="AF16" s="25">
        <v>1.64</v>
      </c>
      <c r="AG16" s="5">
        <v>2.33</v>
      </c>
      <c r="AH16" s="5">
        <v>1.04</v>
      </c>
      <c r="AI16" s="3" t="s">
        <v>32</v>
      </c>
      <c r="AJ16" s="5">
        <v>292.82</v>
      </c>
      <c r="AK16" s="5">
        <v>72.489999999999995</v>
      </c>
      <c r="AL16" s="3">
        <v>81.599999999999994</v>
      </c>
      <c r="AM16" s="3">
        <v>116.71</v>
      </c>
      <c r="AN16" s="3">
        <v>16.5</v>
      </c>
      <c r="AO16" s="5">
        <v>2.52</v>
      </c>
      <c r="AP16" s="5">
        <v>24.21</v>
      </c>
      <c r="AQ16" s="5">
        <v>1.95</v>
      </c>
      <c r="AR16" s="5">
        <v>7.64</v>
      </c>
      <c r="AS16" s="5">
        <v>39.28</v>
      </c>
      <c r="AT16" s="5">
        <v>10.67</v>
      </c>
      <c r="AU16" s="5">
        <v>60.46</v>
      </c>
      <c r="AV16" s="3">
        <f>IF(G16="NA", "NA", IF(E16="NA", "NA",G16 /E16))</f>
        <v>0.37041939265590135</v>
      </c>
      <c r="AW16" s="3" t="str">
        <f>IF(R16="NA", "NA", IF(F16="NA", "NA",R16 /F16))</f>
        <v>NA</v>
      </c>
      <c r="AX16" s="6" t="str">
        <f t="shared" si="2"/>
        <v>NA</v>
      </c>
      <c r="AY16" s="6" t="str">
        <f t="shared" si="3"/>
        <v>NA</v>
      </c>
      <c r="AZ16" s="3">
        <f t="shared" si="4"/>
        <v>0.5203645577279431</v>
      </c>
      <c r="BA16" s="3">
        <f t="shared" si="5"/>
        <v>0.13902265399271385</v>
      </c>
      <c r="BB16" s="3">
        <f t="shared" si="6"/>
        <v>0.33685064935064934</v>
      </c>
      <c r="BC16" s="3">
        <f t="shared" si="7"/>
        <v>0.11904861605460408</v>
      </c>
      <c r="BD16" s="3">
        <f t="shared" si="8"/>
        <v>8.533066577790023E-3</v>
      </c>
      <c r="BE16" s="3">
        <f t="shared" si="9"/>
        <v>0.17536392270366902</v>
      </c>
      <c r="BF16" s="3">
        <f t="shared" si="10"/>
        <v>0.15233676683408531</v>
      </c>
      <c r="BG16" s="3">
        <f t="shared" si="11"/>
        <v>0.68430664870800051</v>
      </c>
      <c r="BH16" s="3">
        <f t="shared" si="12"/>
        <v>0.11832808376606793</v>
      </c>
      <c r="BI16" s="3">
        <f t="shared" si="13"/>
        <v>6.0951732357197579E-2</v>
      </c>
      <c r="BJ16" s="3">
        <f t="shared" si="14"/>
        <v>0.29339405805737634</v>
      </c>
      <c r="BK16" s="25">
        <v>3</v>
      </c>
      <c r="BL16" s="3" t="s">
        <v>32</v>
      </c>
      <c r="BM16" s="3">
        <f>IF(AE16="NA","NA",IF(AF16="NA","NA",AE16/AF16))</f>
        <v>2.5121951219512195</v>
      </c>
      <c r="BN16" s="3">
        <v>0</v>
      </c>
      <c r="BO16" s="6">
        <v>1</v>
      </c>
      <c r="BP16" s="3">
        <v>1</v>
      </c>
      <c r="BQ16" s="6">
        <v>0</v>
      </c>
      <c r="BR16" s="3">
        <f t="shared" si="26"/>
        <v>0.32405637254901964</v>
      </c>
      <c r="BS16" s="3">
        <f t="shared" si="27"/>
        <v>0.88835784313725485</v>
      </c>
      <c r="BT16" s="3">
        <f t="shared" si="28"/>
        <v>0.27866948978894884</v>
      </c>
      <c r="BU16" s="3">
        <f t="shared" si="29"/>
        <v>0.39857250187828697</v>
      </c>
      <c r="BV16" s="3">
        <f t="shared" si="30"/>
        <v>0.68153655514250311</v>
      </c>
      <c r="BW16" s="3">
        <f t="shared" si="19"/>
        <v>1.0304758661785989</v>
      </c>
      <c r="BX16" s="3">
        <f t="shared" si="31"/>
        <v>0.15272727272727274</v>
      </c>
      <c r="BY16" s="3">
        <f t="shared" si="32"/>
        <v>8.0545229244114003E-2</v>
      </c>
      <c r="BZ16" s="3">
        <f t="shared" si="33"/>
        <v>0.19450101832993888</v>
      </c>
      <c r="CA16" s="3">
        <f t="shared" si="34"/>
        <v>0.17648031756533245</v>
      </c>
      <c r="CB16" s="3"/>
      <c r="CC16" s="3"/>
      <c r="CD16" s="3"/>
      <c r="CE16" s="3"/>
    </row>
    <row r="17" spans="1:83" ht="25" customHeight="1">
      <c r="A17" s="7" t="s">
        <v>308</v>
      </c>
      <c r="B17" s="8" t="s">
        <v>35</v>
      </c>
      <c r="C17" s="3" t="s">
        <v>365</v>
      </c>
      <c r="D17" s="3" t="s">
        <v>366</v>
      </c>
      <c r="E17" s="5">
        <v>32</v>
      </c>
      <c r="F17" s="5">
        <v>28.82</v>
      </c>
      <c r="G17" s="5" t="s">
        <v>32</v>
      </c>
      <c r="H17" s="5">
        <v>3.2</v>
      </c>
      <c r="I17" s="3">
        <v>4.4000000000000004</v>
      </c>
      <c r="J17" s="5" t="s">
        <v>32</v>
      </c>
      <c r="K17" s="5">
        <v>27.76</v>
      </c>
      <c r="L17" s="5" t="s">
        <v>32</v>
      </c>
      <c r="M17" s="3">
        <v>4.5</v>
      </c>
      <c r="N17" s="3" t="s">
        <v>32</v>
      </c>
      <c r="O17" s="5" t="s">
        <v>32</v>
      </c>
      <c r="P17" s="3" t="s">
        <v>32</v>
      </c>
      <c r="Q17" s="5" t="s">
        <v>32</v>
      </c>
      <c r="R17" s="3" t="s">
        <v>32</v>
      </c>
      <c r="S17" s="5" t="s">
        <v>32</v>
      </c>
      <c r="T17" s="5" t="s">
        <v>32</v>
      </c>
      <c r="U17" s="5" t="s">
        <v>32</v>
      </c>
      <c r="V17" s="5" t="s">
        <v>32</v>
      </c>
      <c r="W17" s="5" t="s">
        <v>32</v>
      </c>
      <c r="X17" s="5" t="s">
        <v>32</v>
      </c>
      <c r="Y17" s="5" t="s">
        <v>32</v>
      </c>
      <c r="Z17" s="3" t="s">
        <v>33</v>
      </c>
      <c r="AA17" s="6" t="s">
        <v>34</v>
      </c>
      <c r="AB17" s="3" t="s">
        <v>32</v>
      </c>
      <c r="AC17" s="3" t="s">
        <v>34</v>
      </c>
      <c r="AD17" s="6" t="s">
        <v>33</v>
      </c>
      <c r="AE17" s="3">
        <v>4.46</v>
      </c>
      <c r="AF17" s="25" t="s">
        <v>32</v>
      </c>
      <c r="AG17" s="25">
        <v>2.23</v>
      </c>
      <c r="AH17" s="25">
        <v>0.94</v>
      </c>
      <c r="AI17" s="3" t="s">
        <v>32</v>
      </c>
      <c r="AJ17" s="5" t="s">
        <v>32</v>
      </c>
      <c r="AK17" s="5">
        <v>85.33</v>
      </c>
      <c r="AL17" s="3">
        <v>95.43</v>
      </c>
      <c r="AM17" s="3" t="s">
        <v>32</v>
      </c>
      <c r="AN17" s="3">
        <v>18.82</v>
      </c>
      <c r="AO17" s="5">
        <v>3.29</v>
      </c>
      <c r="AP17" s="5">
        <v>24.39</v>
      </c>
      <c r="AQ17" s="5">
        <v>2.73</v>
      </c>
      <c r="AR17" s="5">
        <v>6.34</v>
      </c>
      <c r="AS17" s="16">
        <v>42.49</v>
      </c>
      <c r="AT17" s="5">
        <v>11.51</v>
      </c>
      <c r="AU17" s="5">
        <v>64.28</v>
      </c>
      <c r="AV17" s="3" t="str">
        <f t="shared" ref="AV17:AV48" si="35">IF(G17="NA", "NA", IF(F17="NA", "NA",G17 /F17))</f>
        <v>NA</v>
      </c>
      <c r="AW17" s="3" t="str">
        <f t="shared" ref="AW17:AW48" si="36">IF(R17="NA", "NA", IF(F17="NA","NA",R17/F17))</f>
        <v>NA</v>
      </c>
      <c r="AX17" s="6" t="str">
        <f t="shared" si="2"/>
        <v>NA</v>
      </c>
      <c r="AY17" s="6">
        <f t="shared" si="3"/>
        <v>0.13750000000000001</v>
      </c>
      <c r="AZ17" s="3" t="str">
        <f t="shared" si="4"/>
        <v>NA</v>
      </c>
      <c r="BA17" s="3">
        <f t="shared" si="5"/>
        <v>0.16210374639769451</v>
      </c>
      <c r="BB17" s="3" t="str">
        <f t="shared" si="6"/>
        <v>NA</v>
      </c>
      <c r="BC17" s="3">
        <f t="shared" si="7"/>
        <v>0.11527377521613832</v>
      </c>
      <c r="BD17" s="3" t="str">
        <f t="shared" si="8"/>
        <v>NA</v>
      </c>
      <c r="BE17" s="3" t="str">
        <f t="shared" si="9"/>
        <v>NA</v>
      </c>
      <c r="BF17" s="3" t="str">
        <f t="shared" si="10"/>
        <v>NA</v>
      </c>
      <c r="BG17" s="3" t="str">
        <f t="shared" si="11"/>
        <v>NA</v>
      </c>
      <c r="BH17" s="3" t="str">
        <f t="shared" si="12"/>
        <v>NA</v>
      </c>
      <c r="BI17" s="3" t="str">
        <f t="shared" si="13"/>
        <v>NA</v>
      </c>
      <c r="BJ17" s="3" t="str">
        <f t="shared" si="14"/>
        <v>NA</v>
      </c>
      <c r="BK17" s="25">
        <v>2.23</v>
      </c>
      <c r="BL17" s="3" t="s">
        <v>32</v>
      </c>
      <c r="BM17" s="3" t="s">
        <v>32</v>
      </c>
      <c r="BN17" s="3">
        <v>0</v>
      </c>
      <c r="BO17" s="6">
        <v>1</v>
      </c>
      <c r="BP17" s="3">
        <v>1</v>
      </c>
      <c r="BQ17" s="6">
        <v>0</v>
      </c>
      <c r="BR17" s="3">
        <f t="shared" si="26"/>
        <v>0.33532432149219321</v>
      </c>
      <c r="BS17" s="3">
        <f t="shared" si="27"/>
        <v>0.89416326102902643</v>
      </c>
      <c r="BT17" s="3" t="str">
        <f t="shared" si="28"/>
        <v>NA</v>
      </c>
      <c r="BU17" s="3" t="str">
        <f t="shared" si="29"/>
        <v>NA</v>
      </c>
      <c r="BV17" s="3">
        <f t="shared" si="30"/>
        <v>0.77162771627716276</v>
      </c>
      <c r="BW17" s="3">
        <f t="shared" si="19"/>
        <v>0.84628730048577383</v>
      </c>
      <c r="BX17" s="3">
        <f t="shared" si="31"/>
        <v>0.17481402763018067</v>
      </c>
      <c r="BY17" s="3">
        <f t="shared" si="32"/>
        <v>0.11193111931119311</v>
      </c>
      <c r="BZ17" s="3">
        <f t="shared" si="33"/>
        <v>0.14921157919510472</v>
      </c>
      <c r="CA17" s="3">
        <f t="shared" si="34"/>
        <v>0.17906036092097075</v>
      </c>
      <c r="CB17" s="3"/>
      <c r="CC17" s="3"/>
      <c r="CD17" s="3"/>
      <c r="CE17" s="3"/>
    </row>
    <row r="18" spans="1:83" ht="25" customHeight="1">
      <c r="A18" s="7" t="s">
        <v>308</v>
      </c>
      <c r="B18" s="10" t="s">
        <v>38</v>
      </c>
      <c r="C18" s="3" t="s">
        <v>376</v>
      </c>
      <c r="D18" s="6" t="s">
        <v>377</v>
      </c>
      <c r="E18" s="9">
        <v>21.56</v>
      </c>
      <c r="F18" s="9">
        <v>18.72</v>
      </c>
      <c r="G18" s="9">
        <v>5.13</v>
      </c>
      <c r="H18" s="9">
        <v>3.41</v>
      </c>
      <c r="I18" s="9" t="s">
        <v>32</v>
      </c>
      <c r="J18" s="9" t="s">
        <v>32</v>
      </c>
      <c r="K18" s="9">
        <v>18.25</v>
      </c>
      <c r="L18" s="9" t="s">
        <v>32</v>
      </c>
      <c r="M18" s="6">
        <v>2.11</v>
      </c>
      <c r="N18" s="9" t="s">
        <v>32</v>
      </c>
      <c r="O18" s="6" t="s">
        <v>32</v>
      </c>
      <c r="P18" s="9">
        <v>1.68</v>
      </c>
      <c r="Q18" s="6">
        <v>0.9</v>
      </c>
      <c r="R18" s="9">
        <v>7.87</v>
      </c>
      <c r="S18" s="9">
        <v>5.88</v>
      </c>
      <c r="T18" s="9">
        <v>4.28</v>
      </c>
      <c r="U18" s="9" t="s">
        <v>32</v>
      </c>
      <c r="V18" s="9">
        <v>1.18</v>
      </c>
      <c r="W18" s="9">
        <v>3.53</v>
      </c>
      <c r="X18" s="9">
        <v>1.4</v>
      </c>
      <c r="Y18" s="9">
        <v>7.86</v>
      </c>
      <c r="Z18" s="6" t="s">
        <v>33</v>
      </c>
      <c r="AA18" s="6" t="s">
        <v>34</v>
      </c>
      <c r="AB18" s="6" t="s">
        <v>33</v>
      </c>
      <c r="AC18" s="6" t="s">
        <v>33</v>
      </c>
      <c r="AD18" s="6" t="s">
        <v>33</v>
      </c>
      <c r="AE18" s="6">
        <v>2.4300000000000002</v>
      </c>
      <c r="AF18" s="25">
        <v>2.54</v>
      </c>
      <c r="AG18" s="25">
        <v>2.38</v>
      </c>
      <c r="AH18" s="25">
        <v>0.64</v>
      </c>
      <c r="AI18" s="3" t="s">
        <v>32</v>
      </c>
      <c r="AJ18" s="9">
        <v>268.70999999999998</v>
      </c>
      <c r="AK18" s="9">
        <v>62.29</v>
      </c>
      <c r="AL18" s="9">
        <v>68.94</v>
      </c>
      <c r="AM18" s="9">
        <v>119.95</v>
      </c>
      <c r="AN18" s="9">
        <v>13.44</v>
      </c>
      <c r="AO18" s="9">
        <v>2.35</v>
      </c>
      <c r="AP18" s="9">
        <v>16.97</v>
      </c>
      <c r="AQ18" s="9">
        <v>1.45</v>
      </c>
      <c r="AR18" s="9">
        <v>4.53</v>
      </c>
      <c r="AS18" s="9">
        <v>31.36</v>
      </c>
      <c r="AT18" s="9">
        <v>5.71</v>
      </c>
      <c r="AU18" s="9">
        <v>39.92</v>
      </c>
      <c r="AV18" s="3">
        <f t="shared" si="35"/>
        <v>0.27403846153846156</v>
      </c>
      <c r="AW18" s="3">
        <f t="shared" si="36"/>
        <v>0.42040598290598291</v>
      </c>
      <c r="AX18" s="6" t="str">
        <f t="shared" si="2"/>
        <v>NA</v>
      </c>
      <c r="AY18" s="6" t="str">
        <f t="shared" si="3"/>
        <v>NA</v>
      </c>
      <c r="AZ18" s="3" t="str">
        <f t="shared" si="4"/>
        <v>NA</v>
      </c>
      <c r="BA18" s="3">
        <f t="shared" si="5"/>
        <v>0.11561643835616438</v>
      </c>
      <c r="BB18" s="3" t="str">
        <f t="shared" si="6"/>
        <v>NA</v>
      </c>
      <c r="BC18" s="3">
        <f t="shared" si="7"/>
        <v>0.18684931506849317</v>
      </c>
      <c r="BD18" s="3">
        <f t="shared" si="8"/>
        <v>7.0511679085397032E-3</v>
      </c>
      <c r="BE18" s="3">
        <f t="shared" si="9"/>
        <v>8.9743589743589744E-2</v>
      </c>
      <c r="BF18" s="3">
        <f t="shared" si="10"/>
        <v>4.807692307692308E-2</v>
      </c>
      <c r="BG18" s="3">
        <f t="shared" si="11"/>
        <v>0.85252621155107644</v>
      </c>
      <c r="BH18" s="3" t="str">
        <f t="shared" si="12"/>
        <v>NA</v>
      </c>
      <c r="BI18" s="3">
        <f t="shared" si="13"/>
        <v>6.3034188034188032E-2</v>
      </c>
      <c r="BJ18" s="3">
        <f t="shared" si="14"/>
        <v>0.41987179487179493</v>
      </c>
      <c r="BK18" s="25">
        <v>2.38</v>
      </c>
      <c r="BL18" s="3" t="s">
        <v>32</v>
      </c>
      <c r="BM18" s="3">
        <f t="shared" ref="BM18:BM86" si="37">IF(AE18="NA","NA",IF(AF18="NA","NA",AE18/AF18))</f>
        <v>0.95669291338582685</v>
      </c>
      <c r="BN18" s="6">
        <v>0</v>
      </c>
      <c r="BO18" s="6">
        <v>1</v>
      </c>
      <c r="BP18" s="6">
        <v>0</v>
      </c>
      <c r="BQ18" s="6">
        <v>0</v>
      </c>
      <c r="BR18" s="3">
        <f t="shared" si="26"/>
        <v>0.31273571221351898</v>
      </c>
      <c r="BS18" s="3">
        <f t="shared" ref="BS18:BS85" si="38">IF(AL18="NA","NA",IF(AK18="NA", "NA", AK18/AL18))</f>
        <v>0.90353930954453154</v>
      </c>
      <c r="BT18" s="3">
        <f t="shared" ref="BT18:BT86" si="39">IF(AJ18="NA","NA", IF(AL18="NA", "NA", AL18/AJ18))</f>
        <v>0.25655911577537122</v>
      </c>
      <c r="BU18" s="3">
        <f t="shared" si="29"/>
        <v>0.44639202113802989</v>
      </c>
      <c r="BV18" s="3">
        <f t="shared" si="30"/>
        <v>0.79198585739540373</v>
      </c>
      <c r="BW18" s="3">
        <f t="shared" si="19"/>
        <v>0.90651709401709402</v>
      </c>
      <c r="BX18" s="3">
        <f t="shared" ref="BX18:BX85" si="40">IF(AN18="NA","NA", IF(AO18="NA","NA", AO18/AN18))</f>
        <v>0.17485119047619049</v>
      </c>
      <c r="BY18" s="3">
        <f t="shared" si="32"/>
        <v>8.5444902769593406E-2</v>
      </c>
      <c r="BZ18" s="3">
        <f t="shared" si="33"/>
        <v>0.14445153061224492</v>
      </c>
      <c r="CA18" s="3">
        <f>IF(AU18="NA","NA", IF(AT18="NA","NA", AT18/AU18))</f>
        <v>0.14303607214428857</v>
      </c>
      <c r="CB18" s="3"/>
      <c r="CC18" s="3"/>
      <c r="CD18" s="3"/>
      <c r="CE18" s="3"/>
    </row>
    <row r="19" spans="1:83" ht="25" customHeight="1">
      <c r="A19" s="7" t="s">
        <v>308</v>
      </c>
      <c r="B19" s="10" t="s">
        <v>38</v>
      </c>
      <c r="C19" s="3" t="s">
        <v>39</v>
      </c>
      <c r="D19" s="6" t="s">
        <v>40</v>
      </c>
      <c r="E19" s="9">
        <v>26.21</v>
      </c>
      <c r="F19" s="9">
        <v>22.67</v>
      </c>
      <c r="G19" s="9" t="s">
        <v>32</v>
      </c>
      <c r="H19" s="9">
        <v>4.3</v>
      </c>
      <c r="I19" s="9">
        <v>1.83</v>
      </c>
      <c r="J19" s="9">
        <v>11.54</v>
      </c>
      <c r="K19" s="9">
        <v>22.32</v>
      </c>
      <c r="L19" s="9">
        <v>12.06</v>
      </c>
      <c r="M19" s="6">
        <v>3.8</v>
      </c>
      <c r="N19" s="9" t="s">
        <v>32</v>
      </c>
      <c r="O19" s="6" t="s">
        <v>32</v>
      </c>
      <c r="P19" s="9">
        <v>2.69</v>
      </c>
      <c r="Q19" s="6">
        <v>2.5099999999999998</v>
      </c>
      <c r="R19" s="9">
        <v>10.45</v>
      </c>
      <c r="S19" s="6" t="s">
        <v>32</v>
      </c>
      <c r="T19" s="9" t="s">
        <v>32</v>
      </c>
      <c r="U19" s="9" t="s">
        <v>32</v>
      </c>
      <c r="V19" s="9" t="s">
        <v>32</v>
      </c>
      <c r="W19" s="9" t="s">
        <v>32</v>
      </c>
      <c r="X19" s="9" t="s">
        <v>32</v>
      </c>
      <c r="Y19" s="9">
        <v>9.65</v>
      </c>
      <c r="Z19" s="6" t="s">
        <v>33</v>
      </c>
      <c r="AA19" s="6" t="s">
        <v>32</v>
      </c>
      <c r="AB19" s="6" t="s">
        <v>33</v>
      </c>
      <c r="AC19" s="6" t="s">
        <v>33</v>
      </c>
      <c r="AD19" s="6" t="s">
        <v>33</v>
      </c>
      <c r="AE19" s="6">
        <v>3.68</v>
      </c>
      <c r="AF19" s="25">
        <v>3.16</v>
      </c>
      <c r="AG19" s="25">
        <v>2.8</v>
      </c>
      <c r="AH19" s="25">
        <v>0.67</v>
      </c>
      <c r="AI19" s="3" t="s">
        <v>32</v>
      </c>
      <c r="AJ19" s="9">
        <v>307.82</v>
      </c>
      <c r="AK19" s="9">
        <v>75.489999999999995</v>
      </c>
      <c r="AL19" s="9">
        <v>85.63</v>
      </c>
      <c r="AM19" s="9">
        <v>125.77</v>
      </c>
      <c r="AN19" s="9">
        <v>17.399999999999999</v>
      </c>
      <c r="AO19" s="9">
        <v>2.84</v>
      </c>
      <c r="AP19" s="9">
        <v>20.38</v>
      </c>
      <c r="AQ19" s="9">
        <v>1.44</v>
      </c>
      <c r="AR19" s="9">
        <v>5.78</v>
      </c>
      <c r="AS19" s="9">
        <v>40.92</v>
      </c>
      <c r="AT19" s="9">
        <v>7.15</v>
      </c>
      <c r="AU19" s="9">
        <v>46.03</v>
      </c>
      <c r="AV19" s="3" t="str">
        <f t="shared" si="35"/>
        <v>NA</v>
      </c>
      <c r="AW19" s="3">
        <f t="shared" si="36"/>
        <v>0.46096162329069246</v>
      </c>
      <c r="AX19" s="6" t="str">
        <f t="shared" si="2"/>
        <v>NA</v>
      </c>
      <c r="AY19" s="6">
        <f t="shared" si="3"/>
        <v>6.9820679130103008E-2</v>
      </c>
      <c r="AZ19" s="3">
        <f t="shared" si="4"/>
        <v>0.44028996566196105</v>
      </c>
      <c r="BA19" s="3">
        <f t="shared" si="5"/>
        <v>0.17025089605734767</v>
      </c>
      <c r="BB19" s="3">
        <f t="shared" si="6"/>
        <v>0.31509121061359863</v>
      </c>
      <c r="BC19" s="3">
        <f t="shared" si="7"/>
        <v>0.19265232974910393</v>
      </c>
      <c r="BD19" s="3" t="str">
        <f t="shared" si="8"/>
        <v>NA</v>
      </c>
      <c r="BE19" s="3">
        <f t="shared" si="9"/>
        <v>0.11865902073224524</v>
      </c>
      <c r="BF19" s="3">
        <f t="shared" si="10"/>
        <v>0.11071901191001321</v>
      </c>
      <c r="BG19" s="3" t="str">
        <f t="shared" si="11"/>
        <v>NA</v>
      </c>
      <c r="BH19" s="3" t="str">
        <f t="shared" si="12"/>
        <v>NA</v>
      </c>
      <c r="BI19" s="3" t="str">
        <f t="shared" si="13"/>
        <v>NA</v>
      </c>
      <c r="BJ19" s="3">
        <f t="shared" si="14"/>
        <v>0.42567269519188355</v>
      </c>
      <c r="BK19" s="25">
        <v>2.8</v>
      </c>
      <c r="BL19" s="3" t="s">
        <v>32</v>
      </c>
      <c r="BM19" s="3">
        <f t="shared" si="37"/>
        <v>1.1645569620253164</v>
      </c>
      <c r="BN19" s="6">
        <v>0</v>
      </c>
      <c r="BO19" s="6" t="s">
        <v>32</v>
      </c>
      <c r="BP19" s="6">
        <v>0</v>
      </c>
      <c r="BQ19" s="6">
        <v>0</v>
      </c>
      <c r="BR19" s="3">
        <f t="shared" si="26"/>
        <v>0.30608431624430693</v>
      </c>
      <c r="BS19" s="3">
        <f t="shared" si="38"/>
        <v>0.88158355716454517</v>
      </c>
      <c r="BT19" s="3">
        <f t="shared" si="39"/>
        <v>0.27818205444740429</v>
      </c>
      <c r="BU19" s="3">
        <f t="shared" ref="BU19:BU86" si="41">IF(AJ19="NA","NA",IF(AM19="NA", "NA", AM19/AJ19))</f>
        <v>0.40858293808069651</v>
      </c>
      <c r="BV19" s="3">
        <f t="shared" ref="BV19:BV35" si="42">IF(AN19="NA","NA", IF(AP19="NA","NA", AN19/AP19))</f>
        <v>0.85377821393523057</v>
      </c>
      <c r="BW19" s="3">
        <f t="shared" si="19"/>
        <v>0.89898544331715913</v>
      </c>
      <c r="BX19" s="3">
        <f t="shared" si="40"/>
        <v>0.16321839080459771</v>
      </c>
      <c r="BY19" s="3">
        <f t="shared" ref="BY19:BY85" si="43">IF(AP19="NA","NA", IF(AQ19="NA","NA", AQ19/AP19))</f>
        <v>7.0657507360157024E-2</v>
      </c>
      <c r="BZ19" s="3">
        <f t="shared" ref="BZ19:BZ85" si="44">IF(AR19="NA","NA", IF(AS19="NA","NA", AR19/AS19))</f>
        <v>0.1412512218963832</v>
      </c>
      <c r="CA19" s="3">
        <f>IF(AU19="NA","NA", IF(AT19="NA","NA", AT19/AU19))</f>
        <v>0.15533347816641321</v>
      </c>
      <c r="CB19" s="3"/>
      <c r="CC19" s="3"/>
      <c r="CD19" s="3"/>
      <c r="CE19" s="3"/>
    </row>
    <row r="20" spans="1:83" ht="25" customHeight="1">
      <c r="A20" s="7" t="s">
        <v>308</v>
      </c>
      <c r="B20" s="11" t="s">
        <v>41</v>
      </c>
      <c r="C20" s="12" t="s">
        <v>42</v>
      </c>
      <c r="D20" s="6" t="s">
        <v>43</v>
      </c>
      <c r="E20" s="9">
        <v>26.05</v>
      </c>
      <c r="F20" s="9">
        <v>23.82</v>
      </c>
      <c r="G20" s="9">
        <v>7.56</v>
      </c>
      <c r="H20" s="9">
        <v>2.39</v>
      </c>
      <c r="I20" s="6" t="s">
        <v>32</v>
      </c>
      <c r="J20" s="6" t="s">
        <v>32</v>
      </c>
      <c r="K20" s="9" t="s">
        <v>32</v>
      </c>
      <c r="L20" s="6" t="s">
        <v>32</v>
      </c>
      <c r="M20" s="6" t="s">
        <v>32</v>
      </c>
      <c r="N20" s="9" t="s">
        <v>32</v>
      </c>
      <c r="O20" s="6" t="s">
        <v>32</v>
      </c>
      <c r="P20" s="9">
        <v>3.75</v>
      </c>
      <c r="Q20" s="6">
        <v>1.42</v>
      </c>
      <c r="R20" s="9">
        <v>9.08</v>
      </c>
      <c r="S20" s="6">
        <v>6.07</v>
      </c>
      <c r="T20" s="9">
        <v>4.84</v>
      </c>
      <c r="U20" s="9" t="s">
        <v>32</v>
      </c>
      <c r="V20" s="9">
        <v>1.2</v>
      </c>
      <c r="W20" s="9">
        <v>4.66</v>
      </c>
      <c r="X20" s="9">
        <v>1.61</v>
      </c>
      <c r="Y20" s="9">
        <v>10.11</v>
      </c>
      <c r="Z20" s="6" t="s">
        <v>33</v>
      </c>
      <c r="AA20" s="6" t="s">
        <v>32</v>
      </c>
      <c r="AB20" s="6" t="s">
        <v>33</v>
      </c>
      <c r="AC20" s="6" t="s">
        <v>33</v>
      </c>
      <c r="AD20" s="6" t="s">
        <v>33</v>
      </c>
      <c r="AE20" s="6">
        <v>2.79</v>
      </c>
      <c r="AF20" s="25">
        <v>2.11</v>
      </c>
      <c r="AG20" s="25">
        <v>1.91</v>
      </c>
      <c r="AH20" s="42">
        <v>0.67400000000000004</v>
      </c>
      <c r="AI20" s="3" t="s">
        <v>32</v>
      </c>
      <c r="AJ20" s="6" t="s">
        <v>32</v>
      </c>
      <c r="AK20" s="9">
        <v>36.659999999999997</v>
      </c>
      <c r="AL20" s="9">
        <v>47.58</v>
      </c>
      <c r="AM20" s="9" t="s">
        <v>32</v>
      </c>
      <c r="AN20" s="9">
        <v>9.31</v>
      </c>
      <c r="AO20" s="9">
        <v>2.13</v>
      </c>
      <c r="AP20" s="9">
        <v>13.52</v>
      </c>
      <c r="AQ20" s="9">
        <v>1.99</v>
      </c>
      <c r="AR20" s="9" t="s">
        <v>32</v>
      </c>
      <c r="AS20" s="9" t="s">
        <v>32</v>
      </c>
      <c r="AT20" s="9" t="s">
        <v>32</v>
      </c>
      <c r="AU20" s="9" t="s">
        <v>32</v>
      </c>
      <c r="AV20" s="3">
        <f t="shared" si="35"/>
        <v>0.31738035264483627</v>
      </c>
      <c r="AW20" s="3">
        <f t="shared" si="36"/>
        <v>0.3811922753988245</v>
      </c>
      <c r="AX20" s="6" t="str">
        <f t="shared" si="2"/>
        <v>NA</v>
      </c>
      <c r="AY20" s="6" t="str">
        <f t="shared" si="3"/>
        <v>NA</v>
      </c>
      <c r="AZ20" s="3" t="str">
        <f t="shared" si="4"/>
        <v>NA</v>
      </c>
      <c r="BA20" s="3" t="str">
        <f t="shared" si="5"/>
        <v>NA</v>
      </c>
      <c r="BB20" s="3" t="str">
        <f t="shared" si="6"/>
        <v>NA</v>
      </c>
      <c r="BC20" s="3" t="str">
        <f t="shared" si="7"/>
        <v>NA</v>
      </c>
      <c r="BD20" s="3">
        <f t="shared" si="8"/>
        <v>6.6114738230543804E-3</v>
      </c>
      <c r="BE20" s="3">
        <f t="shared" si="9"/>
        <v>0.15743073047858941</v>
      </c>
      <c r="BF20" s="3">
        <f t="shared" si="10"/>
        <v>5.9613769941225858E-2</v>
      </c>
      <c r="BG20" s="3">
        <f t="shared" si="11"/>
        <v>0.71945373322134021</v>
      </c>
      <c r="BH20" s="3" t="str">
        <f t="shared" si="12"/>
        <v>NA</v>
      </c>
      <c r="BI20" s="3">
        <f t="shared" si="13"/>
        <v>5.037783375314861E-2</v>
      </c>
      <c r="BJ20" s="3">
        <f t="shared" si="14"/>
        <v>0.42443324937027704</v>
      </c>
      <c r="BK20" s="25">
        <v>1.91</v>
      </c>
      <c r="BL20" s="3" t="s">
        <v>32</v>
      </c>
      <c r="BM20" s="3">
        <f t="shared" si="37"/>
        <v>1.3222748815165877</v>
      </c>
      <c r="BN20" s="6">
        <v>0</v>
      </c>
      <c r="BO20" s="6" t="s">
        <v>32</v>
      </c>
      <c r="BP20" s="6">
        <v>0</v>
      </c>
      <c r="BQ20" s="6">
        <v>0</v>
      </c>
      <c r="BR20" s="3">
        <f t="shared" si="26"/>
        <v>0.54749894913829344</v>
      </c>
      <c r="BS20" s="3">
        <f t="shared" si="38"/>
        <v>0.77049180327868849</v>
      </c>
      <c r="BT20" s="3" t="str">
        <f t="shared" si="39"/>
        <v>NA</v>
      </c>
      <c r="BU20" s="3" t="str">
        <f t="shared" si="41"/>
        <v>NA</v>
      </c>
      <c r="BV20" s="3">
        <f t="shared" si="42"/>
        <v>0.68860946745562135</v>
      </c>
      <c r="BW20" s="3">
        <f t="shared" si="19"/>
        <v>0.56759026028547432</v>
      </c>
      <c r="BX20" s="3">
        <f t="shared" si="40"/>
        <v>0.2287862513426423</v>
      </c>
      <c r="BY20" s="3">
        <f t="shared" si="43"/>
        <v>0.14718934911242604</v>
      </c>
      <c r="BZ20" s="3" t="str">
        <f t="shared" si="44"/>
        <v>NA</v>
      </c>
      <c r="CA20" s="3" t="str">
        <f>IF(AU20="NA","NA", IF(AT20="NA","NA", AT20/AU20))</f>
        <v>NA</v>
      </c>
      <c r="CB20" s="3"/>
      <c r="CC20" s="3"/>
      <c r="CD20" s="3"/>
      <c r="CE20" s="3"/>
    </row>
    <row r="21" spans="1:83" ht="25" customHeight="1">
      <c r="A21" s="7" t="s">
        <v>308</v>
      </c>
      <c r="B21" s="11" t="s">
        <v>314</v>
      </c>
      <c r="C21" s="12" t="s">
        <v>312</v>
      </c>
      <c r="D21" s="6" t="s">
        <v>313</v>
      </c>
      <c r="E21" s="9">
        <v>38.128999999999998</v>
      </c>
      <c r="F21" s="9">
        <v>34.137</v>
      </c>
      <c r="G21" s="9">
        <v>15.664</v>
      </c>
      <c r="H21" s="9">
        <v>4.375</v>
      </c>
      <c r="I21" s="6" t="s">
        <v>32</v>
      </c>
      <c r="J21" s="9">
        <v>21.45</v>
      </c>
      <c r="K21" s="9">
        <v>33.4</v>
      </c>
      <c r="L21" s="9">
        <v>11.99</v>
      </c>
      <c r="M21" s="9">
        <v>3.415</v>
      </c>
      <c r="N21" s="9">
        <v>1.4</v>
      </c>
      <c r="O21" s="9">
        <v>2.2599999999999998</v>
      </c>
      <c r="P21" s="9">
        <v>7.03</v>
      </c>
      <c r="Q21" s="41">
        <v>3.7170000000000001</v>
      </c>
      <c r="R21" s="9">
        <v>10.87</v>
      </c>
      <c r="S21" s="9">
        <v>8.5329999999999995</v>
      </c>
      <c r="T21" s="9">
        <v>6.55</v>
      </c>
      <c r="U21" s="9">
        <v>2.76</v>
      </c>
      <c r="V21" s="9">
        <v>1.29</v>
      </c>
      <c r="W21" s="9">
        <v>4.04</v>
      </c>
      <c r="X21" s="9">
        <v>2.64</v>
      </c>
      <c r="Y21" s="9">
        <v>8.7100000000000009</v>
      </c>
      <c r="Z21" s="6" t="s">
        <v>33</v>
      </c>
      <c r="AA21" s="6" t="s">
        <v>33</v>
      </c>
      <c r="AB21" s="6" t="s">
        <v>33</v>
      </c>
      <c r="AC21" s="6" t="s">
        <v>33</v>
      </c>
      <c r="AD21" s="6" t="s">
        <v>33</v>
      </c>
      <c r="AE21" s="41">
        <v>1.4470000000000001</v>
      </c>
      <c r="AF21" s="42">
        <v>1.276</v>
      </c>
      <c r="AG21" s="25">
        <v>1.49</v>
      </c>
      <c r="AH21" s="25">
        <v>0.4</v>
      </c>
      <c r="AI21" s="3" t="s">
        <v>32</v>
      </c>
      <c r="AJ21" s="9">
        <v>458.36</v>
      </c>
      <c r="AK21" s="9">
        <v>53.805999999999997</v>
      </c>
      <c r="AL21" s="9">
        <v>116.367</v>
      </c>
      <c r="AM21" s="9">
        <v>250.22</v>
      </c>
      <c r="AN21" s="9">
        <v>15.54</v>
      </c>
      <c r="AO21" s="9">
        <v>2.31</v>
      </c>
      <c r="AP21" s="9">
        <v>16.420000000000002</v>
      </c>
      <c r="AQ21" s="9">
        <v>2.08</v>
      </c>
      <c r="AR21" s="9">
        <v>5.1619999999999999</v>
      </c>
      <c r="AS21" s="9">
        <v>36.409999999999997</v>
      </c>
      <c r="AT21" s="9">
        <v>5.8819999999999997</v>
      </c>
      <c r="AU21" s="9">
        <v>44.436999999999998</v>
      </c>
      <c r="AV21" s="3">
        <f t="shared" si="35"/>
        <v>0.45885695872513693</v>
      </c>
      <c r="AW21" s="3">
        <f t="shared" si="36"/>
        <v>0.31842282567302338</v>
      </c>
      <c r="AX21" s="6">
        <f t="shared" si="2"/>
        <v>3.6717459151826691E-2</v>
      </c>
      <c r="AY21" s="6" t="str">
        <f t="shared" si="3"/>
        <v>NA</v>
      </c>
      <c r="AZ21" s="3">
        <f t="shared" si="4"/>
        <v>0.56256392771905894</v>
      </c>
      <c r="BA21" s="3">
        <f t="shared" si="5"/>
        <v>0.10224550898203594</v>
      </c>
      <c r="BB21" s="3">
        <f t="shared" si="6"/>
        <v>0.28482068390325271</v>
      </c>
      <c r="BC21" s="3">
        <f t="shared" si="7"/>
        <v>0.13098802395209583</v>
      </c>
      <c r="BD21" s="3">
        <f t="shared" si="8"/>
        <v>4.5761957352188128E-3</v>
      </c>
      <c r="BE21" s="3">
        <f t="shared" si="9"/>
        <v>0.20593490933591119</v>
      </c>
      <c r="BF21" s="3">
        <f t="shared" si="10"/>
        <v>0.10888478776693911</v>
      </c>
      <c r="BG21" s="3">
        <f t="shared" si="11"/>
        <v>0.69403641201767641</v>
      </c>
      <c r="BH21" s="3">
        <f t="shared" si="12"/>
        <v>8.0850689867299402E-2</v>
      </c>
      <c r="BI21" s="3">
        <f t="shared" si="13"/>
        <v>3.7788909394498638E-2</v>
      </c>
      <c r="BJ21" s="3">
        <f t="shared" si="14"/>
        <v>0.2551483727333978</v>
      </c>
      <c r="BK21" s="25">
        <v>1.49</v>
      </c>
      <c r="BL21" s="3" t="s">
        <v>32</v>
      </c>
      <c r="BM21" s="3">
        <f t="shared" si="37"/>
        <v>1.1340125391849529</v>
      </c>
      <c r="BN21" s="6">
        <v>0</v>
      </c>
      <c r="BO21" s="6">
        <v>0</v>
      </c>
      <c r="BP21" s="6">
        <v>0</v>
      </c>
      <c r="BQ21" s="6">
        <v>0</v>
      </c>
      <c r="BR21" s="3">
        <f t="shared" si="26"/>
        <v>0.32766162228123091</v>
      </c>
      <c r="BS21" s="3">
        <f t="shared" si="38"/>
        <v>0.46238194677185107</v>
      </c>
      <c r="BT21" s="3">
        <f t="shared" si="39"/>
        <v>0.25387686534601622</v>
      </c>
      <c r="BU21" s="3">
        <f t="shared" si="41"/>
        <v>0.54590278383803126</v>
      </c>
      <c r="BV21" s="3">
        <f t="shared" si="42"/>
        <v>0.94640682095006079</v>
      </c>
      <c r="BW21" s="3">
        <f t="shared" si="19"/>
        <v>0.48100301725400596</v>
      </c>
      <c r="BX21" s="3">
        <f t="shared" si="40"/>
        <v>0.14864864864864866</v>
      </c>
      <c r="BY21" s="3">
        <f t="shared" si="43"/>
        <v>0.12667478684531058</v>
      </c>
      <c r="BZ21" s="3">
        <f t="shared" si="44"/>
        <v>0.14177423784674542</v>
      </c>
      <c r="CA21" s="3">
        <f>IF(AU21="NA","NA", IF(AT21="NA","NA", AT21/AU21))</f>
        <v>0.13236717150122645</v>
      </c>
      <c r="CB21" s="3"/>
      <c r="CC21" s="3"/>
      <c r="CD21" s="3"/>
      <c r="CE21" s="3"/>
    </row>
    <row r="22" spans="1:83" ht="25" customHeight="1">
      <c r="A22" s="7" t="s">
        <v>308</v>
      </c>
      <c r="B22" s="11" t="s">
        <v>44</v>
      </c>
      <c r="C22" s="12" t="s">
        <v>301</v>
      </c>
      <c r="D22" s="6" t="s">
        <v>298</v>
      </c>
      <c r="E22" s="9">
        <v>25.22</v>
      </c>
      <c r="F22" s="9">
        <v>21.85</v>
      </c>
      <c r="G22" s="9" t="s">
        <v>32</v>
      </c>
      <c r="H22" s="9">
        <v>3.64</v>
      </c>
      <c r="I22" s="6">
        <v>2.0299999999999998</v>
      </c>
      <c r="J22" s="9">
        <v>13.57</v>
      </c>
      <c r="K22" s="9">
        <v>20.94</v>
      </c>
      <c r="L22" s="9">
        <v>8.27</v>
      </c>
      <c r="M22" s="9">
        <v>3.45</v>
      </c>
      <c r="N22" s="9">
        <v>1.04</v>
      </c>
      <c r="O22" s="6" t="s">
        <v>32</v>
      </c>
      <c r="P22" s="9">
        <v>3.26</v>
      </c>
      <c r="Q22" s="6" t="s">
        <v>32</v>
      </c>
      <c r="R22" s="9" t="s">
        <v>32</v>
      </c>
      <c r="S22" s="6" t="s">
        <v>32</v>
      </c>
      <c r="T22" s="9" t="s">
        <v>32</v>
      </c>
      <c r="U22" s="9" t="s">
        <v>32</v>
      </c>
      <c r="V22" s="9" t="s">
        <v>32</v>
      </c>
      <c r="W22" s="9" t="s">
        <v>32</v>
      </c>
      <c r="X22" s="9" t="s">
        <v>32</v>
      </c>
      <c r="Y22" s="9" t="s">
        <v>32</v>
      </c>
      <c r="Z22" s="6" t="s">
        <v>33</v>
      </c>
      <c r="AA22" s="6" t="s">
        <v>34</v>
      </c>
      <c r="AB22" s="6" t="s">
        <v>33</v>
      </c>
      <c r="AC22" s="6" t="s">
        <v>33</v>
      </c>
      <c r="AD22" s="6" t="s">
        <v>33</v>
      </c>
      <c r="AE22" s="6">
        <v>2.75</v>
      </c>
      <c r="AF22" s="25" t="s">
        <v>32</v>
      </c>
      <c r="AG22" s="25">
        <v>2.75</v>
      </c>
      <c r="AH22" s="25">
        <v>0.76</v>
      </c>
      <c r="AI22" s="3">
        <v>0.2</v>
      </c>
      <c r="AJ22" s="6" t="s">
        <v>32</v>
      </c>
      <c r="AK22" s="6" t="s">
        <v>32</v>
      </c>
      <c r="AL22" s="6" t="s">
        <v>32</v>
      </c>
      <c r="AM22" s="6" t="s">
        <v>32</v>
      </c>
      <c r="AN22" s="6" t="s">
        <v>32</v>
      </c>
      <c r="AO22" s="6" t="s">
        <v>32</v>
      </c>
      <c r="AP22" s="6" t="s">
        <v>32</v>
      </c>
      <c r="AQ22" s="6" t="s">
        <v>32</v>
      </c>
      <c r="AR22" s="6" t="s">
        <v>32</v>
      </c>
      <c r="AS22" s="6" t="s">
        <v>32</v>
      </c>
      <c r="AT22" s="6" t="s">
        <v>32</v>
      </c>
      <c r="AU22" s="6" t="s">
        <v>32</v>
      </c>
      <c r="AV22" s="3" t="str">
        <f t="shared" si="35"/>
        <v>NA</v>
      </c>
      <c r="AW22" s="3" t="str">
        <f t="shared" si="36"/>
        <v>NA</v>
      </c>
      <c r="AX22" s="6">
        <f t="shared" si="2"/>
        <v>4.1237113402061862E-2</v>
      </c>
      <c r="AY22" s="6">
        <f t="shared" si="3"/>
        <v>8.0491673275178421E-2</v>
      </c>
      <c r="AZ22" s="3">
        <f t="shared" si="4"/>
        <v>0.53806502775574949</v>
      </c>
      <c r="BA22" s="3">
        <f t="shared" si="5"/>
        <v>0.16475644699140402</v>
      </c>
      <c r="BB22" s="3">
        <f t="shared" si="6"/>
        <v>0.4171704957678356</v>
      </c>
      <c r="BC22" s="3">
        <f t="shared" si="7"/>
        <v>0.17382999044890163</v>
      </c>
      <c r="BD22" s="3" t="str">
        <f t="shared" si="8"/>
        <v>NA</v>
      </c>
      <c r="BE22" s="3">
        <f t="shared" si="9"/>
        <v>0.14919908466819221</v>
      </c>
      <c r="BF22" s="3" t="str">
        <f t="shared" si="10"/>
        <v>NA</v>
      </c>
      <c r="BG22" s="3" t="str">
        <f t="shared" si="11"/>
        <v>NA</v>
      </c>
      <c r="BH22" s="3" t="str">
        <f t="shared" si="12"/>
        <v>NA</v>
      </c>
      <c r="BI22" s="3" t="str">
        <f t="shared" si="13"/>
        <v>NA</v>
      </c>
      <c r="BJ22" s="3" t="str">
        <f t="shared" si="14"/>
        <v>NA</v>
      </c>
      <c r="BK22" s="25">
        <v>2.75</v>
      </c>
      <c r="BL22" s="3">
        <v>0.2</v>
      </c>
      <c r="BM22" s="3" t="str">
        <f t="shared" si="37"/>
        <v>NA</v>
      </c>
      <c r="BN22" s="6">
        <v>0</v>
      </c>
      <c r="BO22" s="6">
        <v>1</v>
      </c>
      <c r="BP22" s="6">
        <v>0</v>
      </c>
      <c r="BQ22" s="6">
        <v>0</v>
      </c>
      <c r="BR22" s="3" t="str">
        <f t="shared" si="26"/>
        <v>NA</v>
      </c>
      <c r="BS22" s="3" t="str">
        <f t="shared" si="38"/>
        <v>NA</v>
      </c>
      <c r="BT22" s="3" t="str">
        <f t="shared" si="39"/>
        <v>NA</v>
      </c>
      <c r="BU22" s="3" t="str">
        <f t="shared" si="41"/>
        <v>NA</v>
      </c>
      <c r="BV22" s="3" t="str">
        <f t="shared" si="42"/>
        <v>NA</v>
      </c>
      <c r="BW22" s="3" t="str">
        <f t="shared" si="19"/>
        <v>NA</v>
      </c>
      <c r="BX22" s="3" t="str">
        <f t="shared" si="40"/>
        <v>NA</v>
      </c>
      <c r="BY22" s="3" t="str">
        <f t="shared" si="43"/>
        <v>NA</v>
      </c>
      <c r="BZ22" s="3" t="str">
        <f t="shared" si="44"/>
        <v>NA</v>
      </c>
      <c r="CA22" s="3" t="str">
        <f t="shared" ref="CA22:CA24" si="45">IF(AU22="NA","NA", IF(AT22="NA","NA", AT22/AU22))</f>
        <v>NA</v>
      </c>
      <c r="CB22" s="3"/>
      <c r="CC22" s="3"/>
      <c r="CD22" s="3"/>
      <c r="CE22" s="3"/>
    </row>
    <row r="23" spans="1:83" ht="25" customHeight="1">
      <c r="A23" s="7" t="s">
        <v>308</v>
      </c>
      <c r="B23" s="11" t="s">
        <v>44</v>
      </c>
      <c r="C23" s="12" t="s">
        <v>297</v>
      </c>
      <c r="D23" s="6" t="s">
        <v>298</v>
      </c>
      <c r="E23" s="9">
        <v>19.440000000000001</v>
      </c>
      <c r="F23" s="9">
        <v>16.62</v>
      </c>
      <c r="G23" s="9">
        <v>5.2</v>
      </c>
      <c r="H23" s="9">
        <v>3.15</v>
      </c>
      <c r="I23" s="6" t="s">
        <v>32</v>
      </c>
      <c r="J23" s="6" t="s">
        <v>32</v>
      </c>
      <c r="K23" s="9">
        <v>16.29</v>
      </c>
      <c r="L23" s="6" t="s">
        <v>32</v>
      </c>
      <c r="M23" s="9">
        <v>2.4900000000000002</v>
      </c>
      <c r="N23" s="9" t="s">
        <v>32</v>
      </c>
      <c r="O23" s="6" t="s">
        <v>32</v>
      </c>
      <c r="P23" s="9">
        <v>2.2999999999999998</v>
      </c>
      <c r="Q23" s="6">
        <v>1.43</v>
      </c>
      <c r="R23" s="9">
        <v>6.59</v>
      </c>
      <c r="S23" s="6">
        <v>5.16</v>
      </c>
      <c r="T23" s="9">
        <v>3.51</v>
      </c>
      <c r="U23" s="9" t="s">
        <v>32</v>
      </c>
      <c r="V23" s="9">
        <v>0.49</v>
      </c>
      <c r="W23" s="9">
        <v>3.28</v>
      </c>
      <c r="X23" s="9">
        <v>1.37</v>
      </c>
      <c r="Y23" s="9">
        <v>6.34</v>
      </c>
      <c r="Z23" s="6" t="s">
        <v>299</v>
      </c>
      <c r="AA23" s="6" t="s">
        <v>34</v>
      </c>
      <c r="AB23" s="6" t="s">
        <v>33</v>
      </c>
      <c r="AC23" s="6" t="s">
        <v>299</v>
      </c>
      <c r="AD23" s="6" t="s">
        <v>33</v>
      </c>
      <c r="AE23" s="6">
        <v>3.71</v>
      </c>
      <c r="AF23" s="25" t="s">
        <v>32</v>
      </c>
      <c r="AG23" s="25">
        <v>3.17</v>
      </c>
      <c r="AH23" s="25">
        <v>0.74</v>
      </c>
      <c r="AI23" s="3">
        <v>0.19</v>
      </c>
      <c r="AJ23" s="6" t="s">
        <v>32</v>
      </c>
      <c r="AK23" s="6" t="s">
        <v>32</v>
      </c>
      <c r="AL23" s="6" t="s">
        <v>32</v>
      </c>
      <c r="AM23" s="6" t="s">
        <v>32</v>
      </c>
      <c r="AN23" s="6" t="s">
        <v>32</v>
      </c>
      <c r="AO23" s="6" t="s">
        <v>32</v>
      </c>
      <c r="AP23" s="6" t="s">
        <v>32</v>
      </c>
      <c r="AQ23" s="6" t="s">
        <v>32</v>
      </c>
      <c r="AR23" s="6" t="s">
        <v>32</v>
      </c>
      <c r="AS23" s="6" t="s">
        <v>32</v>
      </c>
      <c r="AT23" s="6" t="s">
        <v>32</v>
      </c>
      <c r="AU23" s="6" t="s">
        <v>32</v>
      </c>
      <c r="AV23" s="3">
        <f t="shared" si="35"/>
        <v>0.3128760529482551</v>
      </c>
      <c r="AW23" s="3">
        <f t="shared" si="36"/>
        <v>0.39651022864019253</v>
      </c>
      <c r="AX23" s="6" t="str">
        <f t="shared" si="2"/>
        <v>NA</v>
      </c>
      <c r="AY23" s="6" t="str">
        <f t="shared" si="3"/>
        <v>NA</v>
      </c>
      <c r="AZ23" s="3" t="str">
        <f t="shared" si="4"/>
        <v>NA</v>
      </c>
      <c r="BA23" s="3">
        <f t="shared" si="5"/>
        <v>0.1528545119705341</v>
      </c>
      <c r="BB23" s="3" t="str">
        <f t="shared" si="6"/>
        <v>NA</v>
      </c>
      <c r="BC23" s="3">
        <f t="shared" si="7"/>
        <v>0.19337016574585636</v>
      </c>
      <c r="BD23" s="3">
        <f t="shared" si="8"/>
        <v>8.1339664417770467E-3</v>
      </c>
      <c r="BE23" s="3">
        <f t="shared" si="9"/>
        <v>0.13838748495788206</v>
      </c>
      <c r="BF23" s="3">
        <f t="shared" si="10"/>
        <v>8.6040914560770149E-2</v>
      </c>
      <c r="BG23" s="3">
        <f t="shared" si="11"/>
        <v>0.81942263256990089</v>
      </c>
      <c r="BH23" s="3" t="str">
        <f t="shared" si="12"/>
        <v>NA</v>
      </c>
      <c r="BI23" s="3">
        <f t="shared" si="13"/>
        <v>2.9482551143200961E-2</v>
      </c>
      <c r="BJ23" s="3">
        <f t="shared" si="14"/>
        <v>0.38146811070998793</v>
      </c>
      <c r="BK23" s="25">
        <v>3.17</v>
      </c>
      <c r="BL23" s="3">
        <v>0.19</v>
      </c>
      <c r="BM23" s="3" t="str">
        <f t="shared" si="37"/>
        <v>NA</v>
      </c>
      <c r="BN23" s="6">
        <v>0</v>
      </c>
      <c r="BO23" s="6">
        <v>1</v>
      </c>
      <c r="BP23" s="6">
        <v>0</v>
      </c>
      <c r="BQ23" s="6">
        <v>0</v>
      </c>
      <c r="BR23" s="3" t="str">
        <f t="shared" si="26"/>
        <v>NA</v>
      </c>
      <c r="BS23" s="3" t="str">
        <f t="shared" si="38"/>
        <v>NA</v>
      </c>
      <c r="BT23" s="3" t="str">
        <f t="shared" si="39"/>
        <v>NA</v>
      </c>
      <c r="BU23" s="3" t="str">
        <f t="shared" si="41"/>
        <v>NA</v>
      </c>
      <c r="BV23" s="3" t="str">
        <f t="shared" si="42"/>
        <v>NA</v>
      </c>
      <c r="BW23" s="3" t="str">
        <f t="shared" si="19"/>
        <v>NA</v>
      </c>
      <c r="BX23" s="3" t="str">
        <f t="shared" si="40"/>
        <v>NA</v>
      </c>
      <c r="BY23" s="3" t="str">
        <f t="shared" si="43"/>
        <v>NA</v>
      </c>
      <c r="BZ23" s="3" t="str">
        <f t="shared" si="44"/>
        <v>NA</v>
      </c>
      <c r="CA23" s="3" t="str">
        <f t="shared" si="45"/>
        <v>NA</v>
      </c>
      <c r="CB23" s="3"/>
      <c r="CC23" s="3"/>
      <c r="CD23" s="3"/>
      <c r="CE23" s="3"/>
    </row>
    <row r="24" spans="1:83" ht="25" customHeight="1">
      <c r="A24" s="7" t="s">
        <v>308</v>
      </c>
      <c r="B24" s="11" t="s">
        <v>44</v>
      </c>
      <c r="C24" s="12" t="s">
        <v>300</v>
      </c>
      <c r="D24" s="6" t="s">
        <v>298</v>
      </c>
      <c r="E24" s="9">
        <v>27.46</v>
      </c>
      <c r="F24" s="9">
        <v>23.38</v>
      </c>
      <c r="G24" s="9" t="s">
        <v>32</v>
      </c>
      <c r="H24" s="9">
        <v>4.1900000000000004</v>
      </c>
      <c r="I24" s="6">
        <v>1.23</v>
      </c>
      <c r="J24" s="6">
        <v>14.05</v>
      </c>
      <c r="K24" s="9">
        <v>22.42</v>
      </c>
      <c r="L24" s="6">
        <v>8.64</v>
      </c>
      <c r="M24" s="9" t="s">
        <v>32</v>
      </c>
      <c r="N24" s="9">
        <v>1.044</v>
      </c>
      <c r="O24" s="6" t="s">
        <v>32</v>
      </c>
      <c r="P24" s="9" t="s">
        <v>32</v>
      </c>
      <c r="Q24" s="6" t="s">
        <v>32</v>
      </c>
      <c r="R24" s="9">
        <v>8.83</v>
      </c>
      <c r="S24" s="6" t="s">
        <v>32</v>
      </c>
      <c r="T24" s="9" t="s">
        <v>32</v>
      </c>
      <c r="U24" s="9" t="s">
        <v>32</v>
      </c>
      <c r="V24" s="9" t="s">
        <v>32</v>
      </c>
      <c r="W24" s="9" t="s">
        <v>32</v>
      </c>
      <c r="X24" s="9" t="s">
        <v>32</v>
      </c>
      <c r="Y24" s="9" t="s">
        <v>32</v>
      </c>
      <c r="Z24" s="6" t="s">
        <v>33</v>
      </c>
      <c r="AA24" s="6" t="s">
        <v>34</v>
      </c>
      <c r="AB24" s="6" t="s">
        <v>33</v>
      </c>
      <c r="AC24" s="6" t="s">
        <v>33</v>
      </c>
      <c r="AD24" s="6" t="s">
        <v>33</v>
      </c>
      <c r="AE24" s="6" t="s">
        <v>32</v>
      </c>
      <c r="AF24" s="25" t="s">
        <v>32</v>
      </c>
      <c r="AG24" s="25" t="s">
        <v>32</v>
      </c>
      <c r="AH24" s="25" t="s">
        <v>32</v>
      </c>
      <c r="AI24" s="3" t="s">
        <v>32</v>
      </c>
      <c r="AJ24" s="6" t="s">
        <v>32</v>
      </c>
      <c r="AK24" s="6" t="s">
        <v>32</v>
      </c>
      <c r="AL24" s="6" t="s">
        <v>32</v>
      </c>
      <c r="AM24" s="6" t="s">
        <v>32</v>
      </c>
      <c r="AN24" s="6" t="s">
        <v>32</v>
      </c>
      <c r="AO24" s="6" t="s">
        <v>32</v>
      </c>
      <c r="AP24" s="6" t="s">
        <v>32</v>
      </c>
      <c r="AQ24" s="6" t="s">
        <v>32</v>
      </c>
      <c r="AR24" s="6" t="s">
        <v>32</v>
      </c>
      <c r="AS24" s="6" t="s">
        <v>32</v>
      </c>
      <c r="AT24" s="6" t="s">
        <v>32</v>
      </c>
      <c r="AU24" s="6" t="s">
        <v>32</v>
      </c>
      <c r="AV24" s="3" t="str">
        <f t="shared" si="35"/>
        <v>NA</v>
      </c>
      <c r="AW24" s="3">
        <f t="shared" si="36"/>
        <v>0.37767322497861422</v>
      </c>
      <c r="AX24" s="6">
        <f t="shared" si="2"/>
        <v>3.801893663510561E-2</v>
      </c>
      <c r="AY24" s="6">
        <f t="shared" si="3"/>
        <v>4.4792425345957752E-2</v>
      </c>
      <c r="AZ24" s="3">
        <f t="shared" si="4"/>
        <v>0.51165331391114344</v>
      </c>
      <c r="BA24" s="3" t="str">
        <f t="shared" si="5"/>
        <v>NA</v>
      </c>
      <c r="BB24" s="3" t="str">
        <f t="shared" si="6"/>
        <v>NA</v>
      </c>
      <c r="BC24" s="3">
        <f t="shared" si="7"/>
        <v>0.18688670829616413</v>
      </c>
      <c r="BD24" s="3" t="str">
        <f t="shared" si="8"/>
        <v>NA</v>
      </c>
      <c r="BE24" s="3" t="str">
        <f t="shared" si="9"/>
        <v>NA</v>
      </c>
      <c r="BF24" s="3" t="str">
        <f t="shared" si="10"/>
        <v>NA</v>
      </c>
      <c r="BG24" s="3" t="str">
        <f t="shared" si="11"/>
        <v>NA</v>
      </c>
      <c r="BH24" s="3" t="str">
        <f t="shared" si="12"/>
        <v>NA</v>
      </c>
      <c r="BI24" s="3" t="str">
        <f t="shared" si="13"/>
        <v>NA</v>
      </c>
      <c r="BJ24" s="3" t="str">
        <f t="shared" si="14"/>
        <v>NA</v>
      </c>
      <c r="BK24" s="25">
        <v>3.39</v>
      </c>
      <c r="BL24" s="3" t="s">
        <v>32</v>
      </c>
      <c r="BM24" s="3" t="str">
        <f t="shared" si="37"/>
        <v>NA</v>
      </c>
      <c r="BN24" s="6">
        <v>0</v>
      </c>
      <c r="BO24" s="6">
        <v>1</v>
      </c>
      <c r="BP24" s="6">
        <v>0</v>
      </c>
      <c r="BQ24" s="6">
        <v>0</v>
      </c>
      <c r="BR24" s="3" t="str">
        <f t="shared" si="26"/>
        <v>NA</v>
      </c>
      <c r="BS24" s="3" t="str">
        <f t="shared" si="38"/>
        <v>NA</v>
      </c>
      <c r="BT24" s="3" t="str">
        <f t="shared" si="39"/>
        <v>NA</v>
      </c>
      <c r="BU24" s="3" t="str">
        <f t="shared" si="41"/>
        <v>NA</v>
      </c>
      <c r="BV24" s="3" t="str">
        <f t="shared" si="42"/>
        <v>NA</v>
      </c>
      <c r="BW24" s="3" t="str">
        <f t="shared" si="19"/>
        <v>NA</v>
      </c>
      <c r="BX24" s="3" t="str">
        <f t="shared" si="40"/>
        <v>NA</v>
      </c>
      <c r="BY24" s="3" t="str">
        <f t="shared" si="43"/>
        <v>NA</v>
      </c>
      <c r="BZ24" s="3" t="str">
        <f t="shared" si="44"/>
        <v>NA</v>
      </c>
      <c r="CA24" s="3" t="str">
        <f t="shared" si="45"/>
        <v>NA</v>
      </c>
      <c r="CB24" s="3"/>
      <c r="CC24" s="3"/>
      <c r="CD24" s="3"/>
      <c r="CE24" s="3"/>
    </row>
    <row r="25" spans="1:83" ht="25" customHeight="1">
      <c r="A25" s="7" t="s">
        <v>308</v>
      </c>
      <c r="B25" s="11" t="s">
        <v>44</v>
      </c>
      <c r="C25" s="12" t="s">
        <v>45</v>
      </c>
      <c r="D25" s="3" t="s">
        <v>46</v>
      </c>
      <c r="E25" s="9">
        <v>23.47</v>
      </c>
      <c r="F25" s="9">
        <v>19.21</v>
      </c>
      <c r="G25" s="9" t="s">
        <v>32</v>
      </c>
      <c r="H25" s="9">
        <v>3.56</v>
      </c>
      <c r="I25" s="9">
        <v>1.46</v>
      </c>
      <c r="J25" s="6">
        <v>10.55</v>
      </c>
      <c r="K25" s="9">
        <v>18.579999999999998</v>
      </c>
      <c r="L25" s="6">
        <v>8.69</v>
      </c>
      <c r="M25" s="9">
        <v>2.12</v>
      </c>
      <c r="N25" s="9" t="s">
        <v>32</v>
      </c>
      <c r="O25" s="6" t="s">
        <v>32</v>
      </c>
      <c r="P25" s="6">
        <v>1.79</v>
      </c>
      <c r="Q25" s="6">
        <v>2.02</v>
      </c>
      <c r="R25" s="9" t="s">
        <v>32</v>
      </c>
      <c r="S25" s="6" t="s">
        <v>32</v>
      </c>
      <c r="T25" s="9" t="s">
        <v>32</v>
      </c>
      <c r="U25" s="9" t="s">
        <v>32</v>
      </c>
      <c r="V25" s="9" t="s">
        <v>32</v>
      </c>
      <c r="W25" s="9" t="s">
        <v>32</v>
      </c>
      <c r="X25" s="9" t="s">
        <v>32</v>
      </c>
      <c r="Y25" s="9" t="s">
        <v>32</v>
      </c>
      <c r="Z25" s="6" t="s">
        <v>33</v>
      </c>
      <c r="AA25" s="6" t="s">
        <v>32</v>
      </c>
      <c r="AB25" s="6" t="s">
        <v>33</v>
      </c>
      <c r="AC25" s="6" t="s">
        <v>33</v>
      </c>
      <c r="AD25" s="6" t="s">
        <v>33</v>
      </c>
      <c r="AE25" s="6">
        <v>2.96</v>
      </c>
      <c r="AF25" s="25">
        <v>2.59</v>
      </c>
      <c r="AG25" s="25">
        <v>2.4700000000000002</v>
      </c>
      <c r="AH25" s="25">
        <v>0.69</v>
      </c>
      <c r="AI25" s="3" t="s">
        <v>32</v>
      </c>
      <c r="AJ25" s="9">
        <v>235.91</v>
      </c>
      <c r="AK25" s="9">
        <v>65.680000000000007</v>
      </c>
      <c r="AL25" s="9">
        <v>68.94</v>
      </c>
      <c r="AM25" s="9">
        <v>97.23</v>
      </c>
      <c r="AN25" s="9">
        <v>14.25</v>
      </c>
      <c r="AO25" s="9">
        <v>3</v>
      </c>
      <c r="AP25" s="9">
        <v>14.67</v>
      </c>
      <c r="AQ25" s="9">
        <v>1.49</v>
      </c>
      <c r="AR25" s="9">
        <v>5.56</v>
      </c>
      <c r="AS25" s="9">
        <v>33.01</v>
      </c>
      <c r="AT25" s="9">
        <v>5.97</v>
      </c>
      <c r="AU25" s="9">
        <v>32.33</v>
      </c>
      <c r="AV25" s="3" t="str">
        <f t="shared" si="35"/>
        <v>NA</v>
      </c>
      <c r="AW25" s="3" t="str">
        <f t="shared" si="36"/>
        <v>NA</v>
      </c>
      <c r="AX25" s="6" t="str">
        <f t="shared" si="2"/>
        <v>NA</v>
      </c>
      <c r="AY25" s="6">
        <f t="shared" si="3"/>
        <v>6.2207072858968898E-2</v>
      </c>
      <c r="AZ25" s="3">
        <f t="shared" si="4"/>
        <v>0.44951001278227531</v>
      </c>
      <c r="BA25" s="3">
        <f t="shared" si="5"/>
        <v>0.1141011840688913</v>
      </c>
      <c r="BB25" s="3">
        <f t="shared" si="6"/>
        <v>0.24395857307249716</v>
      </c>
      <c r="BC25" s="3">
        <f t="shared" si="7"/>
        <v>0.19160387513455329</v>
      </c>
      <c r="BD25" s="3" t="str">
        <f t="shared" si="8"/>
        <v>NA</v>
      </c>
      <c r="BE25" s="3">
        <f t="shared" si="9"/>
        <v>9.3180635085892763E-2</v>
      </c>
      <c r="BF25" s="3">
        <f t="shared" si="10"/>
        <v>0.10515356585111921</v>
      </c>
      <c r="BG25" s="3" t="str">
        <f t="shared" si="11"/>
        <v>NA</v>
      </c>
      <c r="BH25" s="3" t="str">
        <f t="shared" si="12"/>
        <v>NA</v>
      </c>
      <c r="BI25" s="3" t="str">
        <f t="shared" si="13"/>
        <v>NA</v>
      </c>
      <c r="BJ25" s="3" t="str">
        <f t="shared" si="14"/>
        <v>NA</v>
      </c>
      <c r="BK25" s="25">
        <v>2.4700000000000002</v>
      </c>
      <c r="BL25" s="3" t="s">
        <v>32</v>
      </c>
      <c r="BM25" s="3">
        <f t="shared" si="37"/>
        <v>1.142857142857143</v>
      </c>
      <c r="BN25" s="6">
        <v>0</v>
      </c>
      <c r="BO25" s="6" t="s">
        <v>32</v>
      </c>
      <c r="BP25" s="6">
        <v>0</v>
      </c>
      <c r="BQ25" s="6">
        <v>0</v>
      </c>
      <c r="BR25" s="3">
        <f t="shared" si="26"/>
        <v>0.34044096315636785</v>
      </c>
      <c r="BS25" s="3">
        <f t="shared" si="38"/>
        <v>0.95271250362634186</v>
      </c>
      <c r="BT25" s="3">
        <f t="shared" si="39"/>
        <v>0.29223008774532661</v>
      </c>
      <c r="BU25" s="3">
        <f t="shared" si="41"/>
        <v>0.41214870077571958</v>
      </c>
      <c r="BV25" s="3">
        <f t="shared" si="42"/>
        <v>0.97137014314928427</v>
      </c>
      <c r="BW25" s="3">
        <f t="shared" si="19"/>
        <v>0.76366475793857358</v>
      </c>
      <c r="BX25" s="3">
        <f t="shared" si="40"/>
        <v>0.21052631578947367</v>
      </c>
      <c r="BY25" s="3">
        <f t="shared" si="43"/>
        <v>0.10156782549420586</v>
      </c>
      <c r="BZ25" s="3">
        <f t="shared" si="44"/>
        <v>0.16843380793698878</v>
      </c>
      <c r="CA25" s="3">
        <f t="shared" ref="CA25:CA67" si="46">IF(AU25="NA","NA", IF(AT25="NA","NA", AT25/AU25))</f>
        <v>0.18465821218682338</v>
      </c>
      <c r="CB25" s="3"/>
      <c r="CC25" s="3"/>
      <c r="CD25" s="3"/>
      <c r="CE25" s="3"/>
    </row>
    <row r="26" spans="1:83" ht="25" customHeight="1">
      <c r="A26" s="7" t="s">
        <v>308</v>
      </c>
      <c r="B26" s="11" t="s">
        <v>47</v>
      </c>
      <c r="C26" s="12" t="s">
        <v>48</v>
      </c>
      <c r="D26" s="3" t="s">
        <v>46</v>
      </c>
      <c r="E26" s="9">
        <v>21.305</v>
      </c>
      <c r="F26" s="9">
        <v>18.27</v>
      </c>
      <c r="G26" s="9">
        <v>5.84</v>
      </c>
      <c r="H26" s="9">
        <v>3.44</v>
      </c>
      <c r="I26" s="6" t="s">
        <v>32</v>
      </c>
      <c r="J26" s="6" t="s">
        <v>32</v>
      </c>
      <c r="K26" s="9">
        <v>18.329999999999998</v>
      </c>
      <c r="L26" s="6" t="s">
        <v>32</v>
      </c>
      <c r="M26" s="6" t="s">
        <v>32</v>
      </c>
      <c r="N26" s="9" t="s">
        <v>32</v>
      </c>
      <c r="O26" s="6" t="s">
        <v>32</v>
      </c>
      <c r="P26" s="9">
        <v>2.3774999999999999</v>
      </c>
      <c r="Q26" s="6">
        <v>2.14</v>
      </c>
      <c r="R26" s="9">
        <v>7.55</v>
      </c>
      <c r="S26" s="6">
        <v>5.92</v>
      </c>
      <c r="T26" s="9">
        <v>3.75</v>
      </c>
      <c r="U26" s="9" t="s">
        <v>32</v>
      </c>
      <c r="V26" s="9">
        <v>0.63</v>
      </c>
      <c r="W26" s="9">
        <v>2.4900000000000002</v>
      </c>
      <c r="X26" s="9">
        <v>1.4390000000000001</v>
      </c>
      <c r="Y26" s="9">
        <v>6.92</v>
      </c>
      <c r="Z26" s="6" t="s">
        <v>33</v>
      </c>
      <c r="AA26" s="6" t="s">
        <v>32</v>
      </c>
      <c r="AB26" s="6" t="s">
        <v>33</v>
      </c>
      <c r="AC26" s="6" t="s">
        <v>33</v>
      </c>
      <c r="AD26" s="6" t="s">
        <v>33</v>
      </c>
      <c r="AE26" s="6">
        <v>3.72</v>
      </c>
      <c r="AF26" s="25">
        <v>2.41</v>
      </c>
      <c r="AG26" s="25">
        <v>2.8</v>
      </c>
      <c r="AH26" s="25">
        <v>0.7</v>
      </c>
      <c r="AI26" s="3" t="s">
        <v>32</v>
      </c>
      <c r="AJ26" s="9">
        <v>200.02</v>
      </c>
      <c r="AK26" s="9">
        <v>56.453000000000003</v>
      </c>
      <c r="AL26" s="9">
        <v>47.21</v>
      </c>
      <c r="AM26" s="9">
        <v>76.852199999999996</v>
      </c>
      <c r="AN26" s="9">
        <v>11.92</v>
      </c>
      <c r="AO26" s="9">
        <v>2.4700000000000002</v>
      </c>
      <c r="AP26" s="9">
        <v>11.57</v>
      </c>
      <c r="AQ26" s="9">
        <v>1.68</v>
      </c>
      <c r="AR26" s="9">
        <v>4.8600000000000003</v>
      </c>
      <c r="AS26" s="9">
        <v>27.12</v>
      </c>
      <c r="AT26" s="9">
        <v>5.08</v>
      </c>
      <c r="AU26" s="9">
        <v>26.46</v>
      </c>
      <c r="AV26" s="3">
        <f t="shared" si="35"/>
        <v>0.3196496989600438</v>
      </c>
      <c r="AW26" s="3">
        <f t="shared" si="36"/>
        <v>0.41324575807334429</v>
      </c>
      <c r="AX26" s="6" t="str">
        <f t="shared" si="2"/>
        <v>NA</v>
      </c>
      <c r="AY26" s="6" t="str">
        <f t="shared" si="3"/>
        <v>NA</v>
      </c>
      <c r="AZ26" s="3" t="str">
        <f t="shared" si="4"/>
        <v>NA</v>
      </c>
      <c r="BA26" s="3" t="str">
        <f t="shared" si="5"/>
        <v>NA</v>
      </c>
      <c r="BB26" s="3" t="str">
        <f t="shared" si="6"/>
        <v>NA</v>
      </c>
      <c r="BC26" s="3">
        <f t="shared" si="7"/>
        <v>0.18767048554282598</v>
      </c>
      <c r="BD26" s="3">
        <f t="shared" si="8"/>
        <v>5.3672651515355788E-3</v>
      </c>
      <c r="BE26" s="3">
        <f t="shared" si="9"/>
        <v>0.13013136288998359</v>
      </c>
      <c r="BF26" s="3">
        <f t="shared" si="10"/>
        <v>0.11713191023535852</v>
      </c>
      <c r="BG26" s="3">
        <f t="shared" si="11"/>
        <v>0.83139575698449097</v>
      </c>
      <c r="BH26" s="3" t="str">
        <f t="shared" si="12"/>
        <v>NA</v>
      </c>
      <c r="BI26" s="3">
        <f t="shared" si="13"/>
        <v>3.4482758620689655E-2</v>
      </c>
      <c r="BJ26" s="3">
        <f t="shared" si="14"/>
        <v>0.37876299945265463</v>
      </c>
      <c r="BK26" s="25">
        <v>2.8</v>
      </c>
      <c r="BL26" s="3" t="s">
        <v>32</v>
      </c>
      <c r="BM26" s="3">
        <f t="shared" si="37"/>
        <v>1.5435684647302905</v>
      </c>
      <c r="BN26" s="6">
        <v>0</v>
      </c>
      <c r="BO26" s="6" t="s">
        <v>32</v>
      </c>
      <c r="BP26" s="6">
        <v>0</v>
      </c>
      <c r="BQ26" s="6">
        <v>0</v>
      </c>
      <c r="BR26" s="3">
        <f t="shared" si="26"/>
        <v>0.45128150815505186</v>
      </c>
      <c r="BS26" s="3">
        <f t="shared" si="38"/>
        <v>1.1957847913577633</v>
      </c>
      <c r="BT26" s="3">
        <f t="shared" si="39"/>
        <v>0.23602639736026396</v>
      </c>
      <c r="BU26" s="3">
        <f t="shared" si="41"/>
        <v>0.38422257774222573</v>
      </c>
      <c r="BV26" s="3">
        <f t="shared" si="42"/>
        <v>1.0302506482281764</v>
      </c>
      <c r="BW26" s="3">
        <f t="shared" si="19"/>
        <v>0.63327859879584025</v>
      </c>
      <c r="BX26" s="3">
        <f t="shared" si="40"/>
        <v>0.20721476510067116</v>
      </c>
      <c r="BY26" s="3">
        <f t="shared" si="43"/>
        <v>0.14520311149524631</v>
      </c>
      <c r="BZ26" s="3">
        <f t="shared" si="44"/>
        <v>0.17920353982300885</v>
      </c>
      <c r="CA26" s="3">
        <f t="shared" si="46"/>
        <v>0.19198790627362056</v>
      </c>
      <c r="CB26" s="3"/>
      <c r="CC26" s="3"/>
      <c r="CD26" s="3"/>
      <c r="CE26" s="3"/>
    </row>
    <row r="27" spans="1:83" ht="25" customHeight="1">
      <c r="A27" s="7" t="s">
        <v>308</v>
      </c>
      <c r="B27" s="11" t="s">
        <v>380</v>
      </c>
      <c r="C27" s="12" t="s">
        <v>378</v>
      </c>
      <c r="D27" s="3" t="s">
        <v>379</v>
      </c>
      <c r="E27" s="9">
        <v>46.29</v>
      </c>
      <c r="F27" s="9">
        <v>42.24</v>
      </c>
      <c r="G27" s="9">
        <v>23.69</v>
      </c>
      <c r="H27" s="9">
        <v>4.88</v>
      </c>
      <c r="I27" s="6">
        <v>3.62</v>
      </c>
      <c r="J27" s="6">
        <v>23.92</v>
      </c>
      <c r="K27" s="9">
        <v>39.51</v>
      </c>
      <c r="L27" s="6">
        <v>16.38</v>
      </c>
      <c r="M27" s="6">
        <v>5.27</v>
      </c>
      <c r="N27" s="9">
        <v>2.0099999999999998</v>
      </c>
      <c r="O27" s="6" t="s">
        <v>32</v>
      </c>
      <c r="P27" s="9">
        <v>14.42</v>
      </c>
      <c r="Q27" s="6">
        <v>4.0599999999999996</v>
      </c>
      <c r="R27" s="9" t="s">
        <v>32</v>
      </c>
      <c r="S27" s="6">
        <v>10.119999999999999</v>
      </c>
      <c r="T27" s="9">
        <v>7.24</v>
      </c>
      <c r="U27" s="9" t="s">
        <v>32</v>
      </c>
      <c r="V27" s="9" t="s">
        <v>32</v>
      </c>
      <c r="W27" s="9" t="s">
        <v>32</v>
      </c>
      <c r="X27" s="9" t="s">
        <v>32</v>
      </c>
      <c r="Y27" s="9">
        <v>10.17</v>
      </c>
      <c r="Z27" s="6" t="s">
        <v>33</v>
      </c>
      <c r="AA27" s="6" t="s">
        <v>34</v>
      </c>
      <c r="AB27" s="6" t="s">
        <v>33</v>
      </c>
      <c r="AC27" s="6" t="s">
        <v>33</v>
      </c>
      <c r="AD27" s="6" t="s">
        <v>33</v>
      </c>
      <c r="AE27" s="6">
        <v>1.82</v>
      </c>
      <c r="AF27" s="25">
        <v>1.85</v>
      </c>
      <c r="AG27" s="25">
        <v>2.2200000000000002</v>
      </c>
      <c r="AH27" s="25">
        <v>0.67</v>
      </c>
      <c r="AI27" s="3" t="s">
        <v>32</v>
      </c>
      <c r="AJ27" s="9" t="s">
        <v>32</v>
      </c>
      <c r="AK27" s="9">
        <v>82.49</v>
      </c>
      <c r="AL27" s="9">
        <v>160.4</v>
      </c>
      <c r="AM27" s="9" t="s">
        <v>32</v>
      </c>
      <c r="AN27" s="9">
        <v>19.850000000000001</v>
      </c>
      <c r="AO27" s="9">
        <v>3.55</v>
      </c>
      <c r="AP27" s="9">
        <v>19.93</v>
      </c>
      <c r="AQ27" s="9">
        <v>2.88</v>
      </c>
      <c r="AR27" s="9">
        <v>5.94</v>
      </c>
      <c r="AS27" s="9">
        <v>47.16</v>
      </c>
      <c r="AT27" s="9">
        <v>7.36</v>
      </c>
      <c r="AU27" s="9">
        <v>53.84</v>
      </c>
      <c r="AV27" s="3">
        <f t="shared" si="35"/>
        <v>0.56084280303030298</v>
      </c>
      <c r="AW27" s="3" t="str">
        <f t="shared" si="36"/>
        <v>NA</v>
      </c>
      <c r="AX27" s="6">
        <f t="shared" si="2"/>
        <v>4.3421905379131556E-2</v>
      </c>
      <c r="AY27" s="6">
        <f t="shared" si="3"/>
        <v>7.8202635558435957E-2</v>
      </c>
      <c r="AZ27" s="3">
        <f t="shared" si="4"/>
        <v>0.51674227694966524</v>
      </c>
      <c r="BA27" s="3">
        <f t="shared" si="5"/>
        <v>0.13338395342951151</v>
      </c>
      <c r="BB27" s="3">
        <f t="shared" si="6"/>
        <v>0.3217338217338217</v>
      </c>
      <c r="BC27" s="3">
        <f t="shared" si="7"/>
        <v>0.12351303467476589</v>
      </c>
      <c r="BD27" s="3" t="str">
        <f t="shared" si="8"/>
        <v>NA</v>
      </c>
      <c r="BE27" s="3">
        <f t="shared" si="9"/>
        <v>0.34138257575757575</v>
      </c>
      <c r="BF27" s="3">
        <f t="shared" si="10"/>
        <v>9.6117424242424226E-2</v>
      </c>
      <c r="BG27" s="3">
        <f t="shared" si="11"/>
        <v>0.64557349036835709</v>
      </c>
      <c r="BH27" s="3" t="str">
        <f t="shared" si="12"/>
        <v>NA</v>
      </c>
      <c r="BI27" s="3" t="str">
        <f t="shared" si="13"/>
        <v>NA</v>
      </c>
      <c r="BJ27" s="3">
        <f t="shared" si="14"/>
        <v>0.24076704545454544</v>
      </c>
      <c r="BK27" s="25">
        <v>2.2200000000000002</v>
      </c>
      <c r="BL27" s="3" t="s">
        <v>32</v>
      </c>
      <c r="BM27" s="3">
        <f t="shared" si="37"/>
        <v>0.98378378378378373</v>
      </c>
      <c r="BN27" s="6">
        <v>0</v>
      </c>
      <c r="BO27" s="6">
        <v>1</v>
      </c>
      <c r="BP27" s="6">
        <v>0</v>
      </c>
      <c r="BQ27" s="6">
        <v>0</v>
      </c>
      <c r="BR27" s="3">
        <f t="shared" si="26"/>
        <v>0.28859102244389023</v>
      </c>
      <c r="BS27" s="3">
        <f t="shared" si="38"/>
        <v>0.51427680798004982</v>
      </c>
      <c r="BT27" s="3" t="str">
        <f t="shared" si="39"/>
        <v>NA</v>
      </c>
      <c r="BU27" s="3" t="str">
        <f t="shared" si="41"/>
        <v>NA</v>
      </c>
      <c r="BV27" s="3">
        <f t="shared" si="42"/>
        <v>0.99598595082789776</v>
      </c>
      <c r="BW27" s="3">
        <f t="shared" si="19"/>
        <v>0.47182765151515149</v>
      </c>
      <c r="BX27" s="3">
        <f t="shared" si="40"/>
        <v>0.17884130982367755</v>
      </c>
      <c r="BY27" s="3">
        <f t="shared" si="43"/>
        <v>0.14450577019568489</v>
      </c>
      <c r="BZ27" s="3">
        <f t="shared" si="44"/>
        <v>0.12595419847328246</v>
      </c>
      <c r="CA27" s="3">
        <f t="shared" si="46"/>
        <v>0.13670133729569092</v>
      </c>
      <c r="CB27" s="3"/>
      <c r="CC27" s="3"/>
      <c r="CD27" s="3"/>
      <c r="CE27" s="3"/>
    </row>
    <row r="28" spans="1:83" ht="25" customHeight="1">
      <c r="A28" s="7" t="s">
        <v>308</v>
      </c>
      <c r="B28" s="13" t="s">
        <v>49</v>
      </c>
      <c r="C28" s="3" t="s">
        <v>50</v>
      </c>
      <c r="D28" s="3" t="s">
        <v>46</v>
      </c>
      <c r="E28" s="5">
        <v>55.3</v>
      </c>
      <c r="F28" s="5">
        <v>50.09</v>
      </c>
      <c r="G28" s="5">
        <v>22.55</v>
      </c>
      <c r="H28" s="5">
        <v>5.33</v>
      </c>
      <c r="I28" s="5">
        <v>1.92</v>
      </c>
      <c r="J28" s="5">
        <v>25.45</v>
      </c>
      <c r="K28" s="5">
        <v>49.4</v>
      </c>
      <c r="L28" s="5" t="s">
        <v>32</v>
      </c>
      <c r="M28" s="5">
        <v>6.42</v>
      </c>
      <c r="N28" s="5">
        <v>1.7647999999999999</v>
      </c>
      <c r="O28" s="5" t="s">
        <v>32</v>
      </c>
      <c r="P28" s="5">
        <v>9.4</v>
      </c>
      <c r="Q28" s="5">
        <v>6.29</v>
      </c>
      <c r="R28" s="5" t="s">
        <v>32</v>
      </c>
      <c r="S28" s="5" t="s">
        <v>32</v>
      </c>
      <c r="T28" s="5" t="s">
        <v>32</v>
      </c>
      <c r="U28" s="5" t="s">
        <v>32</v>
      </c>
      <c r="V28" s="5" t="s">
        <v>32</v>
      </c>
      <c r="W28" s="5">
        <v>2.61</v>
      </c>
      <c r="X28" s="5">
        <v>1.88</v>
      </c>
      <c r="Y28" s="5">
        <v>16.399999999999999</v>
      </c>
      <c r="Z28" s="3" t="s">
        <v>33</v>
      </c>
      <c r="AA28" s="3" t="s">
        <v>32</v>
      </c>
      <c r="AB28" s="6" t="s">
        <v>33</v>
      </c>
      <c r="AC28" s="3" t="s">
        <v>33</v>
      </c>
      <c r="AD28" s="6" t="s">
        <v>33</v>
      </c>
      <c r="AE28" s="3">
        <v>2.2999999999999998</v>
      </c>
      <c r="AF28" s="25">
        <v>1.7</v>
      </c>
      <c r="AG28" s="25">
        <v>2.14</v>
      </c>
      <c r="AH28" s="25">
        <v>0.98</v>
      </c>
      <c r="AI28" s="3">
        <v>0.11219999999999999</v>
      </c>
      <c r="AJ28" s="3">
        <v>802</v>
      </c>
      <c r="AK28" s="5">
        <v>108.7</v>
      </c>
      <c r="AL28" s="5">
        <v>253.72</v>
      </c>
      <c r="AM28" s="5">
        <v>497</v>
      </c>
      <c r="AN28" s="5">
        <v>57.8</v>
      </c>
      <c r="AO28" s="5">
        <v>5.98</v>
      </c>
      <c r="AP28" s="5">
        <v>42.29</v>
      </c>
      <c r="AQ28" s="5">
        <v>4.88</v>
      </c>
      <c r="AR28" s="5">
        <v>15.62</v>
      </c>
      <c r="AS28" s="5">
        <v>126.79</v>
      </c>
      <c r="AT28" s="5" t="s">
        <v>32</v>
      </c>
      <c r="AU28" s="5" t="s">
        <v>32</v>
      </c>
      <c r="AV28" s="3">
        <f t="shared" si="35"/>
        <v>0.45018965861449389</v>
      </c>
      <c r="AW28" s="3" t="str">
        <f t="shared" si="36"/>
        <v>NA</v>
      </c>
      <c r="AX28" s="6">
        <f t="shared" si="2"/>
        <v>3.1913200723327304E-2</v>
      </c>
      <c r="AY28" s="6">
        <f t="shared" si="3"/>
        <v>3.4719710669077759E-2</v>
      </c>
      <c r="AZ28" s="3">
        <f t="shared" si="4"/>
        <v>0.46021699819168177</v>
      </c>
      <c r="BA28" s="3">
        <f t="shared" si="5"/>
        <v>0.12995951417004048</v>
      </c>
      <c r="BB28" s="3" t="str">
        <f t="shared" si="6"/>
        <v>NA</v>
      </c>
      <c r="BC28" s="3">
        <f t="shared" si="7"/>
        <v>0.10789473684210527</v>
      </c>
      <c r="BD28" s="3">
        <f t="shared" si="8"/>
        <v>9.7783661997743218E-4</v>
      </c>
      <c r="BE28" s="3">
        <f t="shared" si="9"/>
        <v>0.187662208025554</v>
      </c>
      <c r="BF28" s="3">
        <f t="shared" si="10"/>
        <v>0.12557396685965261</v>
      </c>
      <c r="BG28" s="3" t="str">
        <f t="shared" si="11"/>
        <v>NA</v>
      </c>
      <c r="BH28" s="3" t="str">
        <f t="shared" si="12"/>
        <v>NA</v>
      </c>
      <c r="BI28" s="3" t="str">
        <f t="shared" si="13"/>
        <v>NA</v>
      </c>
      <c r="BJ28" s="3">
        <f t="shared" si="14"/>
        <v>0.32741066081054099</v>
      </c>
      <c r="BK28" s="25">
        <v>2.14</v>
      </c>
      <c r="BL28" s="3">
        <v>0.11219999999999999</v>
      </c>
      <c r="BM28" s="3">
        <f t="shared" si="37"/>
        <v>1.3529411764705881</v>
      </c>
      <c r="BN28" s="3">
        <v>0</v>
      </c>
      <c r="BO28" s="3" t="s">
        <v>32</v>
      </c>
      <c r="BP28" s="3">
        <v>0</v>
      </c>
      <c r="BQ28" s="6">
        <v>0</v>
      </c>
      <c r="BR28" s="3">
        <f t="shared" si="26"/>
        <v>0.21795680277471227</v>
      </c>
      <c r="BS28" s="3">
        <f t="shared" si="38"/>
        <v>0.42842503547217409</v>
      </c>
      <c r="BT28" s="3">
        <f t="shared" si="39"/>
        <v>0.31635910224438901</v>
      </c>
      <c r="BU28" s="3">
        <f t="shared" si="41"/>
        <v>0.61970074812967579</v>
      </c>
      <c r="BV28" s="3">
        <f t="shared" si="42"/>
        <v>1.3667533695909198</v>
      </c>
      <c r="BW28" s="3">
        <f t="shared" si="19"/>
        <v>0.84428029546815719</v>
      </c>
      <c r="BX28" s="3">
        <f t="shared" si="40"/>
        <v>0.10346020761245676</v>
      </c>
      <c r="BY28" s="3">
        <f t="shared" si="43"/>
        <v>0.11539371009694964</v>
      </c>
      <c r="BZ28" s="3">
        <f t="shared" si="44"/>
        <v>0.12319583563372505</v>
      </c>
      <c r="CA28" s="3" t="str">
        <f t="shared" si="46"/>
        <v>NA</v>
      </c>
      <c r="CB28" s="3"/>
      <c r="CC28" s="3"/>
      <c r="CD28" s="3"/>
      <c r="CE28" s="3"/>
    </row>
    <row r="29" spans="1:83" ht="25" customHeight="1">
      <c r="A29" s="7" t="s">
        <v>308</v>
      </c>
      <c r="B29" s="13" t="s">
        <v>49</v>
      </c>
      <c r="C29" s="3" t="s">
        <v>51</v>
      </c>
      <c r="D29" s="3" t="s">
        <v>46</v>
      </c>
      <c r="E29" s="5">
        <v>62.3</v>
      </c>
      <c r="F29" s="5" t="s">
        <v>32</v>
      </c>
      <c r="G29" s="5" t="s">
        <v>32</v>
      </c>
      <c r="H29" s="5" t="s">
        <v>32</v>
      </c>
      <c r="I29" s="5" t="s">
        <v>32</v>
      </c>
      <c r="J29" s="5" t="s">
        <v>32</v>
      </c>
      <c r="K29" s="5" t="s">
        <v>32</v>
      </c>
      <c r="L29" s="5" t="s">
        <v>32</v>
      </c>
      <c r="M29" s="5" t="s">
        <v>32</v>
      </c>
      <c r="N29" s="5" t="s">
        <v>32</v>
      </c>
      <c r="O29" s="5" t="s">
        <v>32</v>
      </c>
      <c r="P29" s="5">
        <v>9.3000000000000007</v>
      </c>
      <c r="Q29" s="5" t="s">
        <v>32</v>
      </c>
      <c r="R29" s="5" t="s">
        <v>32</v>
      </c>
      <c r="S29" s="5" t="s">
        <v>32</v>
      </c>
      <c r="T29" s="5" t="s">
        <v>32</v>
      </c>
      <c r="U29" s="5" t="s">
        <v>32</v>
      </c>
      <c r="V29" s="5" t="s">
        <v>32</v>
      </c>
      <c r="W29" s="5" t="s">
        <v>32</v>
      </c>
      <c r="X29" s="5" t="s">
        <v>32</v>
      </c>
      <c r="Y29" s="5" t="s">
        <v>32</v>
      </c>
      <c r="Z29" s="3" t="s">
        <v>33</v>
      </c>
      <c r="AA29" s="3" t="s">
        <v>32</v>
      </c>
      <c r="AB29" s="6" t="s">
        <v>33</v>
      </c>
      <c r="AC29" s="3" t="s">
        <v>33</v>
      </c>
      <c r="AD29" s="6" t="s">
        <v>33</v>
      </c>
      <c r="AE29" s="3" t="s">
        <v>32</v>
      </c>
      <c r="AF29" s="25" t="s">
        <v>32</v>
      </c>
      <c r="AG29" s="25">
        <v>2.2999999999999998</v>
      </c>
      <c r="AH29" s="25">
        <v>1.1299999999999999</v>
      </c>
      <c r="AI29" s="3" t="s">
        <v>32</v>
      </c>
      <c r="AJ29" s="3" t="s">
        <v>32</v>
      </c>
      <c r="AK29" s="5">
        <v>141.44</v>
      </c>
      <c r="AL29" s="5">
        <v>295.32</v>
      </c>
      <c r="AM29" s="5" t="s">
        <v>32</v>
      </c>
      <c r="AN29" s="5">
        <v>55.95</v>
      </c>
      <c r="AO29" s="5">
        <v>3.05</v>
      </c>
      <c r="AP29" s="5">
        <v>44.05</v>
      </c>
      <c r="AQ29" s="5">
        <v>6.44</v>
      </c>
      <c r="AR29" s="5">
        <v>15.58</v>
      </c>
      <c r="AS29" s="5" t="s">
        <v>32</v>
      </c>
      <c r="AT29" s="5">
        <v>23.78</v>
      </c>
      <c r="AU29" s="5">
        <v>130.32</v>
      </c>
      <c r="AV29" s="3" t="str">
        <f t="shared" si="35"/>
        <v>NA</v>
      </c>
      <c r="AW29" s="3" t="str">
        <f t="shared" si="36"/>
        <v>NA</v>
      </c>
      <c r="AX29" s="6" t="str">
        <f t="shared" si="2"/>
        <v>NA</v>
      </c>
      <c r="AY29" s="6" t="str">
        <f t="shared" si="3"/>
        <v>NA</v>
      </c>
      <c r="AZ29" s="3" t="str">
        <f t="shared" si="4"/>
        <v>NA</v>
      </c>
      <c r="BA29" s="3" t="str">
        <f t="shared" si="5"/>
        <v>NA</v>
      </c>
      <c r="BB29" s="3" t="str">
        <f t="shared" si="6"/>
        <v>NA</v>
      </c>
      <c r="BC29" s="3" t="str">
        <f t="shared" si="7"/>
        <v>NA</v>
      </c>
      <c r="BD29" s="3" t="str">
        <f t="shared" si="8"/>
        <v>NA</v>
      </c>
      <c r="BE29" s="3" t="str">
        <f t="shared" si="9"/>
        <v>NA</v>
      </c>
      <c r="BF29" s="3" t="str">
        <f t="shared" si="10"/>
        <v>NA</v>
      </c>
      <c r="BG29" s="3" t="str">
        <f t="shared" si="11"/>
        <v>NA</v>
      </c>
      <c r="BH29" s="3" t="str">
        <f t="shared" si="12"/>
        <v>NA</v>
      </c>
      <c r="BI29" s="3" t="str">
        <f t="shared" si="13"/>
        <v>NA</v>
      </c>
      <c r="BJ29" s="3" t="str">
        <f t="shared" si="14"/>
        <v>NA</v>
      </c>
      <c r="BK29" s="25">
        <v>2.2999999999999998</v>
      </c>
      <c r="BL29" s="3" t="s">
        <v>32</v>
      </c>
      <c r="BM29" s="3" t="str">
        <f t="shared" si="37"/>
        <v>NA</v>
      </c>
      <c r="BN29" s="3">
        <v>0</v>
      </c>
      <c r="BO29" s="3" t="s">
        <v>32</v>
      </c>
      <c r="BP29" s="3">
        <v>0</v>
      </c>
      <c r="BQ29" s="6">
        <v>0</v>
      </c>
      <c r="BR29" s="3">
        <f t="shared" si="26"/>
        <v>0.21095760530949478</v>
      </c>
      <c r="BS29" s="3">
        <f t="shared" si="38"/>
        <v>0.47893810104293649</v>
      </c>
      <c r="BT29" s="3" t="str">
        <f t="shared" si="39"/>
        <v>NA</v>
      </c>
      <c r="BU29" s="3" t="str">
        <f t="shared" si="41"/>
        <v>NA</v>
      </c>
      <c r="BV29" s="3">
        <f t="shared" si="42"/>
        <v>1.2701475595913736</v>
      </c>
      <c r="BW29" s="3" t="str">
        <f t="shared" si="19"/>
        <v>NA</v>
      </c>
      <c r="BX29" s="3">
        <f t="shared" si="40"/>
        <v>5.4512957998212687E-2</v>
      </c>
      <c r="BY29" s="3">
        <f t="shared" si="43"/>
        <v>0.14619750283768446</v>
      </c>
      <c r="BZ29" s="3" t="str">
        <f t="shared" si="44"/>
        <v>NA</v>
      </c>
      <c r="CA29" s="3">
        <f t="shared" si="46"/>
        <v>0.18247391037446287</v>
      </c>
      <c r="CB29" s="3"/>
      <c r="CC29" s="3"/>
      <c r="CD29" s="3"/>
      <c r="CE29" s="3"/>
    </row>
    <row r="30" spans="1:83" ht="25" customHeight="1">
      <c r="A30" s="7" t="s">
        <v>308</v>
      </c>
      <c r="B30" s="13" t="s">
        <v>49</v>
      </c>
      <c r="C30" s="3" t="s">
        <v>52</v>
      </c>
      <c r="D30" s="3" t="s">
        <v>46</v>
      </c>
      <c r="E30" s="5">
        <v>40</v>
      </c>
      <c r="F30" s="5">
        <v>38.15</v>
      </c>
      <c r="G30" s="5">
        <v>17.87</v>
      </c>
      <c r="H30" s="5">
        <v>4.53</v>
      </c>
      <c r="I30" s="5" t="s">
        <v>32</v>
      </c>
      <c r="J30" s="5">
        <v>16.95</v>
      </c>
      <c r="K30" s="5">
        <v>38.15</v>
      </c>
      <c r="L30" s="5">
        <v>19.91</v>
      </c>
      <c r="M30" s="5">
        <v>4.71</v>
      </c>
      <c r="N30" s="5">
        <v>1.5195000000000001</v>
      </c>
      <c r="O30" s="5">
        <v>2.98</v>
      </c>
      <c r="P30" s="5">
        <v>6.5</v>
      </c>
      <c r="Q30" s="5">
        <v>3.97</v>
      </c>
      <c r="R30" s="5" t="s">
        <v>32</v>
      </c>
      <c r="S30" s="5">
        <v>9.8000000000000007</v>
      </c>
      <c r="T30" s="5">
        <v>6.73</v>
      </c>
      <c r="U30" s="5">
        <v>4</v>
      </c>
      <c r="V30" s="5" t="s">
        <v>32</v>
      </c>
      <c r="W30" s="5">
        <v>2.81</v>
      </c>
      <c r="X30" s="5">
        <v>1.44</v>
      </c>
      <c r="Y30" s="5">
        <v>9.4700000000000006</v>
      </c>
      <c r="Z30" s="3" t="s">
        <v>33</v>
      </c>
      <c r="AA30" s="3" t="s">
        <v>32</v>
      </c>
      <c r="AB30" s="6" t="s">
        <v>33</v>
      </c>
      <c r="AC30" s="3" t="s">
        <v>53</v>
      </c>
      <c r="AD30" s="6" t="s">
        <v>33</v>
      </c>
      <c r="AE30" s="3" t="s">
        <v>32</v>
      </c>
      <c r="AF30" s="25" t="s">
        <v>32</v>
      </c>
      <c r="AG30" s="25">
        <v>2.0699999999999998</v>
      </c>
      <c r="AH30" s="25">
        <v>0.82</v>
      </c>
      <c r="AI30" s="3" t="s">
        <v>32</v>
      </c>
      <c r="AJ30" s="3" t="s">
        <v>32</v>
      </c>
      <c r="AK30" s="5">
        <v>57.92</v>
      </c>
      <c r="AL30" s="5">
        <v>148.62</v>
      </c>
      <c r="AM30" s="5" t="s">
        <v>32</v>
      </c>
      <c r="AN30" s="5">
        <v>34.92</v>
      </c>
      <c r="AO30" s="5">
        <v>3.65</v>
      </c>
      <c r="AP30" s="5" t="s">
        <v>32</v>
      </c>
      <c r="AQ30" s="5" t="s">
        <v>32</v>
      </c>
      <c r="AR30" s="5" t="s">
        <v>32</v>
      </c>
      <c r="AS30" s="5" t="s">
        <v>32</v>
      </c>
      <c r="AT30" s="5" t="s">
        <v>32</v>
      </c>
      <c r="AU30" s="5" t="s">
        <v>32</v>
      </c>
      <c r="AV30" s="3">
        <f t="shared" si="35"/>
        <v>0.46841415465268682</v>
      </c>
      <c r="AW30" s="3" t="str">
        <f t="shared" si="36"/>
        <v>NA</v>
      </c>
      <c r="AX30" s="6">
        <f t="shared" si="2"/>
        <v>3.79875E-2</v>
      </c>
      <c r="AY30" s="6" t="str">
        <f t="shared" si="3"/>
        <v>NA</v>
      </c>
      <c r="AZ30" s="3">
        <f t="shared" si="4"/>
        <v>0.42374999999999996</v>
      </c>
      <c r="BA30" s="3">
        <f t="shared" si="5"/>
        <v>0.12346002621231979</v>
      </c>
      <c r="BB30" s="3">
        <f t="shared" si="6"/>
        <v>0.23656454043194375</v>
      </c>
      <c r="BC30" s="3">
        <f t="shared" si="7"/>
        <v>0.11874180865006555</v>
      </c>
      <c r="BD30" s="3">
        <f t="shared" si="8"/>
        <v>1.3901118060219628E-3</v>
      </c>
      <c r="BE30" s="3">
        <f t="shared" si="9"/>
        <v>0.17038007863695936</v>
      </c>
      <c r="BF30" s="3">
        <f t="shared" si="10"/>
        <v>0.10406290956749674</v>
      </c>
      <c r="BG30" s="3">
        <f t="shared" si="11"/>
        <v>0.68060978458504962</v>
      </c>
      <c r="BH30" s="3">
        <f t="shared" si="12"/>
        <v>0.10484927916120577</v>
      </c>
      <c r="BI30" s="3" t="str">
        <f t="shared" si="13"/>
        <v>NA</v>
      </c>
      <c r="BJ30" s="3">
        <f t="shared" si="14"/>
        <v>0.24823066841415467</v>
      </c>
      <c r="BK30" s="25">
        <v>2.0699999999999998</v>
      </c>
      <c r="BL30" s="3" t="s">
        <v>32</v>
      </c>
      <c r="BM30" s="3" t="str">
        <f t="shared" si="37"/>
        <v>NA</v>
      </c>
      <c r="BN30" s="3">
        <v>0</v>
      </c>
      <c r="BO30" s="3" t="s">
        <v>32</v>
      </c>
      <c r="BP30" s="3">
        <v>0</v>
      </c>
      <c r="BQ30" s="6">
        <v>0</v>
      </c>
      <c r="BR30" s="3">
        <f t="shared" si="26"/>
        <v>0.26914278024491994</v>
      </c>
      <c r="BS30" s="3">
        <f t="shared" si="38"/>
        <v>0.38971874579464405</v>
      </c>
      <c r="BT30" s="3" t="str">
        <f t="shared" si="39"/>
        <v>NA</v>
      </c>
      <c r="BU30" s="3" t="str">
        <f t="shared" si="41"/>
        <v>NA</v>
      </c>
      <c r="BV30" s="3" t="str">
        <f t="shared" si="42"/>
        <v>NA</v>
      </c>
      <c r="BW30" s="3" t="str">
        <f t="shared" si="19"/>
        <v>NA</v>
      </c>
      <c r="BX30" s="3">
        <f t="shared" si="40"/>
        <v>0.104524627720504</v>
      </c>
      <c r="BY30" s="3" t="str">
        <f t="shared" si="43"/>
        <v>NA</v>
      </c>
      <c r="BZ30" s="3" t="str">
        <f t="shared" si="44"/>
        <v>NA</v>
      </c>
      <c r="CA30" s="3" t="str">
        <f t="shared" si="46"/>
        <v>NA</v>
      </c>
      <c r="CB30" s="3"/>
      <c r="CC30" s="3"/>
      <c r="CD30" s="3"/>
      <c r="CE30" s="3"/>
    </row>
    <row r="31" spans="1:83" ht="25" customHeight="1">
      <c r="A31" s="7" t="s">
        <v>308</v>
      </c>
      <c r="B31" s="13" t="s">
        <v>49</v>
      </c>
      <c r="C31" s="3" t="s">
        <v>54</v>
      </c>
      <c r="D31" s="3" t="s">
        <v>46</v>
      </c>
      <c r="E31" s="5">
        <v>29.9</v>
      </c>
      <c r="F31" s="5">
        <v>26.95</v>
      </c>
      <c r="G31" s="5" t="s">
        <v>32</v>
      </c>
      <c r="H31" s="5">
        <v>3.05</v>
      </c>
      <c r="I31" s="5">
        <v>0.96</v>
      </c>
      <c r="J31" s="5">
        <v>14.94</v>
      </c>
      <c r="K31" s="5">
        <v>26.57</v>
      </c>
      <c r="L31" s="5">
        <v>12.58</v>
      </c>
      <c r="M31" s="5" t="s">
        <v>32</v>
      </c>
      <c r="N31" s="5">
        <v>1.5</v>
      </c>
      <c r="O31" s="5" t="s">
        <v>32</v>
      </c>
      <c r="P31" s="5">
        <v>6.59</v>
      </c>
      <c r="Q31" s="5">
        <v>3.3</v>
      </c>
      <c r="R31" s="5" t="s">
        <v>32</v>
      </c>
      <c r="S31" s="5" t="s">
        <v>32</v>
      </c>
      <c r="T31" s="5" t="s">
        <v>32</v>
      </c>
      <c r="U31" s="5" t="s">
        <v>32</v>
      </c>
      <c r="V31" s="5" t="s">
        <v>32</v>
      </c>
      <c r="W31" s="5" t="s">
        <v>32</v>
      </c>
      <c r="X31" s="5" t="s">
        <v>32</v>
      </c>
      <c r="Y31" s="5" t="s">
        <v>32</v>
      </c>
      <c r="Z31" s="3" t="s">
        <v>33</v>
      </c>
      <c r="AA31" s="3" t="s">
        <v>32</v>
      </c>
      <c r="AB31" s="6" t="s">
        <v>33</v>
      </c>
      <c r="AC31" s="3" t="s">
        <v>32</v>
      </c>
      <c r="AD31" s="3" t="s">
        <v>32</v>
      </c>
      <c r="AE31" s="3" t="s">
        <v>32</v>
      </c>
      <c r="AF31" s="25" t="s">
        <v>32</v>
      </c>
      <c r="AG31" s="25">
        <v>2.38</v>
      </c>
      <c r="AH31" s="25">
        <v>0.82</v>
      </c>
      <c r="AI31" s="3" t="s">
        <v>32</v>
      </c>
      <c r="AJ31" s="3" t="s">
        <v>32</v>
      </c>
      <c r="AK31" s="5" t="s">
        <v>32</v>
      </c>
      <c r="AL31" s="5">
        <v>82.12</v>
      </c>
      <c r="AM31" s="5" t="s">
        <v>32</v>
      </c>
      <c r="AN31" s="5">
        <v>17.91</v>
      </c>
      <c r="AO31" s="5">
        <v>2.42</v>
      </c>
      <c r="AP31" s="5">
        <v>12.32</v>
      </c>
      <c r="AQ31" s="5">
        <v>2.2000000000000002</v>
      </c>
      <c r="AR31" s="5" t="s">
        <v>32</v>
      </c>
      <c r="AS31" s="5" t="s">
        <v>32</v>
      </c>
      <c r="AT31" s="5" t="s">
        <v>32</v>
      </c>
      <c r="AU31" s="5" t="s">
        <v>32</v>
      </c>
      <c r="AV31" s="3" t="str">
        <f t="shared" si="35"/>
        <v>NA</v>
      </c>
      <c r="AW31" s="3" t="str">
        <f t="shared" si="36"/>
        <v>NA</v>
      </c>
      <c r="AX31" s="6">
        <f t="shared" si="2"/>
        <v>5.016722408026756E-2</v>
      </c>
      <c r="AY31" s="6">
        <f t="shared" si="3"/>
        <v>3.2107023411371241E-2</v>
      </c>
      <c r="AZ31" s="3">
        <f t="shared" si="4"/>
        <v>0.49966555183946487</v>
      </c>
      <c r="BA31" s="3" t="str">
        <f t="shared" si="5"/>
        <v>NA</v>
      </c>
      <c r="BB31" s="3" t="str">
        <f t="shared" si="6"/>
        <v>NA</v>
      </c>
      <c r="BC31" s="3">
        <f t="shared" si="7"/>
        <v>0.11479111780203236</v>
      </c>
      <c r="BD31" s="3" t="str">
        <f t="shared" si="8"/>
        <v>NA</v>
      </c>
      <c r="BE31" s="3">
        <f t="shared" si="9"/>
        <v>0.24452690166975882</v>
      </c>
      <c r="BF31" s="3">
        <f t="shared" si="10"/>
        <v>0.12244897959183673</v>
      </c>
      <c r="BG31" s="3" t="str">
        <f t="shared" si="11"/>
        <v>NA</v>
      </c>
      <c r="BH31" s="3" t="str">
        <f t="shared" si="12"/>
        <v>NA</v>
      </c>
      <c r="BI31" s="3" t="str">
        <f t="shared" si="13"/>
        <v>NA</v>
      </c>
      <c r="BJ31" s="3" t="str">
        <f t="shared" si="14"/>
        <v>NA</v>
      </c>
      <c r="BK31" s="25">
        <v>2.38</v>
      </c>
      <c r="BL31" s="3" t="s">
        <v>32</v>
      </c>
      <c r="BM31" s="3" t="str">
        <f t="shared" si="37"/>
        <v>NA</v>
      </c>
      <c r="BN31" s="3">
        <v>0</v>
      </c>
      <c r="BO31" s="3" t="s">
        <v>32</v>
      </c>
      <c r="BP31" s="3" t="s">
        <v>32</v>
      </c>
      <c r="BQ31" s="3" t="s">
        <v>32</v>
      </c>
      <c r="BR31" s="3">
        <f t="shared" si="26"/>
        <v>0.36410131514856303</v>
      </c>
      <c r="BS31" s="3" t="str">
        <f t="shared" si="38"/>
        <v>NA</v>
      </c>
      <c r="BT31" s="3" t="str">
        <f t="shared" si="39"/>
        <v>NA</v>
      </c>
      <c r="BU31" s="3" t="str">
        <f t="shared" si="41"/>
        <v>NA</v>
      </c>
      <c r="BV31" s="3">
        <f t="shared" si="42"/>
        <v>1.4537337662337662</v>
      </c>
      <c r="BW31" s="3">
        <f t="shared" si="19"/>
        <v>0.45714285714285718</v>
      </c>
      <c r="BX31" s="3">
        <f t="shared" si="40"/>
        <v>0.13512004466778335</v>
      </c>
      <c r="BY31" s="3">
        <f t="shared" si="43"/>
        <v>0.17857142857142858</v>
      </c>
      <c r="BZ31" s="3" t="str">
        <f t="shared" si="44"/>
        <v>NA</v>
      </c>
      <c r="CA31" s="3" t="str">
        <f t="shared" si="46"/>
        <v>NA</v>
      </c>
      <c r="CB31" s="3"/>
      <c r="CC31" s="3"/>
      <c r="CD31" s="3"/>
      <c r="CE31" s="3"/>
    </row>
    <row r="32" spans="1:83" ht="25" customHeight="1">
      <c r="A32" s="7" t="s">
        <v>308</v>
      </c>
      <c r="B32" s="13" t="s">
        <v>49</v>
      </c>
      <c r="C32" s="3" t="s">
        <v>55</v>
      </c>
      <c r="D32" s="3" t="s">
        <v>46</v>
      </c>
      <c r="E32" s="5">
        <v>35.200000000000003</v>
      </c>
      <c r="F32" s="5">
        <v>33.119999999999997</v>
      </c>
      <c r="G32" s="5">
        <v>15.35</v>
      </c>
      <c r="H32" s="5">
        <v>4.53</v>
      </c>
      <c r="I32" s="5" t="s">
        <v>32</v>
      </c>
      <c r="J32" s="5" t="s">
        <v>32</v>
      </c>
      <c r="K32" s="5">
        <v>32.82</v>
      </c>
      <c r="L32" s="5" t="s">
        <v>32</v>
      </c>
      <c r="M32" s="5" t="s">
        <v>32</v>
      </c>
      <c r="N32" s="5" t="s">
        <v>32</v>
      </c>
      <c r="O32" s="5" t="s">
        <v>32</v>
      </c>
      <c r="P32" s="5">
        <v>6.27</v>
      </c>
      <c r="Q32" s="5">
        <v>3.53</v>
      </c>
      <c r="R32" s="5" t="s">
        <v>32</v>
      </c>
      <c r="S32" s="5">
        <v>8.07</v>
      </c>
      <c r="T32" s="5">
        <v>4.57</v>
      </c>
      <c r="U32" s="5">
        <v>1.99</v>
      </c>
      <c r="V32" s="5">
        <v>2.27</v>
      </c>
      <c r="W32" s="5">
        <v>2.57</v>
      </c>
      <c r="X32" s="5">
        <v>1.57</v>
      </c>
      <c r="Y32" s="5">
        <v>9.41</v>
      </c>
      <c r="Z32" s="3" t="s">
        <v>33</v>
      </c>
      <c r="AA32" s="3" t="s">
        <v>32</v>
      </c>
      <c r="AB32" s="6" t="s">
        <v>33</v>
      </c>
      <c r="AC32" s="3" t="s">
        <v>53</v>
      </c>
      <c r="AD32" s="6" t="s">
        <v>33</v>
      </c>
      <c r="AE32" s="3">
        <v>3.06</v>
      </c>
      <c r="AF32" s="25">
        <v>1.8</v>
      </c>
      <c r="AG32" s="25">
        <v>1.96</v>
      </c>
      <c r="AH32" s="25">
        <v>0.91</v>
      </c>
      <c r="AI32" s="3" t="s">
        <v>32</v>
      </c>
      <c r="AJ32" s="3" t="s">
        <v>32</v>
      </c>
      <c r="AK32" s="5">
        <v>43.78</v>
      </c>
      <c r="AL32" s="5">
        <v>125.74</v>
      </c>
      <c r="AM32" s="5" t="s">
        <v>32</v>
      </c>
      <c r="AN32" s="5">
        <v>31.15</v>
      </c>
      <c r="AO32" s="5">
        <v>3.57</v>
      </c>
      <c r="AP32" s="5">
        <v>19.68</v>
      </c>
      <c r="AQ32" s="5">
        <v>2.9</v>
      </c>
      <c r="AR32" s="5" t="s">
        <v>32</v>
      </c>
      <c r="AS32" s="5" t="s">
        <v>32</v>
      </c>
      <c r="AT32" s="5">
        <v>8.16</v>
      </c>
      <c r="AU32" s="5">
        <v>61.09</v>
      </c>
      <c r="AV32" s="3">
        <f t="shared" si="35"/>
        <v>0.46346618357487923</v>
      </c>
      <c r="AW32" s="3" t="str">
        <f t="shared" si="36"/>
        <v>NA</v>
      </c>
      <c r="AX32" s="6" t="str">
        <f t="shared" si="2"/>
        <v>NA</v>
      </c>
      <c r="AY32" s="6" t="str">
        <f t="shared" si="3"/>
        <v>NA</v>
      </c>
      <c r="AZ32" s="3" t="str">
        <f t="shared" si="4"/>
        <v>NA</v>
      </c>
      <c r="BA32" s="3" t="str">
        <f t="shared" si="5"/>
        <v>NA</v>
      </c>
      <c r="BB32" s="3" t="str">
        <f t="shared" si="6"/>
        <v>NA</v>
      </c>
      <c r="BC32" s="3">
        <f t="shared" si="7"/>
        <v>0.13802559414990859</v>
      </c>
      <c r="BD32" s="3">
        <f t="shared" si="8"/>
        <v>1.8391710570841793E-3</v>
      </c>
      <c r="BE32" s="3">
        <f t="shared" si="9"/>
        <v>0.18931159420289856</v>
      </c>
      <c r="BF32" s="3">
        <f t="shared" si="10"/>
        <v>0.10658212560386474</v>
      </c>
      <c r="BG32" s="3">
        <f t="shared" si="11"/>
        <v>0.59948265611979157</v>
      </c>
      <c r="BH32" s="3">
        <f t="shared" si="12"/>
        <v>6.0084541062801936E-2</v>
      </c>
      <c r="BI32" s="3">
        <f t="shared" si="13"/>
        <v>6.8538647342995168E-2</v>
      </c>
      <c r="BJ32" s="3">
        <f t="shared" si="14"/>
        <v>0.28411835748792275</v>
      </c>
      <c r="BK32" s="25">
        <v>1.96</v>
      </c>
      <c r="BL32" s="3" t="s">
        <v>32</v>
      </c>
      <c r="BM32" s="3">
        <f t="shared" si="37"/>
        <v>1.7</v>
      </c>
      <c r="BN32" s="3">
        <v>0</v>
      </c>
      <c r="BO32" s="3" t="s">
        <v>32</v>
      </c>
      <c r="BP32" s="3">
        <v>0</v>
      </c>
      <c r="BQ32" s="6">
        <v>0</v>
      </c>
      <c r="BR32" s="3">
        <f t="shared" si="26"/>
        <v>0.27994273898520761</v>
      </c>
      <c r="BS32" s="3">
        <f t="shared" si="38"/>
        <v>0.34817878161285193</v>
      </c>
      <c r="BT32" s="3" t="str">
        <f t="shared" si="39"/>
        <v>NA</v>
      </c>
      <c r="BU32" s="3" t="str">
        <f t="shared" si="41"/>
        <v>NA</v>
      </c>
      <c r="BV32" s="3">
        <f t="shared" si="42"/>
        <v>1.5828252032520325</v>
      </c>
      <c r="BW32" s="3">
        <f t="shared" si="19"/>
        <v>0.59420289855072472</v>
      </c>
      <c r="BX32" s="3">
        <f t="shared" si="40"/>
        <v>0.1146067415730337</v>
      </c>
      <c r="BY32" s="3">
        <f t="shared" si="43"/>
        <v>0.14735772357723578</v>
      </c>
      <c r="BZ32" s="3" t="str">
        <f t="shared" si="44"/>
        <v>NA</v>
      </c>
      <c r="CA32" s="3">
        <f t="shared" si="46"/>
        <v>0.13357341627107547</v>
      </c>
      <c r="CB32" s="3"/>
      <c r="CC32" s="3"/>
      <c r="CD32" s="3"/>
      <c r="CE32" s="3"/>
    </row>
    <row r="33" spans="1:83" ht="25" customHeight="1">
      <c r="A33" s="7" t="s">
        <v>308</v>
      </c>
      <c r="B33" s="13" t="s">
        <v>49</v>
      </c>
      <c r="C33" s="3" t="s">
        <v>56</v>
      </c>
      <c r="D33" s="3" t="s">
        <v>46</v>
      </c>
      <c r="E33" s="5">
        <v>43.1</v>
      </c>
      <c r="F33" s="5">
        <v>39.700000000000003</v>
      </c>
      <c r="G33" s="5">
        <v>15.13</v>
      </c>
      <c r="H33" s="5">
        <v>4.76</v>
      </c>
      <c r="I33" s="5" t="s">
        <v>32</v>
      </c>
      <c r="J33" s="5" t="s">
        <v>32</v>
      </c>
      <c r="K33" s="5">
        <v>42.12</v>
      </c>
      <c r="L33" s="5" t="s">
        <v>32</v>
      </c>
      <c r="M33" s="5" t="s">
        <v>32</v>
      </c>
      <c r="N33" s="5" t="s">
        <v>32</v>
      </c>
      <c r="O33" s="5" t="s">
        <v>32</v>
      </c>
      <c r="P33" s="5">
        <v>5.42</v>
      </c>
      <c r="Q33" s="5">
        <v>3.98</v>
      </c>
      <c r="R33" s="5" t="s">
        <v>32</v>
      </c>
      <c r="S33" s="5">
        <v>8.16</v>
      </c>
      <c r="T33" s="5">
        <v>5.87</v>
      </c>
      <c r="U33" s="5" t="s">
        <v>32</v>
      </c>
      <c r="V33" s="5" t="s">
        <v>32</v>
      </c>
      <c r="W33" s="5">
        <v>2.64</v>
      </c>
      <c r="X33" s="5">
        <v>1.28</v>
      </c>
      <c r="Y33" s="5" t="s">
        <v>32</v>
      </c>
      <c r="Z33" s="3" t="s">
        <v>33</v>
      </c>
      <c r="AA33" s="3" t="s">
        <v>32</v>
      </c>
      <c r="AB33" s="6" t="s">
        <v>33</v>
      </c>
      <c r="AC33" s="3" t="s">
        <v>53</v>
      </c>
      <c r="AD33" s="6" t="s">
        <v>33</v>
      </c>
      <c r="AE33" s="3" t="s">
        <v>32</v>
      </c>
      <c r="AF33" s="25" t="s">
        <v>32</v>
      </c>
      <c r="AG33" s="25">
        <v>1.95</v>
      </c>
      <c r="AH33" s="25">
        <v>1.18</v>
      </c>
      <c r="AI33" s="3" t="s">
        <v>32</v>
      </c>
      <c r="AJ33" s="3" t="s">
        <v>32</v>
      </c>
      <c r="AK33" s="5">
        <v>90.97</v>
      </c>
      <c r="AL33" s="5">
        <v>161.46</v>
      </c>
      <c r="AM33" s="5" t="s">
        <v>32</v>
      </c>
      <c r="AN33" s="5">
        <v>39.409999999999997</v>
      </c>
      <c r="AO33" s="5">
        <v>4.68</v>
      </c>
      <c r="AP33" s="5">
        <v>25.44</v>
      </c>
      <c r="AQ33" s="5">
        <v>4.28</v>
      </c>
      <c r="AR33" s="5" t="s">
        <v>32</v>
      </c>
      <c r="AS33" s="5" t="s">
        <v>32</v>
      </c>
      <c r="AT33" s="5" t="s">
        <v>32</v>
      </c>
      <c r="AU33" s="5" t="s">
        <v>32</v>
      </c>
      <c r="AV33" s="3">
        <f t="shared" si="35"/>
        <v>0.38110831234256926</v>
      </c>
      <c r="AW33" s="3" t="str">
        <f t="shared" si="36"/>
        <v>NA</v>
      </c>
      <c r="AX33" s="6" t="str">
        <f t="shared" si="2"/>
        <v>NA</v>
      </c>
      <c r="AY33" s="6" t="str">
        <f t="shared" si="3"/>
        <v>NA</v>
      </c>
      <c r="AZ33" s="3" t="str">
        <f t="shared" si="4"/>
        <v>NA</v>
      </c>
      <c r="BA33" s="3" t="str">
        <f t="shared" si="5"/>
        <v>NA</v>
      </c>
      <c r="BB33" s="3" t="str">
        <f t="shared" si="6"/>
        <v>NA</v>
      </c>
      <c r="BC33" s="3">
        <f t="shared" si="7"/>
        <v>0.11301044634377969</v>
      </c>
      <c r="BD33" s="3">
        <f t="shared" si="8"/>
        <v>1.0720199988579332E-3</v>
      </c>
      <c r="BE33" s="3">
        <f t="shared" si="9"/>
        <v>0.13652392947103273</v>
      </c>
      <c r="BF33" s="3">
        <f t="shared" si="10"/>
        <v>0.10025188916876573</v>
      </c>
      <c r="BG33" s="3">
        <f t="shared" si="11"/>
        <v>0.55512021322247862</v>
      </c>
      <c r="BH33" s="3" t="str">
        <f t="shared" si="12"/>
        <v>NA</v>
      </c>
      <c r="BI33" s="3" t="str">
        <f t="shared" si="13"/>
        <v>NA</v>
      </c>
      <c r="BJ33" s="3" t="str">
        <f t="shared" si="14"/>
        <v>NA</v>
      </c>
      <c r="BK33" s="25">
        <v>1.95</v>
      </c>
      <c r="BL33" s="3" t="s">
        <v>32</v>
      </c>
      <c r="BM33" s="3" t="str">
        <f t="shared" si="37"/>
        <v>NA</v>
      </c>
      <c r="BN33" s="3">
        <v>0</v>
      </c>
      <c r="BO33" s="3" t="s">
        <v>32</v>
      </c>
      <c r="BP33" s="3">
        <v>0</v>
      </c>
      <c r="BQ33" s="6">
        <v>0</v>
      </c>
      <c r="BR33" s="3">
        <f t="shared" si="26"/>
        <v>0.26693917998265826</v>
      </c>
      <c r="BS33" s="3">
        <f t="shared" si="38"/>
        <v>0.56342128081258513</v>
      </c>
      <c r="BT33" s="3" t="str">
        <f t="shared" si="39"/>
        <v>NA</v>
      </c>
      <c r="BU33" s="3" t="str">
        <f t="shared" si="41"/>
        <v>NA</v>
      </c>
      <c r="BV33" s="3">
        <f t="shared" si="42"/>
        <v>1.549135220125786</v>
      </c>
      <c r="BW33" s="3">
        <f t="shared" si="19"/>
        <v>0.64080604534005037</v>
      </c>
      <c r="BX33" s="3">
        <f t="shared" si="40"/>
        <v>0.11875158589190561</v>
      </c>
      <c r="BY33" s="3">
        <f t="shared" si="43"/>
        <v>0.16823899371069181</v>
      </c>
      <c r="BZ33" s="3" t="str">
        <f t="shared" si="44"/>
        <v>NA</v>
      </c>
      <c r="CA33" s="3" t="str">
        <f t="shared" si="46"/>
        <v>NA</v>
      </c>
      <c r="CB33" s="3"/>
      <c r="CC33" s="3"/>
      <c r="CD33" s="3"/>
      <c r="CE33" s="3"/>
    </row>
    <row r="34" spans="1:83" ht="25" customHeight="1">
      <c r="A34" s="7" t="s">
        <v>308</v>
      </c>
      <c r="B34" s="13" t="s">
        <v>49</v>
      </c>
      <c r="C34" s="3" t="s">
        <v>57</v>
      </c>
      <c r="D34" s="3" t="s">
        <v>46</v>
      </c>
      <c r="E34" s="5">
        <v>63.1</v>
      </c>
      <c r="F34" s="5">
        <v>57.2</v>
      </c>
      <c r="G34" s="5">
        <v>27.93</v>
      </c>
      <c r="H34" s="5">
        <v>6.34</v>
      </c>
      <c r="I34" s="5">
        <v>2.2999999999999998</v>
      </c>
      <c r="J34" s="5">
        <v>31.88</v>
      </c>
      <c r="K34" s="5">
        <v>54.69</v>
      </c>
      <c r="L34" s="5">
        <v>24.3</v>
      </c>
      <c r="M34" s="5" t="s">
        <v>32</v>
      </c>
      <c r="N34" s="5" t="s">
        <v>32</v>
      </c>
      <c r="O34" s="5" t="s">
        <v>32</v>
      </c>
      <c r="P34" s="5">
        <v>9.6300000000000008</v>
      </c>
      <c r="Q34" s="5">
        <v>6.38</v>
      </c>
      <c r="R34" s="5">
        <v>21.16</v>
      </c>
      <c r="S34" s="5" t="s">
        <v>32</v>
      </c>
      <c r="T34" s="5" t="s">
        <v>32</v>
      </c>
      <c r="U34" s="5" t="s">
        <v>32</v>
      </c>
      <c r="V34" s="5" t="s">
        <v>32</v>
      </c>
      <c r="W34" s="5" t="s">
        <v>32</v>
      </c>
      <c r="X34" s="5" t="s">
        <v>32</v>
      </c>
      <c r="Y34" s="5">
        <v>18.82</v>
      </c>
      <c r="Z34" s="3" t="s">
        <v>33</v>
      </c>
      <c r="AA34" s="3" t="s">
        <v>32</v>
      </c>
      <c r="AB34" s="6" t="s">
        <v>33</v>
      </c>
      <c r="AC34" s="3" t="s">
        <v>33</v>
      </c>
      <c r="AD34" s="6" t="s">
        <v>33</v>
      </c>
      <c r="AE34" s="3">
        <v>2.61</v>
      </c>
      <c r="AF34" s="25">
        <v>2</v>
      </c>
      <c r="AG34" s="25">
        <v>2.2200000000000002</v>
      </c>
      <c r="AH34" s="25">
        <v>1.1100000000000001</v>
      </c>
      <c r="AI34" s="3" t="s">
        <v>32</v>
      </c>
      <c r="AJ34" s="3">
        <v>1067.49</v>
      </c>
      <c r="AK34" s="5">
        <v>115.81</v>
      </c>
      <c r="AL34" s="5">
        <v>347</v>
      </c>
      <c r="AM34" s="5">
        <v>534.41999999999996</v>
      </c>
      <c r="AN34" s="5">
        <v>80.78</v>
      </c>
      <c r="AO34" s="5">
        <v>8.9600000000000009</v>
      </c>
      <c r="AP34" s="5">
        <v>47.9</v>
      </c>
      <c r="AQ34" s="5">
        <v>7.79</v>
      </c>
      <c r="AR34" s="5">
        <v>19.670000000000002</v>
      </c>
      <c r="AS34" s="5">
        <v>161.16</v>
      </c>
      <c r="AT34" s="5">
        <v>24.67</v>
      </c>
      <c r="AU34" s="5">
        <v>146.41</v>
      </c>
      <c r="AV34" s="3">
        <f t="shared" si="35"/>
        <v>0.48828671328671325</v>
      </c>
      <c r="AW34" s="3">
        <f t="shared" si="36"/>
        <v>0.36993006993006994</v>
      </c>
      <c r="AX34" s="6" t="str">
        <f t="shared" ref="AX34:AX65" si="47">IF(N34="NA", "NA", IF(E34="NA", "NA", N34/E34))</f>
        <v>NA</v>
      </c>
      <c r="AY34" s="6">
        <f t="shared" ref="AY34:AY65" si="48">IF(I34="NA","NA",IF(E34="NA","NA",I34 /E34))</f>
        <v>3.6450079239302692E-2</v>
      </c>
      <c r="AZ34" s="3">
        <f t="shared" ref="AZ34:AZ65" si="49">IF(J34="NA","NA",IF(E34="NA","NA",J34/E34))</f>
        <v>0.50522979397781298</v>
      </c>
      <c r="BA34" s="3" t="str">
        <f t="shared" ref="BA34:BA65" si="50">IF(K34="NA", "NA", IF(M34="NA", "NA", M34/K34))</f>
        <v>NA</v>
      </c>
      <c r="BB34" s="3" t="str">
        <f t="shared" ref="BB34:BB65" si="51">IF(L34="NA", "NA", IF(M34="NA", "NA", M34/L34))</f>
        <v>NA</v>
      </c>
      <c r="BC34" s="3">
        <f t="shared" ref="BC34:BC65" si="52">IF(K34="NA", "NA", IF(H34="NA", "NA", H34/K34))</f>
        <v>0.11592612909124154</v>
      </c>
      <c r="BD34" s="3" t="str">
        <f t="shared" ref="BD34:BD65" si="53">IF(F34="NA","NA",IF(W34="NA","NA",IF(X34="NA","NA", ((W34*X34)/2)/F34^2)))</f>
        <v>NA</v>
      </c>
      <c r="BE34" s="3">
        <f t="shared" ref="BE34:BE65" si="54">IF(P34="NA", "NA", IF(F34="NA", "NA", P34/F34))</f>
        <v>0.16835664335664335</v>
      </c>
      <c r="BF34" s="3">
        <f t="shared" ref="BF34:BF65" si="55">IF(F34="NA","NA",IF(Q34="NA","NA",Q34/F34))</f>
        <v>0.11153846153846153</v>
      </c>
      <c r="BG34" s="3" t="str">
        <f t="shared" ref="BG34:BG65" si="56">IF(F34="NA","NA", IF(S34="NA","NA", IF(T34="NA","NA", (((T34+S34)/2)*PI())/F34)))</f>
        <v>NA</v>
      </c>
      <c r="BH34" s="3" t="str">
        <f t="shared" ref="BH34:BH65" si="57">IF(F34="NA","NA",IF(U34="NA","NA",U34/F34))</f>
        <v>NA</v>
      </c>
      <c r="BI34" s="3" t="str">
        <f t="shared" ref="BI34:BI65" si="58">IF(F34="NA","NA", IF(V34="NA","NA", V34/F34))</f>
        <v>NA</v>
      </c>
      <c r="BJ34" s="3">
        <f t="shared" ref="BJ34:BJ65" si="59">IF(F34="NA","NA",IF(Y34="NA","NA",Y34/F34))</f>
        <v>0.32902097902097899</v>
      </c>
      <c r="BK34" s="25">
        <v>2.2200000000000002</v>
      </c>
      <c r="BL34" s="3" t="s">
        <v>32</v>
      </c>
      <c r="BM34" s="3">
        <f t="shared" si="37"/>
        <v>1.3049999999999999</v>
      </c>
      <c r="BN34" s="3">
        <v>0</v>
      </c>
      <c r="BO34" s="3" t="s">
        <v>32</v>
      </c>
      <c r="BP34" s="3">
        <v>0</v>
      </c>
      <c r="BQ34" s="6">
        <v>0</v>
      </c>
      <c r="BR34" s="3">
        <f t="shared" si="26"/>
        <v>0.18184438040345821</v>
      </c>
      <c r="BS34" s="3">
        <f t="shared" si="38"/>
        <v>0.33374639769452452</v>
      </c>
      <c r="BT34" s="3">
        <f t="shared" si="39"/>
        <v>0.32506159308283916</v>
      </c>
      <c r="BU34" s="3">
        <f t="shared" si="41"/>
        <v>0.50063232442458472</v>
      </c>
      <c r="BV34" s="3">
        <f t="shared" si="42"/>
        <v>1.6864300626304802</v>
      </c>
      <c r="BW34" s="3">
        <f t="shared" ref="BW34:BW65" si="60">IF(F34="NA","NA", IF(AP34="NA","NA", AP34/F34))</f>
        <v>0.83741258741258739</v>
      </c>
      <c r="BX34" s="3">
        <f t="shared" si="40"/>
        <v>0.11091854419410746</v>
      </c>
      <c r="BY34" s="3">
        <f t="shared" si="43"/>
        <v>0.16263048016701462</v>
      </c>
      <c r="BZ34" s="3">
        <f t="shared" si="44"/>
        <v>0.12205261851576074</v>
      </c>
      <c r="CA34" s="3">
        <f t="shared" si="46"/>
        <v>0.16849941943856295</v>
      </c>
      <c r="CB34" s="3"/>
      <c r="CC34" s="3"/>
      <c r="CD34" s="3"/>
      <c r="CE34" s="3"/>
    </row>
    <row r="35" spans="1:83" ht="25" customHeight="1">
      <c r="A35" s="7" t="s">
        <v>308</v>
      </c>
      <c r="B35" s="13" t="s">
        <v>49</v>
      </c>
      <c r="C35" s="3" t="s">
        <v>58</v>
      </c>
      <c r="D35" s="3" t="s">
        <v>46</v>
      </c>
      <c r="E35" s="5">
        <v>38.299999999999997</v>
      </c>
      <c r="F35" s="5">
        <v>34.840000000000003</v>
      </c>
      <c r="G35" s="5">
        <v>13.77</v>
      </c>
      <c r="H35" s="5">
        <v>4.2699999999999996</v>
      </c>
      <c r="I35" s="5" t="s">
        <v>32</v>
      </c>
      <c r="J35" s="5" t="s">
        <v>32</v>
      </c>
      <c r="K35" s="5">
        <v>35.380000000000003</v>
      </c>
      <c r="L35" s="5" t="s">
        <v>32</v>
      </c>
      <c r="M35" s="5" t="s">
        <v>32</v>
      </c>
      <c r="N35" s="5" t="s">
        <v>32</v>
      </c>
      <c r="O35" s="5" t="s">
        <v>32</v>
      </c>
      <c r="P35" s="5">
        <v>5.56</v>
      </c>
      <c r="Q35" s="5">
        <v>3.71</v>
      </c>
      <c r="R35" s="5" t="s">
        <v>32</v>
      </c>
      <c r="S35" s="5">
        <v>8.67</v>
      </c>
      <c r="T35" s="5">
        <v>5.65</v>
      </c>
      <c r="U35" s="5" t="s">
        <v>32</v>
      </c>
      <c r="V35" s="5" t="s">
        <v>32</v>
      </c>
      <c r="W35" s="5">
        <v>2.1800000000000002</v>
      </c>
      <c r="X35" s="5">
        <v>1.35</v>
      </c>
      <c r="Y35" s="5">
        <v>11.72</v>
      </c>
      <c r="Z35" s="3" t="s">
        <v>33</v>
      </c>
      <c r="AA35" s="3" t="s">
        <v>32</v>
      </c>
      <c r="AB35" s="6" t="s">
        <v>33</v>
      </c>
      <c r="AC35" s="3" t="s">
        <v>53</v>
      </c>
      <c r="AD35" s="6" t="s">
        <v>33</v>
      </c>
      <c r="AE35" s="3">
        <v>3.19</v>
      </c>
      <c r="AF35" s="25" t="s">
        <v>32</v>
      </c>
      <c r="AG35" s="25">
        <v>2.4900000000000002</v>
      </c>
      <c r="AH35" s="25">
        <v>0.83</v>
      </c>
      <c r="AI35" s="3" t="s">
        <v>32</v>
      </c>
      <c r="AJ35" s="3" t="s">
        <v>32</v>
      </c>
      <c r="AK35" s="5">
        <v>47.95</v>
      </c>
      <c r="AL35" s="5">
        <v>128.02000000000001</v>
      </c>
      <c r="AM35" s="5" t="s">
        <v>32</v>
      </c>
      <c r="AN35" s="5">
        <v>25.26</v>
      </c>
      <c r="AO35" s="5">
        <v>3.12</v>
      </c>
      <c r="AP35" s="5">
        <v>17.38</v>
      </c>
      <c r="AQ35" s="5">
        <v>2.61</v>
      </c>
      <c r="AR35" s="5">
        <v>5.95</v>
      </c>
      <c r="AS35" s="5">
        <v>54.85</v>
      </c>
      <c r="AT35" s="5">
        <v>8.48</v>
      </c>
      <c r="AU35" s="5">
        <v>52.39</v>
      </c>
      <c r="AV35" s="3">
        <f t="shared" si="35"/>
        <v>0.39523536165327205</v>
      </c>
      <c r="AW35" s="3" t="str">
        <f t="shared" si="36"/>
        <v>NA</v>
      </c>
      <c r="AX35" s="6" t="str">
        <f t="shared" si="47"/>
        <v>NA</v>
      </c>
      <c r="AY35" s="6" t="str">
        <f t="shared" si="48"/>
        <v>NA</v>
      </c>
      <c r="AZ35" s="3" t="str">
        <f t="shared" si="49"/>
        <v>NA</v>
      </c>
      <c r="BA35" s="3" t="str">
        <f t="shared" si="50"/>
        <v>NA</v>
      </c>
      <c r="BB35" s="3" t="str">
        <f t="shared" si="51"/>
        <v>NA</v>
      </c>
      <c r="BC35" s="3">
        <f t="shared" si="52"/>
        <v>0.12068965517241377</v>
      </c>
      <c r="BD35" s="3">
        <f t="shared" si="53"/>
        <v>1.2122828847900388E-3</v>
      </c>
      <c r="BE35" s="3">
        <f t="shared" si="54"/>
        <v>0.15958668197474166</v>
      </c>
      <c r="BF35" s="3">
        <f t="shared" si="55"/>
        <v>0.10648679678530423</v>
      </c>
      <c r="BG35" s="3">
        <f t="shared" si="56"/>
        <v>0.64563155567459574</v>
      </c>
      <c r="BH35" s="3" t="str">
        <f t="shared" si="57"/>
        <v>NA</v>
      </c>
      <c r="BI35" s="3" t="str">
        <f t="shared" si="58"/>
        <v>NA</v>
      </c>
      <c r="BJ35" s="3">
        <f t="shared" si="59"/>
        <v>0.3363949483352468</v>
      </c>
      <c r="BK35" s="25">
        <v>2.4900000000000002</v>
      </c>
      <c r="BL35" s="3" t="s">
        <v>32</v>
      </c>
      <c r="BM35" s="3" t="str">
        <f t="shared" si="37"/>
        <v>NA</v>
      </c>
      <c r="BN35" s="3">
        <v>0</v>
      </c>
      <c r="BO35" s="3" t="s">
        <v>32</v>
      </c>
      <c r="BP35" s="3">
        <v>0</v>
      </c>
      <c r="BQ35" s="6">
        <v>0</v>
      </c>
      <c r="BR35" s="3">
        <f t="shared" si="26"/>
        <v>0.29917200437431646</v>
      </c>
      <c r="BS35" s="3">
        <f t="shared" si="38"/>
        <v>0.37455085142946415</v>
      </c>
      <c r="BT35" s="3" t="str">
        <f t="shared" si="39"/>
        <v>NA</v>
      </c>
      <c r="BU35" s="3" t="str">
        <f t="shared" si="41"/>
        <v>NA</v>
      </c>
      <c r="BV35" s="3">
        <f t="shared" si="42"/>
        <v>1.4533947065592636</v>
      </c>
      <c r="BW35" s="3">
        <f t="shared" si="60"/>
        <v>0.49885189437428235</v>
      </c>
      <c r="BX35" s="3">
        <f t="shared" si="40"/>
        <v>0.12351543942992874</v>
      </c>
      <c r="BY35" s="3">
        <f t="shared" si="43"/>
        <v>0.15017261219792866</v>
      </c>
      <c r="BZ35" s="3">
        <f t="shared" si="44"/>
        <v>0.10847766636280766</v>
      </c>
      <c r="CA35" s="3">
        <f t="shared" si="46"/>
        <v>0.1618629509448368</v>
      </c>
      <c r="CB35" s="3"/>
      <c r="CC35" s="3"/>
      <c r="CD35" s="3"/>
      <c r="CE35" s="3"/>
    </row>
    <row r="36" spans="1:83" ht="25" customHeight="1">
      <c r="A36" s="7" t="s">
        <v>308</v>
      </c>
      <c r="B36" s="13" t="s">
        <v>49</v>
      </c>
      <c r="C36" s="3" t="s">
        <v>59</v>
      </c>
      <c r="D36" s="3" t="s">
        <v>46</v>
      </c>
      <c r="E36" s="5">
        <v>43.9</v>
      </c>
      <c r="F36" s="5">
        <v>39.83</v>
      </c>
      <c r="G36" s="5">
        <v>17.399999999999999</v>
      </c>
      <c r="H36" s="5">
        <v>4.3899999999999997</v>
      </c>
      <c r="I36" s="5">
        <v>2.19</v>
      </c>
      <c r="J36" s="5" t="s">
        <v>32</v>
      </c>
      <c r="K36" s="5">
        <v>41.32</v>
      </c>
      <c r="L36" s="5" t="s">
        <v>32</v>
      </c>
      <c r="M36" s="5">
        <v>4.6100000000000003</v>
      </c>
      <c r="N36" s="5">
        <v>1.83</v>
      </c>
      <c r="O36" s="5" t="s">
        <v>32</v>
      </c>
      <c r="P36" s="5">
        <v>7.69</v>
      </c>
      <c r="Q36" s="5">
        <v>4.29</v>
      </c>
      <c r="R36" s="5">
        <v>16.559999999999999</v>
      </c>
      <c r="S36" s="5" t="s">
        <v>32</v>
      </c>
      <c r="T36" s="5" t="s">
        <v>32</v>
      </c>
      <c r="U36" s="5" t="s">
        <v>32</v>
      </c>
      <c r="V36" s="5" t="s">
        <v>32</v>
      </c>
      <c r="W36" s="5" t="s">
        <v>32</v>
      </c>
      <c r="X36" s="5" t="s">
        <v>32</v>
      </c>
      <c r="Y36" s="5">
        <v>11.47</v>
      </c>
      <c r="Z36" s="3" t="s">
        <v>33</v>
      </c>
      <c r="AA36" s="3" t="s">
        <v>32</v>
      </c>
      <c r="AB36" s="6" t="s">
        <v>33</v>
      </c>
      <c r="AC36" s="3" t="s">
        <v>53</v>
      </c>
      <c r="AD36" s="6" t="s">
        <v>33</v>
      </c>
      <c r="AE36" s="3">
        <v>2.72</v>
      </c>
      <c r="AF36" s="25">
        <v>2.36</v>
      </c>
      <c r="AG36" s="25">
        <v>2.72</v>
      </c>
      <c r="AH36" s="25">
        <v>0.86</v>
      </c>
      <c r="AI36" s="3" t="s">
        <v>32</v>
      </c>
      <c r="AJ36" s="3" t="s">
        <v>32</v>
      </c>
      <c r="AK36" s="5">
        <v>56.97</v>
      </c>
      <c r="AL36" s="5">
        <v>158.30000000000001</v>
      </c>
      <c r="AM36" s="5">
        <v>226.96</v>
      </c>
      <c r="AN36" s="5">
        <v>36.03</v>
      </c>
      <c r="AO36" s="5">
        <v>3.46</v>
      </c>
      <c r="AP36" s="5">
        <v>23.31</v>
      </c>
      <c r="AQ36" s="5">
        <v>3.53</v>
      </c>
      <c r="AR36" s="5">
        <v>8.43</v>
      </c>
      <c r="AS36" s="5" t="s">
        <v>32</v>
      </c>
      <c r="AT36" s="5">
        <v>12.29</v>
      </c>
      <c r="AU36" s="5">
        <v>60.51</v>
      </c>
      <c r="AV36" s="3">
        <f t="shared" si="35"/>
        <v>0.43685664072307306</v>
      </c>
      <c r="AW36" s="3">
        <f t="shared" si="36"/>
        <v>0.41576700979161435</v>
      </c>
      <c r="AX36" s="6">
        <f t="shared" si="47"/>
        <v>4.1685649202733488E-2</v>
      </c>
      <c r="AY36" s="6">
        <f t="shared" si="48"/>
        <v>4.9886104783599089E-2</v>
      </c>
      <c r="AZ36" s="3" t="str">
        <f t="shared" si="49"/>
        <v>NA</v>
      </c>
      <c r="BA36" s="3">
        <f t="shared" si="50"/>
        <v>0.11156824782187803</v>
      </c>
      <c r="BB36" s="3" t="str">
        <f t="shared" si="51"/>
        <v>NA</v>
      </c>
      <c r="BC36" s="3">
        <f t="shared" si="52"/>
        <v>0.10624394966118102</v>
      </c>
      <c r="BD36" s="3" t="str">
        <f t="shared" si="53"/>
        <v>NA</v>
      </c>
      <c r="BE36" s="3">
        <f t="shared" si="54"/>
        <v>0.19307054983680644</v>
      </c>
      <c r="BF36" s="3">
        <f t="shared" si="55"/>
        <v>0.10770775797137837</v>
      </c>
      <c r="BG36" s="3" t="str">
        <f t="shared" si="56"/>
        <v>NA</v>
      </c>
      <c r="BH36" s="3" t="str">
        <f t="shared" si="57"/>
        <v>NA</v>
      </c>
      <c r="BI36" s="3" t="str">
        <f t="shared" si="58"/>
        <v>NA</v>
      </c>
      <c r="BJ36" s="3">
        <f t="shared" si="59"/>
        <v>0.28797388902837062</v>
      </c>
      <c r="BK36" s="25">
        <v>2.72</v>
      </c>
      <c r="BL36" s="3" t="s">
        <v>32</v>
      </c>
      <c r="BM36" s="3">
        <f t="shared" si="37"/>
        <v>1.152542372881356</v>
      </c>
      <c r="BN36" s="3">
        <v>0</v>
      </c>
      <c r="BO36" s="3" t="s">
        <v>32</v>
      </c>
      <c r="BP36" s="3">
        <v>0</v>
      </c>
      <c r="BQ36" s="6">
        <v>0</v>
      </c>
      <c r="BR36" s="3">
        <f t="shared" si="26"/>
        <v>0.277321541377132</v>
      </c>
      <c r="BS36" s="3">
        <f t="shared" si="38"/>
        <v>0.35988629185091597</v>
      </c>
      <c r="BT36" s="3" t="str">
        <f t="shared" si="39"/>
        <v>NA</v>
      </c>
      <c r="BU36" s="3" t="str">
        <f t="shared" si="41"/>
        <v>NA</v>
      </c>
      <c r="BV36" s="3">
        <f>IF(AN36="NA","NA", IF(AP36="NA","NA", AN36/AP36))</f>
        <v>1.5456885456885459</v>
      </c>
      <c r="BW36" s="3">
        <f t="shared" si="60"/>
        <v>0.58523725834797891</v>
      </c>
      <c r="BX36" s="3">
        <f t="shared" si="40"/>
        <v>9.6031085206772129E-2</v>
      </c>
      <c r="BY36" s="3">
        <f t="shared" si="43"/>
        <v>0.15143715143715145</v>
      </c>
      <c r="BZ36" s="3" t="str">
        <f t="shared" si="44"/>
        <v>NA</v>
      </c>
      <c r="CA36" s="3">
        <f t="shared" si="46"/>
        <v>0.20310692447529333</v>
      </c>
      <c r="CB36" s="3"/>
      <c r="CC36" s="3"/>
      <c r="CD36" s="3"/>
      <c r="CE36" s="3"/>
    </row>
    <row r="37" spans="1:83" ht="25" customHeight="1">
      <c r="A37" s="7" t="s">
        <v>308</v>
      </c>
      <c r="B37" s="13" t="s">
        <v>49</v>
      </c>
      <c r="C37" s="3" t="s">
        <v>60</v>
      </c>
      <c r="D37" s="3" t="s">
        <v>46</v>
      </c>
      <c r="E37" s="5" t="s">
        <v>32</v>
      </c>
      <c r="F37" s="5" t="s">
        <v>32</v>
      </c>
      <c r="G37" s="5" t="s">
        <v>32</v>
      </c>
      <c r="H37" s="5" t="s">
        <v>32</v>
      </c>
      <c r="I37" s="5" t="s">
        <v>32</v>
      </c>
      <c r="J37" s="5" t="s">
        <v>32</v>
      </c>
      <c r="K37" s="5" t="s">
        <v>32</v>
      </c>
      <c r="L37" s="5" t="s">
        <v>32</v>
      </c>
      <c r="M37" s="5" t="s">
        <v>32</v>
      </c>
      <c r="N37" s="5" t="s">
        <v>32</v>
      </c>
      <c r="O37" s="5" t="s">
        <v>32</v>
      </c>
      <c r="P37" s="5" t="s">
        <v>32</v>
      </c>
      <c r="Q37" s="5" t="s">
        <v>32</v>
      </c>
      <c r="R37" s="5" t="s">
        <v>32</v>
      </c>
      <c r="S37" s="5" t="s">
        <v>32</v>
      </c>
      <c r="T37" s="5" t="s">
        <v>32</v>
      </c>
      <c r="U37" s="5" t="s">
        <v>32</v>
      </c>
      <c r="V37" s="5" t="s">
        <v>32</v>
      </c>
      <c r="W37" s="5" t="s">
        <v>32</v>
      </c>
      <c r="X37" s="5" t="s">
        <v>32</v>
      </c>
      <c r="Y37" s="5" t="s">
        <v>32</v>
      </c>
      <c r="Z37" s="3" t="s">
        <v>32</v>
      </c>
      <c r="AA37" s="3" t="s">
        <v>32</v>
      </c>
      <c r="AB37" s="6" t="s">
        <v>32</v>
      </c>
      <c r="AC37" s="3" t="s">
        <v>32</v>
      </c>
      <c r="AD37" s="3" t="s">
        <v>32</v>
      </c>
      <c r="AE37" s="3" t="s">
        <v>32</v>
      </c>
      <c r="AF37" s="25" t="s">
        <v>32</v>
      </c>
      <c r="AG37" s="25" t="s">
        <v>32</v>
      </c>
      <c r="AH37" s="25" t="s">
        <v>32</v>
      </c>
      <c r="AI37" s="3" t="s">
        <v>32</v>
      </c>
      <c r="AJ37" s="3" t="s">
        <v>32</v>
      </c>
      <c r="AK37" s="5" t="s">
        <v>32</v>
      </c>
      <c r="AL37" s="5" t="s">
        <v>32</v>
      </c>
      <c r="AM37" s="5" t="s">
        <v>32</v>
      </c>
      <c r="AN37" s="5" t="s">
        <v>32</v>
      </c>
      <c r="AO37" s="5" t="s">
        <v>32</v>
      </c>
      <c r="AP37" s="5">
        <v>17.82</v>
      </c>
      <c r="AQ37" s="5">
        <v>2.64</v>
      </c>
      <c r="AR37" s="5" t="s">
        <v>32</v>
      </c>
      <c r="AS37" s="5" t="s">
        <v>32</v>
      </c>
      <c r="AT37" s="5">
        <v>8.9</v>
      </c>
      <c r="AU37" s="5">
        <v>51.61</v>
      </c>
      <c r="AV37" s="3" t="str">
        <f t="shared" si="35"/>
        <v>NA</v>
      </c>
      <c r="AW37" s="3" t="str">
        <f t="shared" si="36"/>
        <v>NA</v>
      </c>
      <c r="AX37" s="6" t="str">
        <f t="shared" si="47"/>
        <v>NA</v>
      </c>
      <c r="AY37" s="6" t="str">
        <f t="shared" si="48"/>
        <v>NA</v>
      </c>
      <c r="AZ37" s="3" t="str">
        <f t="shared" si="49"/>
        <v>NA</v>
      </c>
      <c r="BA37" s="3" t="str">
        <f t="shared" si="50"/>
        <v>NA</v>
      </c>
      <c r="BB37" s="3" t="str">
        <f t="shared" si="51"/>
        <v>NA</v>
      </c>
      <c r="BC37" s="3" t="str">
        <f t="shared" si="52"/>
        <v>NA</v>
      </c>
      <c r="BD37" s="3" t="str">
        <f t="shared" si="53"/>
        <v>NA</v>
      </c>
      <c r="BE37" s="3" t="str">
        <f t="shared" si="54"/>
        <v>NA</v>
      </c>
      <c r="BF37" s="3" t="str">
        <f t="shared" si="55"/>
        <v>NA</v>
      </c>
      <c r="BG37" s="3" t="str">
        <f t="shared" si="56"/>
        <v>NA</v>
      </c>
      <c r="BH37" s="3" t="str">
        <f t="shared" si="57"/>
        <v>NA</v>
      </c>
      <c r="BI37" s="3" t="str">
        <f t="shared" si="58"/>
        <v>NA</v>
      </c>
      <c r="BJ37" s="3" t="str">
        <f t="shared" si="59"/>
        <v>NA</v>
      </c>
      <c r="BK37" s="25" t="s">
        <v>32</v>
      </c>
      <c r="BL37" s="3" t="s">
        <v>32</v>
      </c>
      <c r="BM37" s="3" t="str">
        <f t="shared" si="37"/>
        <v>NA</v>
      </c>
      <c r="BN37" s="3" t="s">
        <v>32</v>
      </c>
      <c r="BO37" s="3" t="s">
        <v>32</v>
      </c>
      <c r="BP37" s="3" t="s">
        <v>32</v>
      </c>
      <c r="BQ37" s="3" t="s">
        <v>32</v>
      </c>
      <c r="BR37" s="3" t="str">
        <f t="shared" si="26"/>
        <v>NA</v>
      </c>
      <c r="BS37" s="3" t="str">
        <f t="shared" si="38"/>
        <v>NA</v>
      </c>
      <c r="BT37" s="3" t="str">
        <f t="shared" si="39"/>
        <v>NA</v>
      </c>
      <c r="BU37" s="3" t="str">
        <f t="shared" si="41"/>
        <v>NA</v>
      </c>
      <c r="BV37" s="3" t="str">
        <f>IF(AN37="NA","NA", IF(AP37="NA","NA", AN37/AP37))</f>
        <v>NA</v>
      </c>
      <c r="BW37" s="3" t="str">
        <f t="shared" si="60"/>
        <v>NA</v>
      </c>
      <c r="BX37" s="3" t="str">
        <f t="shared" si="40"/>
        <v>NA</v>
      </c>
      <c r="BY37" s="3">
        <f t="shared" si="43"/>
        <v>0.14814814814814814</v>
      </c>
      <c r="BZ37" s="3" t="str">
        <f t="shared" si="44"/>
        <v>NA</v>
      </c>
      <c r="CA37" s="3">
        <f t="shared" si="46"/>
        <v>0.17244720015500872</v>
      </c>
      <c r="CB37" s="3"/>
      <c r="CC37" s="3"/>
      <c r="CD37" s="3"/>
      <c r="CE37" s="3"/>
    </row>
    <row r="38" spans="1:83" ht="25" customHeight="1">
      <c r="A38" s="7" t="s">
        <v>308</v>
      </c>
      <c r="B38" s="13" t="s">
        <v>49</v>
      </c>
      <c r="C38" s="3" t="s">
        <v>61</v>
      </c>
      <c r="D38" s="3" t="s">
        <v>46</v>
      </c>
      <c r="E38" s="5" t="s">
        <v>32</v>
      </c>
      <c r="F38" s="5" t="s">
        <v>32</v>
      </c>
      <c r="G38" s="5" t="s">
        <v>32</v>
      </c>
      <c r="H38" s="5">
        <v>4.3099999999999996</v>
      </c>
      <c r="I38" s="5" t="s">
        <v>32</v>
      </c>
      <c r="J38" s="5" t="s">
        <v>32</v>
      </c>
      <c r="K38" s="5" t="s">
        <v>32</v>
      </c>
      <c r="L38" s="5" t="s">
        <v>32</v>
      </c>
      <c r="M38" s="5" t="s">
        <v>32</v>
      </c>
      <c r="N38" s="5" t="s">
        <v>32</v>
      </c>
      <c r="O38" s="5" t="s">
        <v>32</v>
      </c>
      <c r="P38" s="5" t="s">
        <v>32</v>
      </c>
      <c r="Q38" s="5" t="s">
        <v>32</v>
      </c>
      <c r="R38" s="5" t="s">
        <v>32</v>
      </c>
      <c r="S38" s="5" t="s">
        <v>32</v>
      </c>
      <c r="T38" s="5">
        <v>8.26</v>
      </c>
      <c r="U38" s="5" t="s">
        <v>32</v>
      </c>
      <c r="V38" s="5" t="s">
        <v>32</v>
      </c>
      <c r="W38" s="5">
        <v>5.77</v>
      </c>
      <c r="X38" s="5">
        <v>2.57</v>
      </c>
      <c r="Y38" s="5">
        <v>12.31</v>
      </c>
      <c r="Z38" s="3" t="s">
        <v>32</v>
      </c>
      <c r="AA38" s="3" t="s">
        <v>32</v>
      </c>
      <c r="AB38" s="6" t="s">
        <v>32</v>
      </c>
      <c r="AC38" s="3" t="s">
        <v>32</v>
      </c>
      <c r="AD38" s="3" t="s">
        <v>32</v>
      </c>
      <c r="AE38" s="3" t="s">
        <v>32</v>
      </c>
      <c r="AF38" s="25" t="s">
        <v>32</v>
      </c>
      <c r="AG38" s="25" t="s">
        <v>32</v>
      </c>
      <c r="AH38" s="25" t="s">
        <v>32</v>
      </c>
      <c r="AI38" s="3" t="s">
        <v>32</v>
      </c>
      <c r="AJ38" s="3" t="s">
        <v>32</v>
      </c>
      <c r="AK38" s="5">
        <v>67.25</v>
      </c>
      <c r="AL38" s="5">
        <v>162.99</v>
      </c>
      <c r="AM38" s="5" t="s">
        <v>32</v>
      </c>
      <c r="AN38" s="5">
        <v>35.07</v>
      </c>
      <c r="AO38" s="5">
        <v>3.74</v>
      </c>
      <c r="AP38" s="5">
        <v>23.03</v>
      </c>
      <c r="AQ38" s="5">
        <v>3.08</v>
      </c>
      <c r="AR38" s="5">
        <v>9.99</v>
      </c>
      <c r="AS38" s="5" t="s">
        <v>32</v>
      </c>
      <c r="AT38" s="5">
        <v>11.43</v>
      </c>
      <c r="AU38" s="5">
        <v>65.28</v>
      </c>
      <c r="AV38" s="3" t="str">
        <f t="shared" si="35"/>
        <v>NA</v>
      </c>
      <c r="AW38" s="3" t="str">
        <f t="shared" si="36"/>
        <v>NA</v>
      </c>
      <c r="AX38" s="6" t="str">
        <f t="shared" si="47"/>
        <v>NA</v>
      </c>
      <c r="AY38" s="6" t="str">
        <f t="shared" si="48"/>
        <v>NA</v>
      </c>
      <c r="AZ38" s="3" t="str">
        <f t="shared" si="49"/>
        <v>NA</v>
      </c>
      <c r="BA38" s="3" t="str">
        <f t="shared" si="50"/>
        <v>NA</v>
      </c>
      <c r="BB38" s="3" t="str">
        <f t="shared" si="51"/>
        <v>NA</v>
      </c>
      <c r="BC38" s="3" t="str">
        <f t="shared" si="52"/>
        <v>NA</v>
      </c>
      <c r="BD38" s="3" t="str">
        <f t="shared" si="53"/>
        <v>NA</v>
      </c>
      <c r="BE38" s="3" t="str">
        <f t="shared" si="54"/>
        <v>NA</v>
      </c>
      <c r="BF38" s="3" t="str">
        <f t="shared" si="55"/>
        <v>NA</v>
      </c>
      <c r="BG38" s="3" t="str">
        <f t="shared" si="56"/>
        <v>NA</v>
      </c>
      <c r="BH38" s="3" t="str">
        <f t="shared" si="57"/>
        <v>NA</v>
      </c>
      <c r="BI38" s="3" t="str">
        <f t="shared" si="58"/>
        <v>NA</v>
      </c>
      <c r="BJ38" s="3" t="str">
        <f t="shared" si="59"/>
        <v>NA</v>
      </c>
      <c r="BK38" s="25" t="s">
        <v>32</v>
      </c>
      <c r="BL38" s="3" t="s">
        <v>32</v>
      </c>
      <c r="BM38" s="3" t="str">
        <f t="shared" si="37"/>
        <v>NA</v>
      </c>
      <c r="BN38" s="3" t="s">
        <v>32</v>
      </c>
      <c r="BO38" s="3" t="s">
        <v>32</v>
      </c>
      <c r="BP38" s="3" t="s">
        <v>32</v>
      </c>
      <c r="BQ38" s="3" t="s">
        <v>32</v>
      </c>
      <c r="BR38" s="3" t="str">
        <f t="shared" si="26"/>
        <v>NA</v>
      </c>
      <c r="BS38" s="3">
        <f t="shared" si="38"/>
        <v>0.41260200012270687</v>
      </c>
      <c r="BT38" s="3" t="str">
        <f t="shared" si="39"/>
        <v>NA</v>
      </c>
      <c r="BU38" s="3" t="str">
        <f t="shared" si="41"/>
        <v>NA</v>
      </c>
      <c r="BV38" s="3">
        <f t="shared" ref="BV38:BV101" si="61">IF(AN38="NA","NA", IF(AP38="NA","NA", AN38/AP38))</f>
        <v>1.5227963525835866</v>
      </c>
      <c r="BW38" s="3" t="str">
        <f t="shared" si="60"/>
        <v>NA</v>
      </c>
      <c r="BX38" s="3">
        <f t="shared" si="40"/>
        <v>0.10664385514684917</v>
      </c>
      <c r="BY38" s="3">
        <f t="shared" si="43"/>
        <v>0.1337386018237082</v>
      </c>
      <c r="BZ38" s="3" t="str">
        <f t="shared" si="44"/>
        <v>NA</v>
      </c>
      <c r="CA38" s="3">
        <f t="shared" si="46"/>
        <v>0.17509191176470587</v>
      </c>
      <c r="CB38" s="3"/>
      <c r="CC38" s="3"/>
      <c r="CD38" s="3"/>
      <c r="CE38" s="3"/>
    </row>
    <row r="39" spans="1:83" ht="25" customHeight="1">
      <c r="A39" s="7" t="s">
        <v>308</v>
      </c>
      <c r="B39" s="13" t="s">
        <v>49</v>
      </c>
      <c r="C39" s="3" t="s">
        <v>62</v>
      </c>
      <c r="D39" s="3" t="s">
        <v>46</v>
      </c>
      <c r="E39" s="5">
        <v>37.5</v>
      </c>
      <c r="F39" s="5">
        <v>32.479999999999997</v>
      </c>
      <c r="G39" s="5">
        <v>14.56</v>
      </c>
      <c r="H39" s="5">
        <v>4.8099999999999996</v>
      </c>
      <c r="I39" s="5" t="s">
        <v>32</v>
      </c>
      <c r="J39" s="5">
        <v>17.91</v>
      </c>
      <c r="K39" s="5">
        <v>33.46</v>
      </c>
      <c r="L39" s="5">
        <v>16.079999999999998</v>
      </c>
      <c r="M39" s="5">
        <v>4.96</v>
      </c>
      <c r="N39" s="5">
        <v>0.92800000000000005</v>
      </c>
      <c r="O39" s="5">
        <v>3.4</v>
      </c>
      <c r="P39" s="5">
        <v>5.23</v>
      </c>
      <c r="Q39" s="5">
        <v>4.63</v>
      </c>
      <c r="R39" s="5" t="s">
        <v>32</v>
      </c>
      <c r="S39" s="5">
        <v>8.93</v>
      </c>
      <c r="T39" s="5">
        <v>8.02</v>
      </c>
      <c r="U39" s="5">
        <v>2.37</v>
      </c>
      <c r="V39" s="5">
        <v>2.52</v>
      </c>
      <c r="W39" s="5">
        <v>2.34</v>
      </c>
      <c r="X39" s="5" t="s">
        <v>32</v>
      </c>
      <c r="Y39" s="5">
        <v>10.33</v>
      </c>
      <c r="Z39" s="3" t="s">
        <v>33</v>
      </c>
      <c r="AA39" s="3" t="s">
        <v>34</v>
      </c>
      <c r="AB39" s="6" t="s">
        <v>33</v>
      </c>
      <c r="AC39" s="3" t="s">
        <v>33</v>
      </c>
      <c r="AD39" s="6" t="s">
        <v>33</v>
      </c>
      <c r="AE39" s="6">
        <v>2.54</v>
      </c>
      <c r="AF39" s="25">
        <v>1.73</v>
      </c>
      <c r="AG39" s="25">
        <v>2.1</v>
      </c>
      <c r="AH39" s="25">
        <v>1.1000000000000001</v>
      </c>
      <c r="AI39" s="3">
        <v>0.36840000000000001</v>
      </c>
      <c r="AJ39" s="3" t="s">
        <v>32</v>
      </c>
      <c r="AK39" s="5">
        <v>60.96</v>
      </c>
      <c r="AL39" s="5">
        <v>127.86</v>
      </c>
      <c r="AM39" s="5" t="s">
        <v>32</v>
      </c>
      <c r="AN39" s="5">
        <v>23.14</v>
      </c>
      <c r="AO39" s="5">
        <v>3.57</v>
      </c>
      <c r="AP39" s="5">
        <v>20.04</v>
      </c>
      <c r="AQ39" s="5">
        <v>3.15</v>
      </c>
      <c r="AR39" s="5" t="s">
        <v>32</v>
      </c>
      <c r="AS39" s="5" t="s">
        <v>32</v>
      </c>
      <c r="AT39" s="5">
        <v>9.56</v>
      </c>
      <c r="AU39" s="5">
        <v>56.8</v>
      </c>
      <c r="AV39" s="3">
        <f t="shared" si="35"/>
        <v>0.44827586206896558</v>
      </c>
      <c r="AW39" s="3" t="str">
        <f t="shared" si="36"/>
        <v>NA</v>
      </c>
      <c r="AX39" s="6">
        <f t="shared" si="47"/>
        <v>2.4746666666666667E-2</v>
      </c>
      <c r="AY39" s="6" t="str">
        <f t="shared" si="48"/>
        <v>NA</v>
      </c>
      <c r="AZ39" s="3">
        <f t="shared" si="49"/>
        <v>0.47760000000000002</v>
      </c>
      <c r="BA39" s="3">
        <f t="shared" si="50"/>
        <v>0.14823670053795576</v>
      </c>
      <c r="BB39" s="3">
        <f t="shared" si="51"/>
        <v>0.30845771144278611</v>
      </c>
      <c r="BC39" s="3">
        <f t="shared" si="52"/>
        <v>0.14375373580394499</v>
      </c>
      <c r="BD39" s="3" t="str">
        <f t="shared" si="53"/>
        <v>NA</v>
      </c>
      <c r="BE39" s="3">
        <f t="shared" si="54"/>
        <v>0.16102216748768475</v>
      </c>
      <c r="BF39" s="3">
        <f t="shared" si="55"/>
        <v>0.14254926108374386</v>
      </c>
      <c r="BG39" s="3">
        <f t="shared" si="56"/>
        <v>0.81973515206814951</v>
      </c>
      <c r="BH39" s="3">
        <f t="shared" si="57"/>
        <v>7.2967980295566517E-2</v>
      </c>
      <c r="BI39" s="3">
        <f t="shared" si="58"/>
        <v>7.7586206896551727E-2</v>
      </c>
      <c r="BJ39" s="3">
        <f t="shared" si="59"/>
        <v>0.31804187192118227</v>
      </c>
      <c r="BK39" s="25">
        <v>2.1</v>
      </c>
      <c r="BL39" s="3">
        <v>0.36840000000000001</v>
      </c>
      <c r="BM39" s="3">
        <f t="shared" si="37"/>
        <v>1.4682080924855492</v>
      </c>
      <c r="BN39" s="3">
        <v>0</v>
      </c>
      <c r="BO39" s="3">
        <v>1</v>
      </c>
      <c r="BP39" s="3">
        <v>0</v>
      </c>
      <c r="BQ39" s="6">
        <v>0</v>
      </c>
      <c r="BR39" s="3">
        <f t="shared" si="26"/>
        <v>0.29328953542937586</v>
      </c>
      <c r="BS39" s="3">
        <f t="shared" si="38"/>
        <v>0.47677146879399346</v>
      </c>
      <c r="BT39" s="3" t="str">
        <f t="shared" si="39"/>
        <v>NA</v>
      </c>
      <c r="BU39" s="3" t="str">
        <f t="shared" si="41"/>
        <v>NA</v>
      </c>
      <c r="BV39" s="3">
        <f t="shared" si="61"/>
        <v>1.154690618762475</v>
      </c>
      <c r="BW39" s="3">
        <f t="shared" si="60"/>
        <v>0.61699507389162567</v>
      </c>
      <c r="BX39" s="3">
        <f t="shared" si="40"/>
        <v>0.15427830596369921</v>
      </c>
      <c r="BY39" s="3">
        <f t="shared" si="43"/>
        <v>0.15718562874251496</v>
      </c>
      <c r="BZ39" s="3" t="str">
        <f t="shared" si="44"/>
        <v>NA</v>
      </c>
      <c r="CA39" s="3">
        <f t="shared" si="46"/>
        <v>0.1683098591549296</v>
      </c>
      <c r="CB39" s="3"/>
      <c r="CC39" s="3"/>
      <c r="CD39" s="3"/>
      <c r="CE39" s="3"/>
    </row>
    <row r="40" spans="1:83" ht="25" customHeight="1">
      <c r="A40" s="7" t="s">
        <v>308</v>
      </c>
      <c r="B40" s="13" t="s">
        <v>63</v>
      </c>
      <c r="C40" s="3" t="s">
        <v>64</v>
      </c>
      <c r="D40" s="3" t="s">
        <v>46</v>
      </c>
      <c r="E40" s="5">
        <v>33.299999999999997</v>
      </c>
      <c r="F40" s="5">
        <v>31.7</v>
      </c>
      <c r="G40" s="5">
        <v>13.16</v>
      </c>
      <c r="H40" s="5">
        <v>3.27</v>
      </c>
      <c r="I40" s="5" t="s">
        <v>32</v>
      </c>
      <c r="J40" s="5" t="s">
        <v>32</v>
      </c>
      <c r="K40" s="5">
        <v>29.95</v>
      </c>
      <c r="L40" s="5" t="s">
        <v>32</v>
      </c>
      <c r="M40" s="5" t="s">
        <v>32</v>
      </c>
      <c r="N40" s="5" t="s">
        <v>32</v>
      </c>
      <c r="O40" s="5" t="s">
        <v>32</v>
      </c>
      <c r="P40" s="5">
        <v>5.58</v>
      </c>
      <c r="Q40" s="5" t="s">
        <v>32</v>
      </c>
      <c r="R40" s="5">
        <v>11.76</v>
      </c>
      <c r="S40" s="5" t="s">
        <v>32</v>
      </c>
      <c r="T40" s="5" t="s">
        <v>32</v>
      </c>
      <c r="U40" s="5" t="s">
        <v>32</v>
      </c>
      <c r="V40" s="5">
        <v>1.39</v>
      </c>
      <c r="W40" s="5">
        <v>3.12</v>
      </c>
      <c r="X40" s="5">
        <v>1.1599999999999999</v>
      </c>
      <c r="Y40" s="5">
        <v>9.8800000000000008</v>
      </c>
      <c r="Z40" s="3" t="s">
        <v>33</v>
      </c>
      <c r="AA40" s="3" t="s">
        <v>32</v>
      </c>
      <c r="AB40" s="6" t="s">
        <v>33</v>
      </c>
      <c r="AC40" s="3" t="s">
        <v>33</v>
      </c>
      <c r="AD40" s="6" t="s">
        <v>33</v>
      </c>
      <c r="AE40" s="3" t="s">
        <v>32</v>
      </c>
      <c r="AF40" s="25" t="s">
        <v>32</v>
      </c>
      <c r="AG40" s="25">
        <v>1.85</v>
      </c>
      <c r="AH40" s="25" t="s">
        <v>32</v>
      </c>
      <c r="AI40" s="3" t="s">
        <v>32</v>
      </c>
      <c r="AJ40" s="3">
        <v>378.83</v>
      </c>
      <c r="AK40" s="5">
        <v>51.97</v>
      </c>
      <c r="AL40" s="5">
        <v>108.18</v>
      </c>
      <c r="AM40" s="5">
        <v>188.95</v>
      </c>
      <c r="AN40" s="5">
        <v>24.17</v>
      </c>
      <c r="AO40" s="5">
        <v>3.29</v>
      </c>
      <c r="AP40" s="5">
        <v>20.63</v>
      </c>
      <c r="AQ40" s="5">
        <v>1.85</v>
      </c>
      <c r="AR40" s="5">
        <v>7.79</v>
      </c>
      <c r="AS40" s="5">
        <v>50.16</v>
      </c>
      <c r="AT40" s="5">
        <v>6.64</v>
      </c>
      <c r="AU40" s="5">
        <v>52.89</v>
      </c>
      <c r="AV40" s="3">
        <f t="shared" si="35"/>
        <v>0.41514195583596214</v>
      </c>
      <c r="AW40" s="3">
        <f t="shared" si="36"/>
        <v>0.37097791798107255</v>
      </c>
      <c r="AX40" s="6" t="str">
        <f t="shared" si="47"/>
        <v>NA</v>
      </c>
      <c r="AY40" s="6" t="str">
        <f t="shared" si="48"/>
        <v>NA</v>
      </c>
      <c r="AZ40" s="3" t="str">
        <f t="shared" si="49"/>
        <v>NA</v>
      </c>
      <c r="BA40" s="3" t="str">
        <f t="shared" si="50"/>
        <v>NA</v>
      </c>
      <c r="BB40" s="3" t="str">
        <f t="shared" si="51"/>
        <v>NA</v>
      </c>
      <c r="BC40" s="3">
        <f t="shared" si="52"/>
        <v>0.10918196994991652</v>
      </c>
      <c r="BD40" s="3">
        <f t="shared" si="53"/>
        <v>1.8007941167689995E-3</v>
      </c>
      <c r="BE40" s="3">
        <f t="shared" si="54"/>
        <v>0.17602523659305994</v>
      </c>
      <c r="BF40" s="3" t="str">
        <f t="shared" si="55"/>
        <v>NA</v>
      </c>
      <c r="BG40" s="3" t="str">
        <f t="shared" si="56"/>
        <v>NA</v>
      </c>
      <c r="BH40" s="3" t="str">
        <f t="shared" si="57"/>
        <v>NA</v>
      </c>
      <c r="BI40" s="3">
        <f t="shared" si="58"/>
        <v>4.3848580441640375E-2</v>
      </c>
      <c r="BJ40" s="3">
        <f t="shared" si="59"/>
        <v>0.31167192429022084</v>
      </c>
      <c r="BK40" s="25">
        <v>1.85</v>
      </c>
      <c r="BL40" s="3" t="s">
        <v>32</v>
      </c>
      <c r="BM40" s="3" t="s">
        <v>32</v>
      </c>
      <c r="BN40" s="3">
        <v>0</v>
      </c>
      <c r="BO40" s="3" t="s">
        <v>32</v>
      </c>
      <c r="BP40" s="3">
        <v>0</v>
      </c>
      <c r="BQ40" s="6">
        <v>0</v>
      </c>
      <c r="BR40" s="3">
        <f t="shared" si="26"/>
        <v>0.3078202995008319</v>
      </c>
      <c r="BS40" s="3">
        <f t="shared" si="38"/>
        <v>0.4804030319837308</v>
      </c>
      <c r="BT40" s="3">
        <f t="shared" si="39"/>
        <v>0.28556344534487765</v>
      </c>
      <c r="BU40" s="3">
        <f t="shared" si="41"/>
        <v>0.49877253649394188</v>
      </c>
      <c r="BV40" s="3">
        <f t="shared" si="61"/>
        <v>1.1715947649054776</v>
      </c>
      <c r="BW40" s="3">
        <f t="shared" si="60"/>
        <v>0.65078864353312305</v>
      </c>
      <c r="BX40" s="3">
        <f t="shared" si="40"/>
        <v>0.13611915597848573</v>
      </c>
      <c r="BY40" s="3">
        <f t="shared" si="43"/>
        <v>8.96752302472128E-2</v>
      </c>
      <c r="BZ40" s="3">
        <f t="shared" si="44"/>
        <v>0.1553030303030303</v>
      </c>
      <c r="CA40" s="3">
        <f t="shared" si="46"/>
        <v>0.1255435810172055</v>
      </c>
      <c r="CB40" s="3"/>
      <c r="CC40" s="3"/>
      <c r="CD40" s="3"/>
      <c r="CE40" s="3"/>
    </row>
    <row r="41" spans="1:83" ht="25" customHeight="1">
      <c r="A41" s="7" t="s">
        <v>308</v>
      </c>
      <c r="B41" s="13" t="s">
        <v>63</v>
      </c>
      <c r="C41" s="3" t="s">
        <v>65</v>
      </c>
      <c r="D41" s="3" t="s">
        <v>46</v>
      </c>
      <c r="E41" s="5">
        <v>29.7</v>
      </c>
      <c r="F41" s="5">
        <v>24.97</v>
      </c>
      <c r="G41" s="5">
        <v>9.61</v>
      </c>
      <c r="H41" s="5">
        <v>2.69</v>
      </c>
      <c r="I41" s="5">
        <v>1.25</v>
      </c>
      <c r="J41" s="5">
        <v>9.3699999999999992</v>
      </c>
      <c r="K41" s="5">
        <v>24.97</v>
      </c>
      <c r="L41" s="5">
        <v>15.87</v>
      </c>
      <c r="M41" s="5" t="s">
        <v>32</v>
      </c>
      <c r="N41" s="5" t="s">
        <v>32</v>
      </c>
      <c r="O41" s="5" t="s">
        <v>32</v>
      </c>
      <c r="P41" s="5">
        <v>4.2</v>
      </c>
      <c r="Q41" s="5">
        <v>2.69</v>
      </c>
      <c r="R41" s="5">
        <v>8.58</v>
      </c>
      <c r="S41" s="5">
        <v>6.18</v>
      </c>
      <c r="T41" s="5">
        <v>3.88</v>
      </c>
      <c r="U41" s="5" t="s">
        <v>32</v>
      </c>
      <c r="V41" s="5" t="s">
        <v>32</v>
      </c>
      <c r="W41" s="5" t="s">
        <v>32</v>
      </c>
      <c r="X41" s="5" t="s">
        <v>32</v>
      </c>
      <c r="Y41" s="5">
        <v>7.62</v>
      </c>
      <c r="Z41" s="3" t="s">
        <v>33</v>
      </c>
      <c r="AA41" s="3" t="s">
        <v>32</v>
      </c>
      <c r="AB41" s="6" t="s">
        <v>33</v>
      </c>
      <c r="AC41" s="3" t="s">
        <v>53</v>
      </c>
      <c r="AD41" s="6" t="s">
        <v>33</v>
      </c>
      <c r="AE41" s="3">
        <v>3.77</v>
      </c>
      <c r="AF41" s="25">
        <v>2.2599999999999998</v>
      </c>
      <c r="AG41" s="25">
        <v>2.23</v>
      </c>
      <c r="AH41" s="25">
        <v>0.67</v>
      </c>
      <c r="AI41" s="3" t="s">
        <v>32</v>
      </c>
      <c r="AJ41" s="3">
        <v>233.12</v>
      </c>
      <c r="AK41" s="5">
        <v>34.090000000000003</v>
      </c>
      <c r="AL41" s="5">
        <v>77.349999999999994</v>
      </c>
      <c r="AM41" s="5">
        <v>105.97</v>
      </c>
      <c r="AN41" s="5" t="s">
        <v>32</v>
      </c>
      <c r="AO41" s="5" t="s">
        <v>32</v>
      </c>
      <c r="AP41" s="5">
        <v>12.03</v>
      </c>
      <c r="AQ41" s="5">
        <v>1.34</v>
      </c>
      <c r="AR41" s="5" t="s">
        <v>32</v>
      </c>
      <c r="AS41" s="5" t="s">
        <v>32</v>
      </c>
      <c r="AT41" s="5">
        <v>5.32</v>
      </c>
      <c r="AU41" s="5">
        <v>33.4</v>
      </c>
      <c r="AV41" s="3">
        <f t="shared" si="35"/>
        <v>0.38486183420104125</v>
      </c>
      <c r="AW41" s="3">
        <f t="shared" si="36"/>
        <v>0.34361233480176212</v>
      </c>
      <c r="AX41" s="6" t="str">
        <f t="shared" si="47"/>
        <v>NA</v>
      </c>
      <c r="AY41" s="6">
        <f t="shared" si="48"/>
        <v>4.208754208754209E-2</v>
      </c>
      <c r="AZ41" s="3">
        <f t="shared" si="49"/>
        <v>0.31548821548821548</v>
      </c>
      <c r="BA41" s="3" t="str">
        <f t="shared" si="50"/>
        <v>NA</v>
      </c>
      <c r="BB41" s="3" t="str">
        <f t="shared" si="51"/>
        <v>NA</v>
      </c>
      <c r="BC41" s="3">
        <f t="shared" si="52"/>
        <v>0.10772927513015619</v>
      </c>
      <c r="BD41" s="3" t="str">
        <f t="shared" si="53"/>
        <v>NA</v>
      </c>
      <c r="BE41" s="3">
        <f t="shared" si="54"/>
        <v>0.16820184221065279</v>
      </c>
      <c r="BF41" s="3">
        <f t="shared" si="55"/>
        <v>0.10772927513015619</v>
      </c>
      <c r="BG41" s="3">
        <f t="shared" si="56"/>
        <v>0.63284785933346643</v>
      </c>
      <c r="BH41" s="3" t="str">
        <f t="shared" si="57"/>
        <v>NA</v>
      </c>
      <c r="BI41" s="3" t="str">
        <f t="shared" si="58"/>
        <v>NA</v>
      </c>
      <c r="BJ41" s="3">
        <f t="shared" si="59"/>
        <v>0.30516619943932721</v>
      </c>
      <c r="BK41" s="25">
        <v>2.23</v>
      </c>
      <c r="BL41" s="3" t="s">
        <v>32</v>
      </c>
      <c r="BM41" s="3">
        <f t="shared" si="37"/>
        <v>1.6681415929203542</v>
      </c>
      <c r="BN41" s="3">
        <v>0</v>
      </c>
      <c r="BO41" s="3" t="s">
        <v>32</v>
      </c>
      <c r="BP41" s="3">
        <v>0</v>
      </c>
      <c r="BQ41" s="6">
        <v>0</v>
      </c>
      <c r="BR41" s="3">
        <f t="shared" si="26"/>
        <v>0.38396897220426635</v>
      </c>
      <c r="BS41" s="3">
        <f t="shared" si="38"/>
        <v>0.44072398190045259</v>
      </c>
      <c r="BT41" s="3">
        <f t="shared" si="39"/>
        <v>0.33180336307481123</v>
      </c>
      <c r="BU41" s="3">
        <f t="shared" si="41"/>
        <v>0.45457275223061083</v>
      </c>
      <c r="BV41" s="3" t="str">
        <f t="shared" si="61"/>
        <v>NA</v>
      </c>
      <c r="BW41" s="3">
        <f t="shared" si="60"/>
        <v>0.48177813376051259</v>
      </c>
      <c r="BX41" s="3" t="str">
        <f t="shared" si="40"/>
        <v>NA</v>
      </c>
      <c r="BY41" s="3">
        <f t="shared" si="43"/>
        <v>0.11138819617622611</v>
      </c>
      <c r="BZ41" s="3" t="str">
        <f t="shared" si="44"/>
        <v>NA</v>
      </c>
      <c r="CA41" s="3">
        <f t="shared" si="46"/>
        <v>0.15928143712574852</v>
      </c>
      <c r="CB41" s="3"/>
      <c r="CC41" s="3"/>
      <c r="CD41" s="3"/>
      <c r="CE41" s="3"/>
    </row>
    <row r="42" spans="1:83" ht="25" customHeight="1">
      <c r="A42" s="7" t="s">
        <v>308</v>
      </c>
      <c r="B42" s="13" t="s">
        <v>63</v>
      </c>
      <c r="C42" s="3" t="s">
        <v>66</v>
      </c>
      <c r="D42" s="3" t="s">
        <v>46</v>
      </c>
      <c r="E42" s="5">
        <v>29.7</v>
      </c>
      <c r="F42" s="5">
        <v>26</v>
      </c>
      <c r="G42" s="5">
        <v>9.9499999999999993</v>
      </c>
      <c r="H42" s="5">
        <v>2.84</v>
      </c>
      <c r="I42" s="5">
        <v>1.25</v>
      </c>
      <c r="J42" s="5">
        <v>12.89</v>
      </c>
      <c r="K42" s="5">
        <v>26.44</v>
      </c>
      <c r="L42" s="5">
        <v>13.34</v>
      </c>
      <c r="M42" s="5" t="s">
        <v>32</v>
      </c>
      <c r="N42" s="5">
        <v>0.93600000000000005</v>
      </c>
      <c r="O42" s="5" t="s">
        <v>32</v>
      </c>
      <c r="P42" s="5">
        <v>4.8</v>
      </c>
      <c r="Q42" s="5" t="s">
        <v>32</v>
      </c>
      <c r="R42" s="5" t="s">
        <v>32</v>
      </c>
      <c r="S42" s="5">
        <v>7.31</v>
      </c>
      <c r="T42" s="5">
        <v>5.01</v>
      </c>
      <c r="U42" s="5" t="s">
        <v>32</v>
      </c>
      <c r="V42" s="5">
        <v>1.07</v>
      </c>
      <c r="W42" s="5" t="s">
        <v>32</v>
      </c>
      <c r="X42" s="5" t="s">
        <v>32</v>
      </c>
      <c r="Y42" s="5">
        <v>8.5399999999999991</v>
      </c>
      <c r="Z42" s="3" t="s">
        <v>33</v>
      </c>
      <c r="AA42" s="3" t="s">
        <v>34</v>
      </c>
      <c r="AB42" s="6" t="s">
        <v>33</v>
      </c>
      <c r="AC42" s="3" t="s">
        <v>33</v>
      </c>
      <c r="AD42" s="6" t="s">
        <v>33</v>
      </c>
      <c r="AE42" s="3">
        <v>3.07</v>
      </c>
      <c r="AF42" s="25">
        <v>1.7</v>
      </c>
      <c r="AG42" s="25">
        <v>2.38</v>
      </c>
      <c r="AH42" s="25">
        <v>0.79</v>
      </c>
      <c r="AI42" s="3">
        <v>0.34210000000000002</v>
      </c>
      <c r="AJ42" s="3">
        <v>313.08999999999997</v>
      </c>
      <c r="AK42" s="5">
        <v>40.39</v>
      </c>
      <c r="AL42" s="5">
        <v>85.9</v>
      </c>
      <c r="AM42" s="5">
        <v>152.16999999999999</v>
      </c>
      <c r="AN42" s="5">
        <v>22.84</v>
      </c>
      <c r="AO42" s="5">
        <v>2.85</v>
      </c>
      <c r="AP42" s="5">
        <v>18.43</v>
      </c>
      <c r="AQ42" s="5">
        <v>1.88</v>
      </c>
      <c r="AR42" s="5" t="s">
        <v>32</v>
      </c>
      <c r="AS42" s="5" t="s">
        <v>32</v>
      </c>
      <c r="AT42" s="5">
        <v>6.42</v>
      </c>
      <c r="AU42" s="5">
        <v>46.14</v>
      </c>
      <c r="AV42" s="3">
        <f t="shared" si="35"/>
        <v>0.38269230769230766</v>
      </c>
      <c r="AW42" s="3" t="str">
        <f t="shared" si="36"/>
        <v>NA</v>
      </c>
      <c r="AX42" s="6">
        <f t="shared" si="47"/>
        <v>3.1515151515151517E-2</v>
      </c>
      <c r="AY42" s="6">
        <f t="shared" si="48"/>
        <v>4.208754208754209E-2</v>
      </c>
      <c r="AZ42" s="3">
        <f t="shared" si="49"/>
        <v>0.43400673400673406</v>
      </c>
      <c r="BA42" s="3" t="str">
        <f t="shared" si="50"/>
        <v>NA</v>
      </c>
      <c r="BB42" s="3" t="str">
        <f t="shared" si="51"/>
        <v>NA</v>
      </c>
      <c r="BC42" s="3">
        <f t="shared" si="52"/>
        <v>0.10741301059001512</v>
      </c>
      <c r="BD42" s="3" t="str">
        <f t="shared" si="53"/>
        <v>NA</v>
      </c>
      <c r="BE42" s="3">
        <f t="shared" si="54"/>
        <v>0.1846153846153846</v>
      </c>
      <c r="BF42" s="3" t="str">
        <f t="shared" si="55"/>
        <v>NA</v>
      </c>
      <c r="BG42" s="3">
        <f t="shared" si="56"/>
        <v>0.74431579792742797</v>
      </c>
      <c r="BH42" s="3" t="str">
        <f t="shared" si="57"/>
        <v>NA</v>
      </c>
      <c r="BI42" s="3">
        <f t="shared" si="58"/>
        <v>4.1153846153846159E-2</v>
      </c>
      <c r="BJ42" s="3">
        <f t="shared" si="59"/>
        <v>0.32846153846153842</v>
      </c>
      <c r="BK42" s="25">
        <v>2.38</v>
      </c>
      <c r="BL42" s="3">
        <v>0.34210000000000002</v>
      </c>
      <c r="BM42" s="3">
        <f t="shared" si="37"/>
        <v>1.8058823529411765</v>
      </c>
      <c r="BN42" s="3">
        <v>0</v>
      </c>
      <c r="BO42" s="3">
        <v>1</v>
      </c>
      <c r="BP42" s="3">
        <v>0</v>
      </c>
      <c r="BQ42" s="6">
        <v>0</v>
      </c>
      <c r="BR42" s="3">
        <f t="shared" si="26"/>
        <v>0.34575087310826541</v>
      </c>
      <c r="BS42" s="3">
        <f t="shared" si="38"/>
        <v>0.47019790454016297</v>
      </c>
      <c r="BT42" s="3">
        <f t="shared" si="39"/>
        <v>0.27436200453543713</v>
      </c>
      <c r="BU42" s="3">
        <f t="shared" si="41"/>
        <v>0.48602638219042449</v>
      </c>
      <c r="BV42" s="3">
        <f t="shared" si="61"/>
        <v>1.2392837764514379</v>
      </c>
      <c r="BW42" s="3">
        <f t="shared" si="60"/>
        <v>0.70884615384615379</v>
      </c>
      <c r="BX42" s="3">
        <f t="shared" si="40"/>
        <v>0.12478108581436077</v>
      </c>
      <c r="BY42" s="3">
        <f t="shared" si="43"/>
        <v>0.10200759631036353</v>
      </c>
      <c r="BZ42" s="3" t="str">
        <f t="shared" si="44"/>
        <v>NA</v>
      </c>
      <c r="CA42" s="3">
        <f t="shared" si="46"/>
        <v>0.13914174252275682</v>
      </c>
      <c r="CB42" s="3"/>
      <c r="CC42" s="3"/>
      <c r="CD42" s="3"/>
      <c r="CE42" s="3"/>
    </row>
    <row r="43" spans="1:83" ht="25" customHeight="1">
      <c r="A43" s="7" t="s">
        <v>308</v>
      </c>
      <c r="B43" s="13" t="s">
        <v>63</v>
      </c>
      <c r="C43" s="3" t="s">
        <v>67</v>
      </c>
      <c r="D43" s="3" t="s">
        <v>46</v>
      </c>
      <c r="E43" s="5">
        <v>28.2</v>
      </c>
      <c r="F43" s="5">
        <v>26.27</v>
      </c>
      <c r="G43" s="5" t="s">
        <v>32</v>
      </c>
      <c r="H43" s="5">
        <v>2.81</v>
      </c>
      <c r="I43" s="5" t="s">
        <v>32</v>
      </c>
      <c r="J43" s="5" t="s">
        <v>32</v>
      </c>
      <c r="K43" s="5">
        <v>26.04</v>
      </c>
      <c r="L43" s="5" t="s">
        <v>32</v>
      </c>
      <c r="M43" s="5" t="s">
        <v>32</v>
      </c>
      <c r="N43" s="5">
        <v>1.02</v>
      </c>
      <c r="O43" s="5" t="s">
        <v>32</v>
      </c>
      <c r="P43" s="5" t="s">
        <v>32</v>
      </c>
      <c r="Q43" s="5" t="s">
        <v>32</v>
      </c>
      <c r="R43" s="5" t="s">
        <v>32</v>
      </c>
      <c r="S43" s="5">
        <v>4.34</v>
      </c>
      <c r="T43" s="5">
        <v>2.94</v>
      </c>
      <c r="U43" s="5" t="s">
        <v>32</v>
      </c>
      <c r="V43" s="5">
        <v>1.29</v>
      </c>
      <c r="W43" s="5" t="s">
        <v>32</v>
      </c>
      <c r="X43" s="5" t="s">
        <v>32</v>
      </c>
      <c r="Y43" s="5">
        <v>8.85</v>
      </c>
      <c r="Z43" s="3" t="s">
        <v>33</v>
      </c>
      <c r="AA43" s="3" t="s">
        <v>32</v>
      </c>
      <c r="AB43" s="6" t="s">
        <v>33</v>
      </c>
      <c r="AC43" s="3" t="s">
        <v>32</v>
      </c>
      <c r="AD43" s="6" t="s">
        <v>33</v>
      </c>
      <c r="AE43" s="3" t="s">
        <v>32</v>
      </c>
      <c r="AF43" s="25" t="s">
        <v>32</v>
      </c>
      <c r="AG43" s="25" t="s">
        <v>32</v>
      </c>
      <c r="AH43" s="25" t="s">
        <v>32</v>
      </c>
      <c r="AI43" s="3" t="s">
        <v>32</v>
      </c>
      <c r="AJ43" s="3" t="s">
        <v>32</v>
      </c>
      <c r="AK43" s="5">
        <v>41.06</v>
      </c>
      <c r="AL43" s="5">
        <v>90.13</v>
      </c>
      <c r="AM43" s="5" t="s">
        <v>32</v>
      </c>
      <c r="AN43" s="5">
        <v>13.22</v>
      </c>
      <c r="AO43" s="5">
        <v>2.2400000000000002</v>
      </c>
      <c r="AP43" s="5">
        <v>13.56</v>
      </c>
      <c r="AQ43" s="5">
        <v>1.7</v>
      </c>
      <c r="AR43" s="5" t="s">
        <v>32</v>
      </c>
      <c r="AS43" s="5" t="s">
        <v>32</v>
      </c>
      <c r="AT43" s="5">
        <v>5.86</v>
      </c>
      <c r="AU43" s="5">
        <v>38.119999999999997</v>
      </c>
      <c r="AV43" s="3" t="str">
        <f t="shared" si="35"/>
        <v>NA</v>
      </c>
      <c r="AW43" s="3" t="str">
        <f t="shared" si="36"/>
        <v>NA</v>
      </c>
      <c r="AX43" s="6">
        <f t="shared" si="47"/>
        <v>3.617021276595745E-2</v>
      </c>
      <c r="AY43" s="6" t="str">
        <f t="shared" si="48"/>
        <v>NA</v>
      </c>
      <c r="AZ43" s="3" t="str">
        <f t="shared" si="49"/>
        <v>NA</v>
      </c>
      <c r="BA43" s="3" t="str">
        <f t="shared" si="50"/>
        <v>NA</v>
      </c>
      <c r="BB43" s="3" t="str">
        <f t="shared" si="51"/>
        <v>NA</v>
      </c>
      <c r="BC43" s="3">
        <f t="shared" si="52"/>
        <v>0.10791090629800308</v>
      </c>
      <c r="BD43" s="3" t="str">
        <f t="shared" si="53"/>
        <v>NA</v>
      </c>
      <c r="BE43" s="3" t="str">
        <f t="shared" si="54"/>
        <v>NA</v>
      </c>
      <c r="BF43" s="3" t="str">
        <f t="shared" si="55"/>
        <v>NA</v>
      </c>
      <c r="BG43" s="3">
        <f t="shared" si="56"/>
        <v>0.43530252223322596</v>
      </c>
      <c r="BH43" s="3" t="str">
        <f t="shared" si="57"/>
        <v>NA</v>
      </c>
      <c r="BI43" s="3">
        <f t="shared" si="58"/>
        <v>4.9105443471640656E-2</v>
      </c>
      <c r="BJ43" s="3">
        <f t="shared" si="59"/>
        <v>0.33688618195660447</v>
      </c>
      <c r="BK43" s="25" t="s">
        <v>32</v>
      </c>
      <c r="BL43" s="3" t="s">
        <v>32</v>
      </c>
      <c r="BM43" s="3" t="str">
        <f t="shared" si="37"/>
        <v>NA</v>
      </c>
      <c r="BN43" s="3">
        <v>0</v>
      </c>
      <c r="BO43" s="3" t="s">
        <v>32</v>
      </c>
      <c r="BP43" s="3" t="s">
        <v>32</v>
      </c>
      <c r="BQ43" s="6">
        <v>0</v>
      </c>
      <c r="BR43" s="3">
        <f t="shared" si="26"/>
        <v>0.31288139354266059</v>
      </c>
      <c r="BS43" s="3">
        <f t="shared" si="38"/>
        <v>0.45556418506601581</v>
      </c>
      <c r="BT43" s="3" t="str">
        <f t="shared" si="39"/>
        <v>NA</v>
      </c>
      <c r="BU43" s="3" t="str">
        <f t="shared" si="41"/>
        <v>NA</v>
      </c>
      <c r="BV43" s="3">
        <f t="shared" si="61"/>
        <v>0.97492625368731567</v>
      </c>
      <c r="BW43" s="3">
        <f t="shared" si="60"/>
        <v>0.51617814998096689</v>
      </c>
      <c r="BX43" s="3">
        <f t="shared" si="40"/>
        <v>0.16944024205748867</v>
      </c>
      <c r="BY43" s="3">
        <f t="shared" si="43"/>
        <v>0.12536873156342182</v>
      </c>
      <c r="BZ43" s="3" t="str">
        <f t="shared" si="44"/>
        <v>NA</v>
      </c>
      <c r="CA43" s="3">
        <f t="shared" si="46"/>
        <v>0.15372507869884577</v>
      </c>
      <c r="CB43" s="3"/>
      <c r="CC43" s="3"/>
      <c r="CD43" s="3"/>
      <c r="CE43" s="3"/>
    </row>
    <row r="44" spans="1:83" ht="25" customHeight="1">
      <c r="A44" s="7" t="s">
        <v>308</v>
      </c>
      <c r="B44" s="13" t="s">
        <v>63</v>
      </c>
      <c r="C44" s="3" t="s">
        <v>68</v>
      </c>
      <c r="D44" s="3" t="s">
        <v>46</v>
      </c>
      <c r="E44" s="5">
        <v>24.6</v>
      </c>
      <c r="F44" s="5">
        <v>22.57</v>
      </c>
      <c r="G44" s="5">
        <v>9.11</v>
      </c>
      <c r="H44" s="5">
        <v>2.46</v>
      </c>
      <c r="I44" s="5">
        <v>1.21</v>
      </c>
      <c r="J44" s="5" t="s">
        <v>32</v>
      </c>
      <c r="K44" s="5">
        <v>23.04</v>
      </c>
      <c r="L44" s="5" t="s">
        <v>32</v>
      </c>
      <c r="M44" s="5" t="s">
        <v>32</v>
      </c>
      <c r="N44" s="5" t="s">
        <v>32</v>
      </c>
      <c r="O44" s="5" t="s">
        <v>32</v>
      </c>
      <c r="P44" s="5">
        <v>3.82</v>
      </c>
      <c r="Q44" s="5">
        <v>2.15</v>
      </c>
      <c r="R44" s="5">
        <v>8.5</v>
      </c>
      <c r="S44" s="5" t="s">
        <v>32</v>
      </c>
      <c r="T44" s="5" t="s">
        <v>32</v>
      </c>
      <c r="U44" s="5" t="s">
        <v>32</v>
      </c>
      <c r="V44" s="5" t="s">
        <v>32</v>
      </c>
      <c r="W44" s="5" t="s">
        <v>32</v>
      </c>
      <c r="X44" s="5" t="s">
        <v>32</v>
      </c>
      <c r="Y44" s="5" t="s">
        <v>32</v>
      </c>
      <c r="Z44" s="3" t="s">
        <v>33</v>
      </c>
      <c r="AA44" s="3" t="s">
        <v>32</v>
      </c>
      <c r="AB44" s="6" t="s">
        <v>33</v>
      </c>
      <c r="AC44" s="3" t="s">
        <v>53</v>
      </c>
      <c r="AD44" s="6" t="s">
        <v>33</v>
      </c>
      <c r="AE44" s="3" t="s">
        <v>32</v>
      </c>
      <c r="AF44" s="25" t="s">
        <v>32</v>
      </c>
      <c r="AG44" s="25" t="s">
        <v>32</v>
      </c>
      <c r="AH44" s="25" t="s">
        <v>32</v>
      </c>
      <c r="AI44" s="3" t="s">
        <v>32</v>
      </c>
      <c r="AJ44" s="3" t="s">
        <v>32</v>
      </c>
      <c r="AK44" s="5">
        <v>40.909999999999997</v>
      </c>
      <c r="AL44" s="5">
        <v>65.84</v>
      </c>
      <c r="AM44" s="5" t="s">
        <v>32</v>
      </c>
      <c r="AN44" s="5">
        <v>17.350000000000001</v>
      </c>
      <c r="AO44" s="5">
        <v>2.78</v>
      </c>
      <c r="AP44" s="5">
        <v>13.92</v>
      </c>
      <c r="AQ44" s="5">
        <v>1.69</v>
      </c>
      <c r="AR44" s="5" t="s">
        <v>32</v>
      </c>
      <c r="AS44" s="5" t="s">
        <v>32</v>
      </c>
      <c r="AT44" s="5" t="s">
        <v>32</v>
      </c>
      <c r="AU44" s="5" t="s">
        <v>32</v>
      </c>
      <c r="AV44" s="3">
        <f t="shared" si="35"/>
        <v>0.40363314133805933</v>
      </c>
      <c r="AW44" s="3">
        <f t="shared" si="36"/>
        <v>0.37660611431103236</v>
      </c>
      <c r="AX44" s="6" t="str">
        <f t="shared" si="47"/>
        <v>NA</v>
      </c>
      <c r="AY44" s="6">
        <f t="shared" si="48"/>
        <v>4.9186991869918692E-2</v>
      </c>
      <c r="AZ44" s="3" t="str">
        <f t="shared" si="49"/>
        <v>NA</v>
      </c>
      <c r="BA44" s="3" t="str">
        <f t="shared" si="50"/>
        <v>NA</v>
      </c>
      <c r="BB44" s="3" t="str">
        <f t="shared" si="51"/>
        <v>NA</v>
      </c>
      <c r="BC44" s="3">
        <f t="shared" si="52"/>
        <v>0.10677083333333334</v>
      </c>
      <c r="BD44" s="3" t="str">
        <f t="shared" si="53"/>
        <v>NA</v>
      </c>
      <c r="BE44" s="3">
        <f t="shared" si="54"/>
        <v>0.16925121843154628</v>
      </c>
      <c r="BF44" s="3">
        <f t="shared" si="55"/>
        <v>9.5259193619849358E-2</v>
      </c>
      <c r="BG44" s="3" t="str">
        <f t="shared" si="56"/>
        <v>NA</v>
      </c>
      <c r="BH44" s="3" t="str">
        <f t="shared" si="57"/>
        <v>NA</v>
      </c>
      <c r="BI44" s="3" t="str">
        <f t="shared" si="58"/>
        <v>NA</v>
      </c>
      <c r="BJ44" s="3" t="str">
        <f t="shared" si="59"/>
        <v>NA</v>
      </c>
      <c r="BK44" s="25">
        <v>2.5299999999999998</v>
      </c>
      <c r="BL44" s="3" t="s">
        <v>32</v>
      </c>
      <c r="BM44" s="3" t="str">
        <f t="shared" si="37"/>
        <v>NA</v>
      </c>
      <c r="BN44" s="3">
        <v>0</v>
      </c>
      <c r="BO44" s="3" t="s">
        <v>32</v>
      </c>
      <c r="BP44" s="3">
        <v>0</v>
      </c>
      <c r="BQ44" s="6">
        <v>0</v>
      </c>
      <c r="BR44" s="3">
        <f t="shared" si="26"/>
        <v>0.37363304981773998</v>
      </c>
      <c r="BS44" s="3">
        <f t="shared" si="38"/>
        <v>0.62135479951397321</v>
      </c>
      <c r="BT44" s="3" t="str">
        <f t="shared" si="39"/>
        <v>NA</v>
      </c>
      <c r="BU44" s="3" t="str">
        <f t="shared" si="41"/>
        <v>NA</v>
      </c>
      <c r="BV44" s="3">
        <f t="shared" si="61"/>
        <v>1.2464080459770115</v>
      </c>
      <c r="BW44" s="3">
        <f t="shared" si="60"/>
        <v>0.61674789543642006</v>
      </c>
      <c r="BX44" s="3">
        <f t="shared" si="40"/>
        <v>0.16023054755043226</v>
      </c>
      <c r="BY44" s="3">
        <f t="shared" si="43"/>
        <v>0.12140804597701149</v>
      </c>
      <c r="BZ44" s="3" t="str">
        <f t="shared" si="44"/>
        <v>NA</v>
      </c>
      <c r="CA44" s="3" t="str">
        <f t="shared" si="46"/>
        <v>NA</v>
      </c>
      <c r="CB44" s="3"/>
      <c r="CC44" s="3"/>
      <c r="CD44" s="3"/>
      <c r="CE44" s="3"/>
    </row>
    <row r="45" spans="1:83" ht="25" customHeight="1">
      <c r="A45" s="7" t="s">
        <v>308</v>
      </c>
      <c r="B45" s="13" t="s">
        <v>63</v>
      </c>
      <c r="C45" s="3" t="s">
        <v>69</v>
      </c>
      <c r="D45" s="3" t="s">
        <v>46</v>
      </c>
      <c r="E45" s="5">
        <v>27.3</v>
      </c>
      <c r="F45" s="5">
        <v>25.99</v>
      </c>
      <c r="G45" s="5">
        <v>10.32</v>
      </c>
      <c r="H45" s="5">
        <v>2.6</v>
      </c>
      <c r="I45" s="5">
        <v>1.3</v>
      </c>
      <c r="J45" s="5" t="s">
        <v>32</v>
      </c>
      <c r="K45" s="5">
        <v>24.87</v>
      </c>
      <c r="L45" s="5" t="s">
        <v>32</v>
      </c>
      <c r="M45" s="5" t="s">
        <v>32</v>
      </c>
      <c r="N45" s="5" t="s">
        <v>32</v>
      </c>
      <c r="O45" s="5" t="s">
        <v>32</v>
      </c>
      <c r="P45" s="5">
        <v>4.41</v>
      </c>
      <c r="Q45" s="5" t="s">
        <v>32</v>
      </c>
      <c r="R45" s="5">
        <v>10.15</v>
      </c>
      <c r="S45" s="5">
        <v>6.55</v>
      </c>
      <c r="T45" s="5">
        <v>4.2699999999999996</v>
      </c>
      <c r="U45" s="5" t="s">
        <v>32</v>
      </c>
      <c r="V45" s="5" t="s">
        <v>32</v>
      </c>
      <c r="W45" s="5" t="s">
        <v>32</v>
      </c>
      <c r="X45" s="5" t="s">
        <v>32</v>
      </c>
      <c r="Y45" s="5">
        <v>8.2899999999999991</v>
      </c>
      <c r="Z45" s="3" t="s">
        <v>33</v>
      </c>
      <c r="AA45" s="3" t="s">
        <v>32</v>
      </c>
      <c r="AB45" s="6" t="s">
        <v>33</v>
      </c>
      <c r="AC45" s="3" t="s">
        <v>53</v>
      </c>
      <c r="AD45" s="6" t="s">
        <v>33</v>
      </c>
      <c r="AE45" s="3">
        <v>2.42</v>
      </c>
      <c r="AF45" s="25" t="s">
        <v>32</v>
      </c>
      <c r="AG45" s="25">
        <v>2.4300000000000002</v>
      </c>
      <c r="AH45" s="25">
        <v>0.51</v>
      </c>
      <c r="AI45" s="3" t="s">
        <v>32</v>
      </c>
      <c r="AJ45" s="3" t="s">
        <v>32</v>
      </c>
      <c r="AK45" s="5">
        <v>35.85</v>
      </c>
      <c r="AL45" s="5">
        <v>77.569999999999993</v>
      </c>
      <c r="AM45" s="5" t="s">
        <v>32</v>
      </c>
      <c r="AN45" s="5">
        <v>17.55</v>
      </c>
      <c r="AO45" s="5">
        <v>2.2799999999999998</v>
      </c>
      <c r="AP45" s="5">
        <v>14.38</v>
      </c>
      <c r="AQ45" s="5">
        <v>1.65</v>
      </c>
      <c r="AR45" s="14">
        <v>4.3600000000000003</v>
      </c>
      <c r="AS45" s="5">
        <v>34.28</v>
      </c>
      <c r="AT45" s="5">
        <v>5.1100000000000003</v>
      </c>
      <c r="AU45" s="5">
        <v>36.35</v>
      </c>
      <c r="AV45" s="3">
        <f t="shared" si="35"/>
        <v>0.39707579838399387</v>
      </c>
      <c r="AW45" s="3">
        <f t="shared" si="36"/>
        <v>0.39053482108503274</v>
      </c>
      <c r="AX45" s="6" t="str">
        <f t="shared" si="47"/>
        <v>NA</v>
      </c>
      <c r="AY45" s="6">
        <f t="shared" si="48"/>
        <v>4.7619047619047616E-2</v>
      </c>
      <c r="AZ45" s="3" t="str">
        <f t="shared" si="49"/>
        <v>NA</v>
      </c>
      <c r="BA45" s="3" t="str">
        <f t="shared" si="50"/>
        <v>NA</v>
      </c>
      <c r="BB45" s="3" t="str">
        <f t="shared" si="51"/>
        <v>NA</v>
      </c>
      <c r="BC45" s="3">
        <f t="shared" si="52"/>
        <v>0.10454362685967028</v>
      </c>
      <c r="BD45" s="3" t="str">
        <f t="shared" si="53"/>
        <v>NA</v>
      </c>
      <c r="BE45" s="3">
        <f t="shared" si="54"/>
        <v>0.1696806464024625</v>
      </c>
      <c r="BF45" s="3" t="str">
        <f t="shared" si="55"/>
        <v>NA</v>
      </c>
      <c r="BG45" s="3">
        <f t="shared" si="56"/>
        <v>0.65394445001619017</v>
      </c>
      <c r="BH45" s="3" t="str">
        <f t="shared" si="57"/>
        <v>NA</v>
      </c>
      <c r="BI45" s="3" t="str">
        <f t="shared" si="58"/>
        <v>NA</v>
      </c>
      <c r="BJ45" s="3">
        <f t="shared" si="59"/>
        <v>0.31896883416698729</v>
      </c>
      <c r="BK45" s="25">
        <v>2.4300000000000002</v>
      </c>
      <c r="BL45" s="3" t="s">
        <v>32</v>
      </c>
      <c r="BM45" s="3" t="str">
        <f t="shared" si="37"/>
        <v>NA</v>
      </c>
      <c r="BN45" s="3">
        <v>0</v>
      </c>
      <c r="BO45" s="3" t="s">
        <v>32</v>
      </c>
      <c r="BP45" s="3">
        <v>0</v>
      </c>
      <c r="BQ45" s="6">
        <v>0</v>
      </c>
      <c r="BR45" s="3">
        <f t="shared" si="26"/>
        <v>0.35194018306046154</v>
      </c>
      <c r="BS45" s="3">
        <f t="shared" si="38"/>
        <v>0.46216320742555117</v>
      </c>
      <c r="BT45" s="3" t="str">
        <f t="shared" si="39"/>
        <v>NA</v>
      </c>
      <c r="BU45" s="3" t="str">
        <f t="shared" si="41"/>
        <v>NA</v>
      </c>
      <c r="BV45" s="3">
        <f t="shared" si="61"/>
        <v>1.2204450625869263</v>
      </c>
      <c r="BW45" s="3">
        <f t="shared" si="60"/>
        <v>0.55328972681800703</v>
      </c>
      <c r="BX45" s="3">
        <f t="shared" si="40"/>
        <v>0.1299145299145299</v>
      </c>
      <c r="BY45" s="3">
        <f t="shared" si="43"/>
        <v>0.11474269819193322</v>
      </c>
      <c r="BZ45" s="3">
        <f t="shared" si="44"/>
        <v>0.12718786464410736</v>
      </c>
      <c r="CA45" s="3">
        <f t="shared" si="46"/>
        <v>0.14057771664374141</v>
      </c>
      <c r="CB45" s="3"/>
      <c r="CC45" s="3"/>
      <c r="CD45" s="3"/>
      <c r="CE45" s="3"/>
    </row>
    <row r="46" spans="1:83" ht="25" customHeight="1">
      <c r="A46" s="7" t="s">
        <v>308</v>
      </c>
      <c r="B46" s="13" t="s">
        <v>63</v>
      </c>
      <c r="C46" s="3" t="s">
        <v>70</v>
      </c>
      <c r="D46" s="3" t="s">
        <v>46</v>
      </c>
      <c r="E46" s="5" t="s">
        <v>32</v>
      </c>
      <c r="F46" s="5">
        <v>18.510000000000002</v>
      </c>
      <c r="G46" s="5">
        <v>10.01</v>
      </c>
      <c r="H46" s="5" t="s">
        <v>32</v>
      </c>
      <c r="I46" s="5" t="s">
        <v>32</v>
      </c>
      <c r="J46" s="5" t="s">
        <v>32</v>
      </c>
      <c r="K46" s="5" t="s">
        <v>32</v>
      </c>
      <c r="L46" s="5" t="s">
        <v>32</v>
      </c>
      <c r="M46" s="5" t="s">
        <v>32</v>
      </c>
      <c r="N46" s="5" t="s">
        <v>32</v>
      </c>
      <c r="O46" s="5" t="s">
        <v>32</v>
      </c>
      <c r="P46" s="5">
        <v>3.25</v>
      </c>
      <c r="Q46" s="5">
        <v>3.13</v>
      </c>
      <c r="R46" s="5" t="s">
        <v>32</v>
      </c>
      <c r="S46" s="5">
        <v>5.59</v>
      </c>
      <c r="T46" s="5">
        <v>3.44</v>
      </c>
      <c r="U46" s="5" t="s">
        <v>32</v>
      </c>
      <c r="V46" s="5">
        <v>1.59</v>
      </c>
      <c r="W46" s="5">
        <v>2.2000000000000002</v>
      </c>
      <c r="X46" s="5">
        <v>1.02</v>
      </c>
      <c r="Y46" s="5" t="s">
        <v>32</v>
      </c>
      <c r="Z46" s="3" t="s">
        <v>33</v>
      </c>
      <c r="AA46" s="3" t="s">
        <v>32</v>
      </c>
      <c r="AB46" s="6" t="s">
        <v>33</v>
      </c>
      <c r="AC46" s="3" t="s">
        <v>53</v>
      </c>
      <c r="AD46" s="6" t="s">
        <v>33</v>
      </c>
      <c r="AE46" s="3">
        <v>2.34</v>
      </c>
      <c r="AF46" s="25">
        <v>2.25</v>
      </c>
      <c r="AG46" s="25">
        <v>2.52</v>
      </c>
      <c r="AH46" s="25">
        <v>0.65</v>
      </c>
      <c r="AI46" s="3" t="s">
        <v>32</v>
      </c>
      <c r="AJ46" s="3" t="s">
        <v>32</v>
      </c>
      <c r="AK46" s="5">
        <v>36.51</v>
      </c>
      <c r="AL46" s="5">
        <v>72.95</v>
      </c>
      <c r="AM46" s="5" t="s">
        <v>32</v>
      </c>
      <c r="AN46" s="5">
        <v>11.66</v>
      </c>
      <c r="AO46" s="5">
        <v>1.9</v>
      </c>
      <c r="AP46" s="5">
        <v>12.62</v>
      </c>
      <c r="AQ46" s="5">
        <v>1.54</v>
      </c>
      <c r="AR46" s="14">
        <v>2.41</v>
      </c>
      <c r="AS46" s="5">
        <v>24.88</v>
      </c>
      <c r="AT46" s="5">
        <v>4.42</v>
      </c>
      <c r="AU46" s="5">
        <v>35.32</v>
      </c>
      <c r="AV46" s="3">
        <f t="shared" si="35"/>
        <v>0.54078876283090216</v>
      </c>
      <c r="AW46" s="3" t="str">
        <f t="shared" si="36"/>
        <v>NA</v>
      </c>
      <c r="AX46" s="6" t="str">
        <f t="shared" si="47"/>
        <v>NA</v>
      </c>
      <c r="AY46" s="6" t="str">
        <f t="shared" si="48"/>
        <v>NA</v>
      </c>
      <c r="AZ46" s="3" t="str">
        <f t="shared" si="49"/>
        <v>NA</v>
      </c>
      <c r="BA46" s="3" t="str">
        <f t="shared" si="50"/>
        <v>NA</v>
      </c>
      <c r="BB46" s="3" t="str">
        <f t="shared" si="51"/>
        <v>NA</v>
      </c>
      <c r="BC46" s="3" t="str">
        <f t="shared" si="52"/>
        <v>NA</v>
      </c>
      <c r="BD46" s="3">
        <f t="shared" si="53"/>
        <v>3.2747640900227396E-3</v>
      </c>
      <c r="BE46" s="3">
        <f t="shared" si="54"/>
        <v>0.17558076715289031</v>
      </c>
      <c r="BF46" s="3">
        <f t="shared" si="55"/>
        <v>0.16909778498109129</v>
      </c>
      <c r="BG46" s="3">
        <f t="shared" si="56"/>
        <v>0.76630420480593808</v>
      </c>
      <c r="BH46" s="3" t="str">
        <f t="shared" si="57"/>
        <v>NA</v>
      </c>
      <c r="BI46" s="3">
        <f t="shared" si="58"/>
        <v>8.5899513776337116E-2</v>
      </c>
      <c r="BJ46" s="3" t="str">
        <f t="shared" si="59"/>
        <v>NA</v>
      </c>
      <c r="BK46" s="25">
        <v>2.52</v>
      </c>
      <c r="BL46" s="3" t="s">
        <v>32</v>
      </c>
      <c r="BM46" s="3">
        <f t="shared" si="37"/>
        <v>1.04</v>
      </c>
      <c r="BN46" s="3">
        <v>0</v>
      </c>
      <c r="BO46" s="3" t="s">
        <v>32</v>
      </c>
      <c r="BP46" s="3">
        <v>0</v>
      </c>
      <c r="BQ46" s="6">
        <v>0</v>
      </c>
      <c r="BR46" s="3" t="str">
        <f t="shared" si="26"/>
        <v>NA</v>
      </c>
      <c r="BS46" s="3">
        <f t="shared" si="38"/>
        <v>0.50047978067169285</v>
      </c>
      <c r="BT46" s="3" t="str">
        <f t="shared" si="39"/>
        <v>NA</v>
      </c>
      <c r="BU46" s="3" t="str">
        <f t="shared" si="41"/>
        <v>NA</v>
      </c>
      <c r="BV46" s="3">
        <f t="shared" si="61"/>
        <v>0.92393026941362921</v>
      </c>
      <c r="BW46" s="3">
        <f t="shared" si="60"/>
        <v>0.68179362506753094</v>
      </c>
      <c r="BX46" s="3">
        <f t="shared" si="40"/>
        <v>0.16295025728987991</v>
      </c>
      <c r="BY46" s="3">
        <f t="shared" si="43"/>
        <v>0.1220285261489699</v>
      </c>
      <c r="BZ46" s="3">
        <f t="shared" si="44"/>
        <v>9.686495176848875E-2</v>
      </c>
      <c r="CA46" s="3">
        <f t="shared" si="46"/>
        <v>0.12514156285390712</v>
      </c>
      <c r="CB46" s="3"/>
      <c r="CC46" s="3"/>
      <c r="CD46" s="3"/>
      <c r="CE46" s="3"/>
    </row>
    <row r="47" spans="1:83" ht="25" customHeight="1">
      <c r="A47" s="7" t="s">
        <v>308</v>
      </c>
      <c r="B47" s="13" t="s">
        <v>63</v>
      </c>
      <c r="C47" s="3" t="s">
        <v>71</v>
      </c>
      <c r="D47" s="3" t="s">
        <v>46</v>
      </c>
      <c r="E47" s="5" t="s">
        <v>32</v>
      </c>
      <c r="F47" s="5" t="s">
        <v>32</v>
      </c>
      <c r="G47" s="5" t="s">
        <v>32</v>
      </c>
      <c r="H47" s="5" t="s">
        <v>32</v>
      </c>
      <c r="I47" s="5" t="s">
        <v>32</v>
      </c>
      <c r="J47" s="5" t="s">
        <v>32</v>
      </c>
      <c r="K47" s="5" t="s">
        <v>32</v>
      </c>
      <c r="L47" s="5" t="s">
        <v>32</v>
      </c>
      <c r="M47" s="5" t="s">
        <v>32</v>
      </c>
      <c r="N47" s="5" t="s">
        <v>32</v>
      </c>
      <c r="O47" s="5" t="s">
        <v>32</v>
      </c>
      <c r="P47" s="5" t="s">
        <v>32</v>
      </c>
      <c r="Q47" s="5" t="s">
        <v>32</v>
      </c>
      <c r="R47" s="5" t="s">
        <v>32</v>
      </c>
      <c r="S47" s="5" t="s">
        <v>32</v>
      </c>
      <c r="T47" s="5" t="s">
        <v>32</v>
      </c>
      <c r="U47" s="5" t="s">
        <v>32</v>
      </c>
      <c r="V47" s="5" t="s">
        <v>32</v>
      </c>
      <c r="W47" s="5" t="s">
        <v>32</v>
      </c>
      <c r="X47" s="5" t="s">
        <v>32</v>
      </c>
      <c r="Y47" s="5" t="s">
        <v>32</v>
      </c>
      <c r="Z47" s="3" t="s">
        <v>32</v>
      </c>
      <c r="AA47" s="3" t="s">
        <v>32</v>
      </c>
      <c r="AB47" s="6" t="s">
        <v>32</v>
      </c>
      <c r="AC47" s="3" t="s">
        <v>32</v>
      </c>
      <c r="AD47" s="6" t="s">
        <v>32</v>
      </c>
      <c r="AE47" s="3" t="s">
        <v>32</v>
      </c>
      <c r="AF47" s="25" t="s">
        <v>32</v>
      </c>
      <c r="AG47" s="25" t="s">
        <v>32</v>
      </c>
      <c r="AH47" s="25" t="s">
        <v>32</v>
      </c>
      <c r="AI47" s="3" t="s">
        <v>32</v>
      </c>
      <c r="AJ47" s="3" t="s">
        <v>32</v>
      </c>
      <c r="AK47" s="5" t="s">
        <v>32</v>
      </c>
      <c r="AL47" s="5">
        <v>88.53</v>
      </c>
      <c r="AM47" s="5" t="s">
        <v>32</v>
      </c>
      <c r="AN47" s="5">
        <v>18.7</v>
      </c>
      <c r="AO47" s="5">
        <v>2.56</v>
      </c>
      <c r="AP47" s="5">
        <v>15.74</v>
      </c>
      <c r="AQ47" s="5">
        <v>1.68</v>
      </c>
      <c r="AR47" s="14" t="s">
        <v>32</v>
      </c>
      <c r="AS47" s="5" t="s">
        <v>32</v>
      </c>
      <c r="AT47" s="5">
        <v>6</v>
      </c>
      <c r="AU47" s="5">
        <v>42.6</v>
      </c>
      <c r="AV47" s="3" t="str">
        <f t="shared" si="35"/>
        <v>NA</v>
      </c>
      <c r="AW47" s="3" t="str">
        <f t="shared" si="36"/>
        <v>NA</v>
      </c>
      <c r="AX47" s="6" t="str">
        <f t="shared" si="47"/>
        <v>NA</v>
      </c>
      <c r="AY47" s="6" t="str">
        <f t="shared" si="48"/>
        <v>NA</v>
      </c>
      <c r="AZ47" s="3" t="str">
        <f t="shared" si="49"/>
        <v>NA</v>
      </c>
      <c r="BA47" s="3" t="str">
        <f t="shared" si="50"/>
        <v>NA</v>
      </c>
      <c r="BB47" s="3" t="str">
        <f t="shared" si="51"/>
        <v>NA</v>
      </c>
      <c r="BC47" s="3" t="str">
        <f t="shared" si="52"/>
        <v>NA</v>
      </c>
      <c r="BD47" s="3" t="str">
        <f t="shared" si="53"/>
        <v>NA</v>
      </c>
      <c r="BE47" s="3" t="str">
        <f t="shared" si="54"/>
        <v>NA</v>
      </c>
      <c r="BF47" s="3" t="str">
        <f t="shared" si="55"/>
        <v>NA</v>
      </c>
      <c r="BG47" s="3" t="str">
        <f t="shared" si="56"/>
        <v>NA</v>
      </c>
      <c r="BH47" s="3" t="str">
        <f t="shared" si="57"/>
        <v>NA</v>
      </c>
      <c r="BI47" s="3" t="str">
        <f t="shared" si="58"/>
        <v>NA</v>
      </c>
      <c r="BJ47" s="3" t="str">
        <f t="shared" si="59"/>
        <v>NA</v>
      </c>
      <c r="BK47" s="25" t="s">
        <v>32</v>
      </c>
      <c r="BL47" s="3" t="s">
        <v>32</v>
      </c>
      <c r="BM47" s="3" t="str">
        <f t="shared" si="37"/>
        <v>NA</v>
      </c>
      <c r="BN47" s="3" t="s">
        <v>32</v>
      </c>
      <c r="BO47" s="3" t="s">
        <v>32</v>
      </c>
      <c r="BP47" s="3" t="s">
        <v>32</v>
      </c>
      <c r="BQ47" s="6" t="s">
        <v>32</v>
      </c>
      <c r="BR47" s="3" t="str">
        <f t="shared" ref="BR47:BR78" si="62">IF(E47="NA", "NA", IF(AL47="NA","NA", E47/AL47))</f>
        <v>NA</v>
      </c>
      <c r="BS47" s="3" t="str">
        <f t="shared" si="38"/>
        <v>NA</v>
      </c>
      <c r="BT47" s="3" t="str">
        <f t="shared" si="39"/>
        <v>NA</v>
      </c>
      <c r="BU47" s="3" t="str">
        <f t="shared" si="41"/>
        <v>NA</v>
      </c>
      <c r="BV47" s="3">
        <f t="shared" si="61"/>
        <v>1.1880559085133418</v>
      </c>
      <c r="BW47" s="3" t="str">
        <f t="shared" si="60"/>
        <v>NA</v>
      </c>
      <c r="BX47" s="3">
        <f t="shared" si="40"/>
        <v>0.13689839572192514</v>
      </c>
      <c r="BY47" s="3">
        <f t="shared" si="43"/>
        <v>0.10673443456162643</v>
      </c>
      <c r="BZ47" s="3" t="str">
        <f t="shared" si="44"/>
        <v>NA</v>
      </c>
      <c r="CA47" s="3">
        <f t="shared" si="46"/>
        <v>0.14084507042253522</v>
      </c>
      <c r="CB47" s="3"/>
      <c r="CC47" s="3"/>
      <c r="CD47" s="3"/>
      <c r="CE47" s="3"/>
    </row>
    <row r="48" spans="1:83" ht="25" customHeight="1">
      <c r="A48" s="7" t="s">
        <v>308</v>
      </c>
      <c r="B48" s="13" t="s">
        <v>63</v>
      </c>
      <c r="C48" s="3" t="s">
        <v>72</v>
      </c>
      <c r="D48" s="3" t="s">
        <v>46</v>
      </c>
      <c r="E48" s="5">
        <v>22.6</v>
      </c>
      <c r="F48" s="5">
        <v>20.6</v>
      </c>
      <c r="G48" s="5">
        <v>7.01</v>
      </c>
      <c r="H48" s="14">
        <v>2.81</v>
      </c>
      <c r="I48" s="5">
        <v>0.78</v>
      </c>
      <c r="J48" s="5">
        <v>10.16</v>
      </c>
      <c r="K48" s="5">
        <v>20.149999999999999</v>
      </c>
      <c r="L48" s="5">
        <v>10.66</v>
      </c>
      <c r="M48" s="5">
        <v>2.2000000000000002</v>
      </c>
      <c r="N48" s="5" t="s">
        <v>32</v>
      </c>
      <c r="O48" s="5" t="s">
        <v>32</v>
      </c>
      <c r="P48" s="5">
        <v>3.6</v>
      </c>
      <c r="Q48" s="5">
        <v>2.84</v>
      </c>
      <c r="R48" s="5">
        <v>7.58</v>
      </c>
      <c r="S48" s="15">
        <v>0.84199999999999997</v>
      </c>
      <c r="T48" s="14">
        <v>0.34</v>
      </c>
      <c r="U48" s="5" t="s">
        <v>32</v>
      </c>
      <c r="V48" s="5" t="s">
        <v>32</v>
      </c>
      <c r="W48" s="5" t="s">
        <v>32</v>
      </c>
      <c r="X48" s="5" t="s">
        <v>32</v>
      </c>
      <c r="Y48" s="5">
        <v>6.69</v>
      </c>
      <c r="Z48" s="3" t="s">
        <v>33</v>
      </c>
      <c r="AA48" s="3" t="s">
        <v>32</v>
      </c>
      <c r="AB48" s="6" t="s">
        <v>33</v>
      </c>
      <c r="AC48" s="3" t="s">
        <v>53</v>
      </c>
      <c r="AD48" s="6" t="s">
        <v>33</v>
      </c>
      <c r="AE48" s="3">
        <v>2.5499999999999998</v>
      </c>
      <c r="AF48" s="25">
        <v>2.0299999999999998</v>
      </c>
      <c r="AG48" s="25">
        <v>2.65</v>
      </c>
      <c r="AH48" s="25">
        <v>0.52</v>
      </c>
      <c r="AI48" s="3" t="s">
        <v>32</v>
      </c>
      <c r="AJ48" s="3">
        <v>272.45999999999998</v>
      </c>
      <c r="AK48" s="5">
        <v>39.35</v>
      </c>
      <c r="AL48" s="5">
        <v>80.33</v>
      </c>
      <c r="AM48" s="5">
        <v>110.18</v>
      </c>
      <c r="AN48" s="5">
        <v>16.7</v>
      </c>
      <c r="AO48" s="5">
        <v>2.14</v>
      </c>
      <c r="AP48" s="5">
        <v>14.75</v>
      </c>
      <c r="AQ48" s="5">
        <v>1.48</v>
      </c>
      <c r="AR48" s="14">
        <v>4.53</v>
      </c>
      <c r="AS48" s="5">
        <v>67.22</v>
      </c>
      <c r="AT48" s="5">
        <v>4.97</v>
      </c>
      <c r="AU48" s="5">
        <v>35.64</v>
      </c>
      <c r="AV48" s="3">
        <f t="shared" si="35"/>
        <v>0.34029126213592231</v>
      </c>
      <c r="AW48" s="3">
        <f t="shared" si="36"/>
        <v>0.36796116504854365</v>
      </c>
      <c r="AX48" s="6" t="str">
        <f t="shared" si="47"/>
        <v>NA</v>
      </c>
      <c r="AY48" s="6">
        <f t="shared" si="48"/>
        <v>3.4513274336283185E-2</v>
      </c>
      <c r="AZ48" s="3">
        <f t="shared" si="49"/>
        <v>0.44955752212389377</v>
      </c>
      <c r="BA48" s="3">
        <f t="shared" si="50"/>
        <v>0.10918114143920597</v>
      </c>
      <c r="BB48" s="3">
        <f t="shared" si="51"/>
        <v>0.20637898686679176</v>
      </c>
      <c r="BC48" s="3">
        <f t="shared" si="52"/>
        <v>0.13945409429280398</v>
      </c>
      <c r="BD48" s="3" t="str">
        <f t="shared" si="53"/>
        <v>NA</v>
      </c>
      <c r="BE48" s="3">
        <f t="shared" si="54"/>
        <v>0.17475728155339806</v>
      </c>
      <c r="BF48" s="3">
        <f t="shared" si="55"/>
        <v>0.13786407766990288</v>
      </c>
      <c r="BG48" s="3">
        <f t="shared" si="56"/>
        <v>9.0130158168522698E-2</v>
      </c>
      <c r="BH48" s="3" t="str">
        <f t="shared" si="57"/>
        <v>NA</v>
      </c>
      <c r="BI48" s="3" t="str">
        <f t="shared" si="58"/>
        <v>NA</v>
      </c>
      <c r="BJ48" s="3">
        <f t="shared" si="59"/>
        <v>0.32475728155339806</v>
      </c>
      <c r="BK48" s="25">
        <v>2.65</v>
      </c>
      <c r="BL48" s="3" t="s">
        <v>32</v>
      </c>
      <c r="BM48" s="3">
        <f t="shared" si="37"/>
        <v>1.2561576354679804</v>
      </c>
      <c r="BN48" s="3">
        <v>0</v>
      </c>
      <c r="BO48" s="3" t="s">
        <v>32</v>
      </c>
      <c r="BP48" s="3">
        <v>0</v>
      </c>
      <c r="BQ48" s="6">
        <v>0</v>
      </c>
      <c r="BR48" s="3">
        <f t="shared" si="62"/>
        <v>0.28133947466699866</v>
      </c>
      <c r="BS48" s="3">
        <f t="shared" si="38"/>
        <v>0.48985435080293793</v>
      </c>
      <c r="BT48" s="3">
        <f t="shared" si="39"/>
        <v>0.29483226895691111</v>
      </c>
      <c r="BU48" s="3">
        <f t="shared" si="41"/>
        <v>0.40438963517580567</v>
      </c>
      <c r="BV48" s="3">
        <f t="shared" si="61"/>
        <v>1.1322033898305084</v>
      </c>
      <c r="BW48" s="3">
        <f t="shared" si="60"/>
        <v>0.71601941747572806</v>
      </c>
      <c r="BX48" s="3">
        <f t="shared" si="40"/>
        <v>0.1281437125748503</v>
      </c>
      <c r="BY48" s="3">
        <f t="shared" si="43"/>
        <v>0.10033898305084746</v>
      </c>
      <c r="BZ48" s="3">
        <f t="shared" si="44"/>
        <v>6.7390657542398105E-2</v>
      </c>
      <c r="CA48" s="3">
        <f t="shared" si="46"/>
        <v>0.13945005611672279</v>
      </c>
      <c r="CB48" s="3"/>
      <c r="CC48" s="3"/>
      <c r="CD48" s="3"/>
      <c r="CE48" s="3"/>
    </row>
    <row r="49" spans="1:83" ht="25" customHeight="1">
      <c r="A49" s="7" t="s">
        <v>308</v>
      </c>
      <c r="B49" s="13" t="s">
        <v>63</v>
      </c>
      <c r="C49" s="3" t="s">
        <v>73</v>
      </c>
      <c r="D49" s="3" t="s">
        <v>46</v>
      </c>
      <c r="E49" s="5" t="s">
        <v>32</v>
      </c>
      <c r="F49" s="5" t="s">
        <v>32</v>
      </c>
      <c r="G49" s="5" t="s">
        <v>32</v>
      </c>
      <c r="H49" s="5">
        <v>3.17</v>
      </c>
      <c r="I49" s="5" t="s">
        <v>32</v>
      </c>
      <c r="J49" s="5" t="s">
        <v>32</v>
      </c>
      <c r="K49" s="5" t="s">
        <v>32</v>
      </c>
      <c r="L49" s="5" t="s">
        <v>32</v>
      </c>
      <c r="M49" s="5" t="s">
        <v>32</v>
      </c>
      <c r="N49" s="5">
        <v>1.385</v>
      </c>
      <c r="O49" s="5" t="s">
        <v>32</v>
      </c>
      <c r="P49" s="5" t="s">
        <v>32</v>
      </c>
      <c r="Q49" s="5">
        <v>4.4800000000000004</v>
      </c>
      <c r="R49" s="5">
        <v>14.13</v>
      </c>
      <c r="S49" s="5">
        <v>6.26</v>
      </c>
      <c r="T49" s="5">
        <v>4.7</v>
      </c>
      <c r="U49" s="5" t="s">
        <v>32</v>
      </c>
      <c r="V49" s="5">
        <v>1.82</v>
      </c>
      <c r="W49" s="5" t="s">
        <v>32</v>
      </c>
      <c r="X49" s="5" t="s">
        <v>32</v>
      </c>
      <c r="Y49" s="5">
        <v>14.03</v>
      </c>
      <c r="Z49" s="3" t="s">
        <v>33</v>
      </c>
      <c r="AA49" s="3" t="s">
        <v>32</v>
      </c>
      <c r="AB49" s="6" t="s">
        <v>33</v>
      </c>
      <c r="AC49" s="3" t="s">
        <v>53</v>
      </c>
      <c r="AD49" s="6" t="s">
        <v>33</v>
      </c>
      <c r="AE49" s="3" t="s">
        <v>32</v>
      </c>
      <c r="AF49" s="25">
        <v>2.06</v>
      </c>
      <c r="AG49" s="25">
        <v>1.98</v>
      </c>
      <c r="AH49" s="25">
        <v>0.84</v>
      </c>
      <c r="AI49" s="3" t="s">
        <v>32</v>
      </c>
      <c r="AJ49" s="3" t="s">
        <v>32</v>
      </c>
      <c r="AK49" s="5">
        <v>88.900999999999996</v>
      </c>
      <c r="AL49" s="5">
        <v>155.30799999999999</v>
      </c>
      <c r="AM49" s="5" t="s">
        <v>32</v>
      </c>
      <c r="AN49" s="5">
        <v>31.14</v>
      </c>
      <c r="AO49" s="5">
        <v>4.8600000000000003</v>
      </c>
      <c r="AP49" s="5">
        <v>31.37</v>
      </c>
      <c r="AQ49" s="5">
        <v>2.61</v>
      </c>
      <c r="AR49" s="14">
        <v>7.47</v>
      </c>
      <c r="AS49" s="5">
        <v>64.040000000000006</v>
      </c>
      <c r="AT49" s="5">
        <v>11.67</v>
      </c>
      <c r="AU49" s="5">
        <v>67.27</v>
      </c>
      <c r="AV49" s="3" t="str">
        <f t="shared" ref="AV49:AV80" si="63">IF(G49="NA", "NA", IF(F49="NA", "NA",G49 /F49))</f>
        <v>NA</v>
      </c>
      <c r="AW49" s="3" t="str">
        <f t="shared" ref="AW49:AW80" si="64">IF(R49="NA", "NA", IF(F49="NA","NA",R49/F49))</f>
        <v>NA</v>
      </c>
      <c r="AX49" s="6" t="str">
        <f t="shared" si="47"/>
        <v>NA</v>
      </c>
      <c r="AY49" s="6" t="str">
        <f t="shared" si="48"/>
        <v>NA</v>
      </c>
      <c r="AZ49" s="3" t="str">
        <f t="shared" si="49"/>
        <v>NA</v>
      </c>
      <c r="BA49" s="3" t="str">
        <f t="shared" si="50"/>
        <v>NA</v>
      </c>
      <c r="BB49" s="3" t="str">
        <f t="shared" si="51"/>
        <v>NA</v>
      </c>
      <c r="BC49" s="3" t="str">
        <f t="shared" si="52"/>
        <v>NA</v>
      </c>
      <c r="BD49" s="3" t="str">
        <f t="shared" si="53"/>
        <v>NA</v>
      </c>
      <c r="BE49" s="3" t="str">
        <f t="shared" si="54"/>
        <v>NA</v>
      </c>
      <c r="BF49" s="3" t="str">
        <f t="shared" si="55"/>
        <v>NA</v>
      </c>
      <c r="BG49" s="3" t="str">
        <f t="shared" si="56"/>
        <v>NA</v>
      </c>
      <c r="BH49" s="3" t="str">
        <f t="shared" si="57"/>
        <v>NA</v>
      </c>
      <c r="BI49" s="3" t="str">
        <f t="shared" si="58"/>
        <v>NA</v>
      </c>
      <c r="BJ49" s="3" t="str">
        <f t="shared" si="59"/>
        <v>NA</v>
      </c>
      <c r="BK49" s="25">
        <v>1.98</v>
      </c>
      <c r="BL49" s="3" t="s">
        <v>32</v>
      </c>
      <c r="BM49" s="3" t="str">
        <f t="shared" si="37"/>
        <v>NA</v>
      </c>
      <c r="BN49" s="3">
        <v>0</v>
      </c>
      <c r="BO49" s="3" t="s">
        <v>32</v>
      </c>
      <c r="BP49" s="3">
        <v>0</v>
      </c>
      <c r="BQ49" s="6">
        <v>0</v>
      </c>
      <c r="BR49" s="3" t="str">
        <f t="shared" si="62"/>
        <v>NA</v>
      </c>
      <c r="BS49" s="3">
        <f t="shared" si="38"/>
        <v>0.57241738996059444</v>
      </c>
      <c r="BT49" s="3" t="str">
        <f t="shared" si="39"/>
        <v>NA</v>
      </c>
      <c r="BU49" s="3" t="str">
        <f t="shared" si="41"/>
        <v>NA</v>
      </c>
      <c r="BV49" s="3">
        <f t="shared" si="61"/>
        <v>0.99266815428753585</v>
      </c>
      <c r="BW49" s="3" t="str">
        <f t="shared" si="60"/>
        <v>NA</v>
      </c>
      <c r="BX49" s="3">
        <f t="shared" si="40"/>
        <v>0.15606936416184972</v>
      </c>
      <c r="BY49" s="3">
        <f t="shared" si="43"/>
        <v>8.3200510041440856E-2</v>
      </c>
      <c r="BZ49" s="3">
        <f t="shared" si="44"/>
        <v>0.11664584634603371</v>
      </c>
      <c r="CA49" s="3">
        <f t="shared" si="46"/>
        <v>0.17348000594618701</v>
      </c>
      <c r="CB49" s="3"/>
      <c r="CC49" s="3"/>
      <c r="CD49" s="3"/>
      <c r="CE49" s="3"/>
    </row>
    <row r="50" spans="1:83" ht="25" customHeight="1">
      <c r="A50" s="7" t="s">
        <v>308</v>
      </c>
      <c r="B50" s="13" t="s">
        <v>63</v>
      </c>
      <c r="C50" s="3" t="s">
        <v>74</v>
      </c>
      <c r="D50" s="3" t="s">
        <v>46</v>
      </c>
      <c r="E50" s="5">
        <v>24.3</v>
      </c>
      <c r="F50" s="5">
        <v>22.18</v>
      </c>
      <c r="G50" s="5">
        <v>9.2100000000000009</v>
      </c>
      <c r="H50" s="5">
        <v>2.84</v>
      </c>
      <c r="I50" s="5" t="s">
        <v>32</v>
      </c>
      <c r="J50" s="5" t="s">
        <v>32</v>
      </c>
      <c r="K50" s="5">
        <v>22.45</v>
      </c>
      <c r="L50" s="5" t="s">
        <v>32</v>
      </c>
      <c r="M50" s="5" t="s">
        <v>32</v>
      </c>
      <c r="N50" s="5" t="s">
        <v>32</v>
      </c>
      <c r="O50" s="5" t="s">
        <v>32</v>
      </c>
      <c r="P50" s="5">
        <v>3.9</v>
      </c>
      <c r="Q50" s="5">
        <v>2.58</v>
      </c>
      <c r="R50" s="5">
        <v>9.35</v>
      </c>
      <c r="S50" s="5">
        <v>5.7</v>
      </c>
      <c r="T50" s="5">
        <v>2.6</v>
      </c>
      <c r="U50" s="5" t="s">
        <v>32</v>
      </c>
      <c r="V50" s="5">
        <v>0.94</v>
      </c>
      <c r="W50" s="5" t="s">
        <v>32</v>
      </c>
      <c r="X50" s="5" t="s">
        <v>32</v>
      </c>
      <c r="Y50" s="5">
        <v>6.93</v>
      </c>
      <c r="Z50" s="3" t="s">
        <v>33</v>
      </c>
      <c r="AA50" s="3" t="s">
        <v>34</v>
      </c>
      <c r="AB50" s="6" t="s">
        <v>33</v>
      </c>
      <c r="AC50" s="3" t="s">
        <v>53</v>
      </c>
      <c r="AD50" s="6" t="s">
        <v>33</v>
      </c>
      <c r="AE50" s="3">
        <v>2.81</v>
      </c>
      <c r="AF50" s="25">
        <v>2.36</v>
      </c>
      <c r="AG50" s="25">
        <v>2.48</v>
      </c>
      <c r="AH50" s="25">
        <v>0.68</v>
      </c>
      <c r="AI50" s="3">
        <v>0.49009999999999998</v>
      </c>
      <c r="AJ50" s="3" t="s">
        <v>32</v>
      </c>
      <c r="AK50" s="5">
        <v>37.340000000000003</v>
      </c>
      <c r="AL50" s="5">
        <v>67.38</v>
      </c>
      <c r="AM50" s="5" t="s">
        <v>32</v>
      </c>
      <c r="AN50" s="5">
        <v>9.75</v>
      </c>
      <c r="AO50" s="5">
        <v>1.99</v>
      </c>
      <c r="AP50" s="5">
        <v>11.13</v>
      </c>
      <c r="AQ50" s="5">
        <v>1.93</v>
      </c>
      <c r="AR50" s="14" t="s">
        <v>32</v>
      </c>
      <c r="AS50" s="5" t="s">
        <v>32</v>
      </c>
      <c r="AT50" s="5" t="s">
        <v>32</v>
      </c>
      <c r="AU50" s="5" t="s">
        <v>32</v>
      </c>
      <c r="AV50" s="3">
        <f t="shared" si="63"/>
        <v>0.41523895401262401</v>
      </c>
      <c r="AW50" s="3">
        <f t="shared" si="64"/>
        <v>0.42155094679891791</v>
      </c>
      <c r="AX50" s="6" t="str">
        <f t="shared" si="47"/>
        <v>NA</v>
      </c>
      <c r="AY50" s="6" t="str">
        <f t="shared" si="48"/>
        <v>NA</v>
      </c>
      <c r="AZ50" s="3" t="str">
        <f t="shared" si="49"/>
        <v>NA</v>
      </c>
      <c r="BA50" s="3" t="str">
        <f t="shared" si="50"/>
        <v>NA</v>
      </c>
      <c r="BB50" s="3" t="str">
        <f t="shared" si="51"/>
        <v>NA</v>
      </c>
      <c r="BC50" s="3">
        <f t="shared" si="52"/>
        <v>0.12650334075723829</v>
      </c>
      <c r="BD50" s="3" t="str">
        <f t="shared" si="53"/>
        <v>NA</v>
      </c>
      <c r="BE50" s="3">
        <f t="shared" si="54"/>
        <v>0.17583408476104598</v>
      </c>
      <c r="BF50" s="3">
        <f t="shared" si="55"/>
        <v>0.11632100991884581</v>
      </c>
      <c r="BG50" s="3">
        <f t="shared" si="56"/>
        <v>0.5878092656626529</v>
      </c>
      <c r="BH50" s="3" t="str">
        <f t="shared" si="57"/>
        <v>NA</v>
      </c>
      <c r="BI50" s="3">
        <f t="shared" si="58"/>
        <v>4.2380522993688004E-2</v>
      </c>
      <c r="BJ50" s="3">
        <f t="shared" si="59"/>
        <v>0.31244364292155091</v>
      </c>
      <c r="BK50" s="25">
        <v>2.48</v>
      </c>
      <c r="BL50" s="3">
        <v>0.49009999999999998</v>
      </c>
      <c r="BM50" s="3">
        <f t="shared" si="37"/>
        <v>1.1906779661016951</v>
      </c>
      <c r="BN50" s="3">
        <v>0</v>
      </c>
      <c r="BO50" s="3">
        <v>1</v>
      </c>
      <c r="BP50" s="3">
        <v>0</v>
      </c>
      <c r="BQ50" s="6">
        <v>0</v>
      </c>
      <c r="BR50" s="3">
        <f t="shared" si="62"/>
        <v>0.36064113980409623</v>
      </c>
      <c r="BS50" s="3">
        <f t="shared" si="38"/>
        <v>0.55417037696645899</v>
      </c>
      <c r="BT50" s="3" t="str">
        <f t="shared" si="39"/>
        <v>NA</v>
      </c>
      <c r="BU50" s="3" t="str">
        <f t="shared" si="41"/>
        <v>NA</v>
      </c>
      <c r="BV50" s="3">
        <f t="shared" si="61"/>
        <v>0.87601078167115898</v>
      </c>
      <c r="BW50" s="3">
        <f t="shared" si="60"/>
        <v>0.5018034265103698</v>
      </c>
      <c r="BX50" s="3">
        <f t="shared" si="40"/>
        <v>0.20410256410256411</v>
      </c>
      <c r="BY50" s="3">
        <f t="shared" si="43"/>
        <v>0.17340521114106017</v>
      </c>
      <c r="BZ50" s="3" t="str">
        <f t="shared" si="44"/>
        <v>NA</v>
      </c>
      <c r="CA50" s="3" t="str">
        <f t="shared" si="46"/>
        <v>NA</v>
      </c>
      <c r="CB50" s="3"/>
      <c r="CC50" s="3"/>
      <c r="CD50" s="3"/>
      <c r="CE50" s="3"/>
    </row>
    <row r="51" spans="1:83" ht="25" customHeight="1">
      <c r="A51" s="7" t="s">
        <v>308</v>
      </c>
      <c r="B51" s="13" t="s">
        <v>63</v>
      </c>
      <c r="C51" s="3" t="s">
        <v>75</v>
      </c>
      <c r="D51" s="3" t="s">
        <v>46</v>
      </c>
      <c r="E51" s="5">
        <v>28.3</v>
      </c>
      <c r="F51" s="5">
        <v>26.41</v>
      </c>
      <c r="G51" s="5">
        <v>12.07</v>
      </c>
      <c r="H51" s="14">
        <v>3.19</v>
      </c>
      <c r="I51" s="5">
        <v>1.37</v>
      </c>
      <c r="J51" s="5">
        <v>13.74</v>
      </c>
      <c r="K51" s="5">
        <v>25.13</v>
      </c>
      <c r="L51" s="5">
        <v>13.5</v>
      </c>
      <c r="M51" s="5" t="s">
        <v>32</v>
      </c>
      <c r="N51" s="5" t="s">
        <v>32</v>
      </c>
      <c r="O51" s="5" t="s">
        <v>32</v>
      </c>
      <c r="P51" s="5">
        <v>4.58</v>
      </c>
      <c r="Q51" s="5" t="s">
        <v>32</v>
      </c>
      <c r="R51" s="5">
        <v>9.2200000000000006</v>
      </c>
      <c r="S51" s="5">
        <v>7.25</v>
      </c>
      <c r="T51" s="5">
        <v>3.12</v>
      </c>
      <c r="U51" s="5" t="s">
        <v>32</v>
      </c>
      <c r="V51" s="5" t="s">
        <v>32</v>
      </c>
      <c r="W51" s="5" t="s">
        <v>32</v>
      </c>
      <c r="X51" s="5" t="s">
        <v>32</v>
      </c>
      <c r="Y51" s="5">
        <v>8.69</v>
      </c>
      <c r="Z51" s="3" t="s">
        <v>33</v>
      </c>
      <c r="AA51" s="3" t="s">
        <v>32</v>
      </c>
      <c r="AB51" s="6" t="s">
        <v>33</v>
      </c>
      <c r="AC51" s="3" t="s">
        <v>53</v>
      </c>
      <c r="AD51" s="6" t="s">
        <v>33</v>
      </c>
      <c r="AE51" s="3">
        <v>2.89</v>
      </c>
      <c r="AF51" s="25">
        <v>2.6</v>
      </c>
      <c r="AG51" s="25">
        <v>2.52</v>
      </c>
      <c r="AH51" s="25">
        <v>0.66</v>
      </c>
      <c r="AI51" s="3" t="s">
        <v>32</v>
      </c>
      <c r="AJ51" s="3">
        <v>305.08999999999997</v>
      </c>
      <c r="AK51" s="5">
        <v>44.88</v>
      </c>
      <c r="AL51" s="5">
        <v>101.87</v>
      </c>
      <c r="AM51" s="5">
        <v>157.99</v>
      </c>
      <c r="AN51" s="5">
        <v>20.45</v>
      </c>
      <c r="AO51" s="5">
        <v>2.62</v>
      </c>
      <c r="AP51" s="5">
        <v>15.83</v>
      </c>
      <c r="AQ51" s="5">
        <v>2.09</v>
      </c>
      <c r="AR51" s="14" t="s">
        <v>32</v>
      </c>
      <c r="AS51" s="5" t="s">
        <v>32</v>
      </c>
      <c r="AT51" s="5" t="s">
        <v>32</v>
      </c>
      <c r="AU51" s="5" t="s">
        <v>32</v>
      </c>
      <c r="AV51" s="3">
        <f t="shared" si="63"/>
        <v>0.45702385460053013</v>
      </c>
      <c r="AW51" s="3">
        <f t="shared" si="64"/>
        <v>0.34911018553578194</v>
      </c>
      <c r="AX51" s="6" t="str">
        <f t="shared" si="47"/>
        <v>NA</v>
      </c>
      <c r="AY51" s="6">
        <f t="shared" si="48"/>
        <v>4.8409893992932863E-2</v>
      </c>
      <c r="AZ51" s="3">
        <f t="shared" si="49"/>
        <v>0.48551236749116605</v>
      </c>
      <c r="BA51" s="3" t="str">
        <f t="shared" si="50"/>
        <v>NA</v>
      </c>
      <c r="BB51" s="3" t="str">
        <f t="shared" si="51"/>
        <v>NA</v>
      </c>
      <c r="BC51" s="3">
        <f t="shared" si="52"/>
        <v>0.12693991245523278</v>
      </c>
      <c r="BD51" s="3" t="str">
        <f t="shared" si="53"/>
        <v>NA</v>
      </c>
      <c r="BE51" s="3">
        <f t="shared" si="54"/>
        <v>0.17341915940931465</v>
      </c>
      <c r="BF51" s="3" t="str">
        <f t="shared" si="55"/>
        <v>NA</v>
      </c>
      <c r="BG51" s="3">
        <f t="shared" si="56"/>
        <v>0.61677992839314955</v>
      </c>
      <c r="BH51" s="3" t="str">
        <f t="shared" si="57"/>
        <v>NA</v>
      </c>
      <c r="BI51" s="3" t="str">
        <f t="shared" si="58"/>
        <v>NA</v>
      </c>
      <c r="BJ51" s="3">
        <f t="shared" si="59"/>
        <v>0.32904202953426731</v>
      </c>
      <c r="BK51" s="25">
        <v>2.52</v>
      </c>
      <c r="BL51" s="3" t="s">
        <v>32</v>
      </c>
      <c r="BM51" s="3">
        <f t="shared" si="37"/>
        <v>1.1115384615384616</v>
      </c>
      <c r="BN51" s="3">
        <v>0</v>
      </c>
      <c r="BO51" s="3" t="s">
        <v>32</v>
      </c>
      <c r="BP51" s="3">
        <v>0</v>
      </c>
      <c r="BQ51" s="6">
        <v>0</v>
      </c>
      <c r="BR51" s="3">
        <f t="shared" si="62"/>
        <v>0.27780504564641206</v>
      </c>
      <c r="BS51" s="3">
        <f t="shared" si="38"/>
        <v>0.44056149995091787</v>
      </c>
      <c r="BT51" s="3">
        <f t="shared" si="39"/>
        <v>0.3339014716968764</v>
      </c>
      <c r="BU51" s="3">
        <f t="shared" si="41"/>
        <v>0.51784719263168255</v>
      </c>
      <c r="BV51" s="3">
        <f t="shared" si="61"/>
        <v>1.2918509159823119</v>
      </c>
      <c r="BW51" s="3">
        <f t="shared" si="60"/>
        <v>0.59939416887542596</v>
      </c>
      <c r="BX51" s="3">
        <f t="shared" si="40"/>
        <v>0.12811735941320293</v>
      </c>
      <c r="BY51" s="3">
        <f t="shared" si="43"/>
        <v>0.13202779532533163</v>
      </c>
      <c r="BZ51" s="3" t="str">
        <f t="shared" si="44"/>
        <v>NA</v>
      </c>
      <c r="CA51" s="3" t="str">
        <f t="shared" si="46"/>
        <v>NA</v>
      </c>
      <c r="CB51" s="3"/>
      <c r="CC51" s="3"/>
      <c r="CD51" s="3"/>
      <c r="CE51" s="3"/>
    </row>
    <row r="52" spans="1:83" ht="25" customHeight="1">
      <c r="A52" s="7" t="s">
        <v>308</v>
      </c>
      <c r="B52" s="13" t="s">
        <v>63</v>
      </c>
      <c r="C52" s="3" t="s">
        <v>76</v>
      </c>
      <c r="D52" s="3" t="s">
        <v>46</v>
      </c>
      <c r="E52" s="5">
        <v>25.7</v>
      </c>
      <c r="F52" s="5">
        <v>23.79</v>
      </c>
      <c r="G52" s="5">
        <v>9.94</v>
      </c>
      <c r="H52" s="5">
        <v>2.79</v>
      </c>
      <c r="I52" s="5">
        <v>1.18</v>
      </c>
      <c r="J52" s="5">
        <v>11.34</v>
      </c>
      <c r="K52" s="5">
        <v>22.79</v>
      </c>
      <c r="L52" s="5">
        <v>12.27</v>
      </c>
      <c r="M52" s="5" t="s">
        <v>32</v>
      </c>
      <c r="N52" s="5" t="s">
        <v>32</v>
      </c>
      <c r="O52" s="5" t="s">
        <v>32</v>
      </c>
      <c r="P52" s="5">
        <v>4.1500000000000004</v>
      </c>
      <c r="Q52" s="5">
        <v>2.84</v>
      </c>
      <c r="R52" s="5">
        <v>9.6300000000000008</v>
      </c>
      <c r="S52" s="5">
        <v>6.09</v>
      </c>
      <c r="T52" s="5">
        <v>3.57</v>
      </c>
      <c r="U52" s="5" t="s">
        <v>32</v>
      </c>
      <c r="V52" s="5" t="s">
        <v>32</v>
      </c>
      <c r="W52" s="5" t="s">
        <v>32</v>
      </c>
      <c r="X52" s="5" t="s">
        <v>32</v>
      </c>
      <c r="Y52" s="5">
        <v>8.08</v>
      </c>
      <c r="Z52" s="3" t="s">
        <v>33</v>
      </c>
      <c r="AA52" s="3" t="s">
        <v>32</v>
      </c>
      <c r="AB52" s="6" t="s">
        <v>33</v>
      </c>
      <c r="AC52" s="3" t="s">
        <v>53</v>
      </c>
      <c r="AD52" s="6" t="s">
        <v>33</v>
      </c>
      <c r="AE52" s="3">
        <v>2.2000000000000002</v>
      </c>
      <c r="AF52" s="25">
        <v>1.84</v>
      </c>
      <c r="AG52" s="25">
        <v>2.1800000000000002</v>
      </c>
      <c r="AH52" s="25">
        <v>0.64</v>
      </c>
      <c r="AI52" s="3" t="s">
        <v>32</v>
      </c>
      <c r="AJ52" s="3">
        <v>308.37</v>
      </c>
      <c r="AK52" s="5">
        <v>40.15</v>
      </c>
      <c r="AL52" s="5">
        <v>90.04</v>
      </c>
      <c r="AM52" s="5">
        <v>153.97999999999999</v>
      </c>
      <c r="AN52" s="5">
        <v>19.3</v>
      </c>
      <c r="AO52" s="5">
        <v>2.63</v>
      </c>
      <c r="AP52" s="5">
        <v>15.21</v>
      </c>
      <c r="AQ52" s="5">
        <v>2.19</v>
      </c>
      <c r="AR52" s="14" t="s">
        <v>32</v>
      </c>
      <c r="AS52" s="5" t="s">
        <v>32</v>
      </c>
      <c r="AT52" s="5">
        <v>5.39</v>
      </c>
      <c r="AU52" s="5">
        <v>36.51</v>
      </c>
      <c r="AV52" s="3">
        <f t="shared" si="63"/>
        <v>0.417822614543926</v>
      </c>
      <c r="AW52" s="3">
        <f t="shared" si="64"/>
        <v>0.40479192938209335</v>
      </c>
      <c r="AX52" s="6" t="str">
        <f t="shared" si="47"/>
        <v>NA</v>
      </c>
      <c r="AY52" s="6">
        <f t="shared" si="48"/>
        <v>4.591439688715953E-2</v>
      </c>
      <c r="AZ52" s="3">
        <f t="shared" si="49"/>
        <v>0.44124513618677041</v>
      </c>
      <c r="BA52" s="3" t="str">
        <f t="shared" si="50"/>
        <v>NA</v>
      </c>
      <c r="BB52" s="3" t="str">
        <f t="shared" si="51"/>
        <v>NA</v>
      </c>
      <c r="BC52" s="3">
        <f t="shared" si="52"/>
        <v>0.12242211496270294</v>
      </c>
      <c r="BD52" s="3" t="str">
        <f t="shared" si="53"/>
        <v>NA</v>
      </c>
      <c r="BE52" s="3">
        <f t="shared" si="54"/>
        <v>0.17444304329550234</v>
      </c>
      <c r="BF52" s="3">
        <f t="shared" si="55"/>
        <v>0.11937788986969315</v>
      </c>
      <c r="BG52" s="3">
        <f t="shared" si="56"/>
        <v>0.63782650344004632</v>
      </c>
      <c r="BH52" s="3" t="str">
        <f t="shared" si="57"/>
        <v>NA</v>
      </c>
      <c r="BI52" s="3" t="str">
        <f t="shared" si="58"/>
        <v>NA</v>
      </c>
      <c r="BJ52" s="3">
        <f t="shared" si="59"/>
        <v>0.3396385035729298</v>
      </c>
      <c r="BK52" s="25">
        <v>2.1800000000000002</v>
      </c>
      <c r="BL52" s="3" t="s">
        <v>32</v>
      </c>
      <c r="BM52" s="3">
        <f t="shared" si="37"/>
        <v>1.1956521739130435</v>
      </c>
      <c r="BN52" s="3">
        <v>0</v>
      </c>
      <c r="BO52" s="3" t="s">
        <v>32</v>
      </c>
      <c r="BP52" s="3">
        <v>0</v>
      </c>
      <c r="BQ52" s="6">
        <v>0</v>
      </c>
      <c r="BR52" s="3">
        <f t="shared" si="62"/>
        <v>0.28542869835628609</v>
      </c>
      <c r="BS52" s="3">
        <f t="shared" si="38"/>
        <v>0.44591292758773876</v>
      </c>
      <c r="BT52" s="3">
        <f t="shared" si="39"/>
        <v>0.29198689885527129</v>
      </c>
      <c r="BU52" s="3">
        <f t="shared" si="41"/>
        <v>0.49933521419074484</v>
      </c>
      <c r="BV52" s="3">
        <f t="shared" si="61"/>
        <v>1.2689020381328073</v>
      </c>
      <c r="BW52" s="3">
        <f t="shared" si="60"/>
        <v>0.63934426229508201</v>
      </c>
      <c r="BX52" s="3">
        <f t="shared" si="40"/>
        <v>0.13626943005181347</v>
      </c>
      <c r="BY52" s="3">
        <f t="shared" si="43"/>
        <v>0.14398422090729782</v>
      </c>
      <c r="BZ52" s="3" t="str">
        <f t="shared" si="44"/>
        <v>NA</v>
      </c>
      <c r="CA52" s="3">
        <f t="shared" si="46"/>
        <v>0.14763078608600383</v>
      </c>
      <c r="CB52" s="3"/>
      <c r="CC52" s="3"/>
      <c r="CD52" s="3"/>
      <c r="CE52" s="3"/>
    </row>
    <row r="53" spans="1:83" ht="25" customHeight="1">
      <c r="A53" s="7" t="s">
        <v>308</v>
      </c>
      <c r="B53" s="13" t="s">
        <v>63</v>
      </c>
      <c r="C53" s="3" t="s">
        <v>77</v>
      </c>
      <c r="D53" s="3" t="s">
        <v>46</v>
      </c>
      <c r="E53" s="5">
        <v>29.3</v>
      </c>
      <c r="F53" s="5">
        <v>26.4</v>
      </c>
      <c r="G53" s="5">
        <v>12.07</v>
      </c>
      <c r="H53" s="5">
        <v>2.83</v>
      </c>
      <c r="I53" s="5">
        <v>3.21</v>
      </c>
      <c r="J53" s="5" t="s">
        <v>32</v>
      </c>
      <c r="K53" s="5" t="s">
        <v>32</v>
      </c>
      <c r="L53" s="5" t="s">
        <v>32</v>
      </c>
      <c r="M53" s="5" t="s">
        <v>32</v>
      </c>
      <c r="N53" s="5" t="s">
        <v>32</v>
      </c>
      <c r="O53" s="5" t="s">
        <v>32</v>
      </c>
      <c r="P53" s="5">
        <v>4.62</v>
      </c>
      <c r="Q53" s="5">
        <v>3.35</v>
      </c>
      <c r="R53" s="5" t="s">
        <v>32</v>
      </c>
      <c r="S53" s="5" t="s">
        <v>32</v>
      </c>
      <c r="T53" s="5" t="s">
        <v>32</v>
      </c>
      <c r="U53" s="5" t="s">
        <v>32</v>
      </c>
      <c r="V53" s="5" t="s">
        <v>32</v>
      </c>
      <c r="W53" s="5" t="s">
        <v>32</v>
      </c>
      <c r="X53" s="5" t="s">
        <v>32</v>
      </c>
      <c r="Y53" s="5">
        <v>8.11</v>
      </c>
      <c r="Z53" s="3" t="s">
        <v>33</v>
      </c>
      <c r="AA53" s="3" t="s">
        <v>32</v>
      </c>
      <c r="AB53" s="6" t="s">
        <v>32</v>
      </c>
      <c r="AC53" s="3" t="s">
        <v>32</v>
      </c>
      <c r="AD53" s="6" t="s">
        <v>32</v>
      </c>
      <c r="AE53" s="3" t="s">
        <v>32</v>
      </c>
      <c r="AF53" s="25" t="s">
        <v>32</v>
      </c>
      <c r="AG53" s="25" t="s">
        <v>32</v>
      </c>
      <c r="AH53" s="25" t="s">
        <v>32</v>
      </c>
      <c r="AI53" s="3" t="s">
        <v>32</v>
      </c>
      <c r="AJ53" s="3" t="s">
        <v>32</v>
      </c>
      <c r="AK53" s="5">
        <v>46.15</v>
      </c>
      <c r="AL53" s="5">
        <v>95.72</v>
      </c>
      <c r="AM53" s="5" t="s">
        <v>32</v>
      </c>
      <c r="AN53" s="5">
        <v>21.45</v>
      </c>
      <c r="AO53" s="5">
        <v>2.2799999999999998</v>
      </c>
      <c r="AP53" s="5">
        <v>16.600000000000001</v>
      </c>
      <c r="AQ53" s="5">
        <v>2.11</v>
      </c>
      <c r="AR53" s="14">
        <v>5.93</v>
      </c>
      <c r="AS53" s="5">
        <v>42.65</v>
      </c>
      <c r="AT53" s="5" t="s">
        <v>32</v>
      </c>
      <c r="AU53" s="5" t="s">
        <v>32</v>
      </c>
      <c r="AV53" s="3">
        <f t="shared" si="63"/>
        <v>0.45719696969696971</v>
      </c>
      <c r="AW53" s="3" t="str">
        <f t="shared" si="64"/>
        <v>NA</v>
      </c>
      <c r="AX53" s="6" t="str">
        <f t="shared" si="47"/>
        <v>NA</v>
      </c>
      <c r="AY53" s="6">
        <f t="shared" si="48"/>
        <v>0.10955631399317406</v>
      </c>
      <c r="AZ53" s="3" t="str">
        <f t="shared" si="49"/>
        <v>NA</v>
      </c>
      <c r="BA53" s="3" t="str">
        <f t="shared" si="50"/>
        <v>NA</v>
      </c>
      <c r="BB53" s="3" t="str">
        <f t="shared" si="51"/>
        <v>NA</v>
      </c>
      <c r="BC53" s="3" t="str">
        <f t="shared" si="52"/>
        <v>NA</v>
      </c>
      <c r="BD53" s="3" t="str">
        <f t="shared" si="53"/>
        <v>NA</v>
      </c>
      <c r="BE53" s="3">
        <f t="shared" si="54"/>
        <v>0.17500000000000002</v>
      </c>
      <c r="BF53" s="3">
        <f t="shared" si="55"/>
        <v>0.12689393939393939</v>
      </c>
      <c r="BG53" s="3" t="str">
        <f t="shared" si="56"/>
        <v>NA</v>
      </c>
      <c r="BH53" s="3" t="str">
        <f t="shared" si="57"/>
        <v>NA</v>
      </c>
      <c r="BI53" s="3" t="str">
        <f t="shared" si="58"/>
        <v>NA</v>
      </c>
      <c r="BJ53" s="3">
        <f t="shared" si="59"/>
        <v>0.30719696969696969</v>
      </c>
      <c r="BK53" s="25" t="s">
        <v>32</v>
      </c>
      <c r="BL53" s="3" t="s">
        <v>32</v>
      </c>
      <c r="BM53" s="3" t="str">
        <f t="shared" si="37"/>
        <v>NA</v>
      </c>
      <c r="BN53" s="3">
        <v>0</v>
      </c>
      <c r="BO53" s="3" t="s">
        <v>32</v>
      </c>
      <c r="BP53" s="3" t="s">
        <v>32</v>
      </c>
      <c r="BQ53" s="6" t="s">
        <v>32</v>
      </c>
      <c r="BR53" s="3">
        <f t="shared" si="62"/>
        <v>0.30610112829084835</v>
      </c>
      <c r="BS53" s="3">
        <f t="shared" si="38"/>
        <v>0.48213539490179691</v>
      </c>
      <c r="BT53" s="3" t="str">
        <f t="shared" si="39"/>
        <v>NA</v>
      </c>
      <c r="BU53" s="3" t="str">
        <f t="shared" si="41"/>
        <v>NA</v>
      </c>
      <c r="BV53" s="3">
        <f t="shared" si="61"/>
        <v>1.292168674698795</v>
      </c>
      <c r="BW53" s="3">
        <f t="shared" si="60"/>
        <v>0.6287878787878789</v>
      </c>
      <c r="BX53" s="3">
        <f t="shared" si="40"/>
        <v>0.10629370629370628</v>
      </c>
      <c r="BY53" s="3">
        <f t="shared" si="43"/>
        <v>0.12710843373493974</v>
      </c>
      <c r="BZ53" s="3">
        <f t="shared" si="44"/>
        <v>0.13903868698710434</v>
      </c>
      <c r="CA53" s="3" t="str">
        <f t="shared" si="46"/>
        <v>NA</v>
      </c>
      <c r="CB53" s="3"/>
      <c r="CC53" s="3"/>
      <c r="CD53" s="3"/>
      <c r="CE53" s="3"/>
    </row>
    <row r="54" spans="1:83" ht="25" customHeight="1">
      <c r="A54" s="7" t="s">
        <v>308</v>
      </c>
      <c r="B54" s="13" t="s">
        <v>63</v>
      </c>
      <c r="C54" s="3" t="s">
        <v>78</v>
      </c>
      <c r="D54" s="3" t="s">
        <v>46</v>
      </c>
      <c r="E54" s="5">
        <v>28.4</v>
      </c>
      <c r="F54" s="5">
        <v>25.78</v>
      </c>
      <c r="G54" s="5">
        <v>11.65</v>
      </c>
      <c r="H54" s="5">
        <v>3.16</v>
      </c>
      <c r="I54" s="5" t="s">
        <v>32</v>
      </c>
      <c r="J54" s="5">
        <v>13.17</v>
      </c>
      <c r="K54" s="5">
        <v>25.24</v>
      </c>
      <c r="L54" s="5">
        <v>13.94</v>
      </c>
      <c r="M54" s="5">
        <v>3.7</v>
      </c>
      <c r="N54" s="5" t="s">
        <v>32</v>
      </c>
      <c r="O54" s="5" t="s">
        <v>32</v>
      </c>
      <c r="P54" s="5">
        <v>4.0599999999999996</v>
      </c>
      <c r="Q54" s="5">
        <v>3.15</v>
      </c>
      <c r="R54" s="5">
        <v>11.22</v>
      </c>
      <c r="S54" s="5">
        <v>7.57</v>
      </c>
      <c r="T54" s="5">
        <v>4.7699999999999996</v>
      </c>
      <c r="U54" s="5" t="s">
        <v>32</v>
      </c>
      <c r="V54" s="5">
        <v>1.32</v>
      </c>
      <c r="W54" s="5" t="s">
        <v>32</v>
      </c>
      <c r="X54" s="5" t="s">
        <v>32</v>
      </c>
      <c r="Y54" s="5">
        <v>7.69</v>
      </c>
      <c r="Z54" s="3" t="s">
        <v>33</v>
      </c>
      <c r="AA54" s="3" t="s">
        <v>32</v>
      </c>
      <c r="AB54" s="6" t="s">
        <v>33</v>
      </c>
      <c r="AC54" s="3" t="s">
        <v>53</v>
      </c>
      <c r="AD54" s="6" t="s">
        <v>33</v>
      </c>
      <c r="AE54" s="3" t="s">
        <v>32</v>
      </c>
      <c r="AF54" s="25" t="s">
        <v>32</v>
      </c>
      <c r="AG54" s="25">
        <v>1.69</v>
      </c>
      <c r="AH54" s="25">
        <v>0.68</v>
      </c>
      <c r="AI54" s="3" t="s">
        <v>32</v>
      </c>
      <c r="AJ54" s="3">
        <v>337.01</v>
      </c>
      <c r="AK54" s="5">
        <v>50.83</v>
      </c>
      <c r="AL54" s="5">
        <v>80.52</v>
      </c>
      <c r="AM54" s="5">
        <v>164.53</v>
      </c>
      <c r="AN54" s="5">
        <v>22.92</v>
      </c>
      <c r="AO54" s="5">
        <v>2.21</v>
      </c>
      <c r="AP54" s="5">
        <v>18.27</v>
      </c>
      <c r="AQ54" s="5">
        <v>1.58</v>
      </c>
      <c r="AR54" s="14" t="s">
        <v>32</v>
      </c>
      <c r="AS54" s="5" t="s">
        <v>32</v>
      </c>
      <c r="AT54" s="5">
        <v>7.07</v>
      </c>
      <c r="AU54" s="5">
        <v>52.59</v>
      </c>
      <c r="AV54" s="3">
        <f t="shared" si="63"/>
        <v>0.45190069821567108</v>
      </c>
      <c r="AW54" s="3">
        <f t="shared" si="64"/>
        <v>0.43522110162916988</v>
      </c>
      <c r="AX54" s="6" t="str">
        <f t="shared" si="47"/>
        <v>NA</v>
      </c>
      <c r="AY54" s="6" t="str">
        <f t="shared" si="48"/>
        <v>NA</v>
      </c>
      <c r="AZ54" s="3">
        <f t="shared" si="49"/>
        <v>0.46373239436619723</v>
      </c>
      <c r="BA54" s="3">
        <f t="shared" si="50"/>
        <v>0.14659270998415216</v>
      </c>
      <c r="BB54" s="3">
        <f t="shared" si="51"/>
        <v>0.26542324246771881</v>
      </c>
      <c r="BC54" s="3">
        <f t="shared" si="52"/>
        <v>0.12519809825673536</v>
      </c>
      <c r="BD54" s="3" t="str">
        <f t="shared" si="53"/>
        <v>NA</v>
      </c>
      <c r="BE54" s="3">
        <f t="shared" si="54"/>
        <v>0.15748642358417375</v>
      </c>
      <c r="BF54" s="3">
        <f t="shared" si="55"/>
        <v>0.12218774243599689</v>
      </c>
      <c r="BG54" s="3">
        <f t="shared" si="56"/>
        <v>0.75188621693751057</v>
      </c>
      <c r="BH54" s="3" t="str">
        <f t="shared" si="57"/>
        <v>NA</v>
      </c>
      <c r="BI54" s="3">
        <f t="shared" si="58"/>
        <v>5.120248254460822E-2</v>
      </c>
      <c r="BJ54" s="3">
        <f t="shared" si="59"/>
        <v>0.29829325058184641</v>
      </c>
      <c r="BK54" s="25">
        <v>1.69</v>
      </c>
      <c r="BL54" s="3" t="s">
        <v>32</v>
      </c>
      <c r="BM54" s="3" t="str">
        <f t="shared" si="37"/>
        <v>NA</v>
      </c>
      <c r="BN54" s="3">
        <v>0</v>
      </c>
      <c r="BO54" s="3" t="s">
        <v>32</v>
      </c>
      <c r="BP54" s="3">
        <v>0</v>
      </c>
      <c r="BQ54" s="6">
        <v>0</v>
      </c>
      <c r="BR54" s="3">
        <f t="shared" si="62"/>
        <v>0.35270740188772975</v>
      </c>
      <c r="BS54" s="3">
        <f t="shared" si="38"/>
        <v>0.63127173373075018</v>
      </c>
      <c r="BT54" s="3">
        <f t="shared" si="39"/>
        <v>0.23892466098928813</v>
      </c>
      <c r="BU54" s="3">
        <f t="shared" si="41"/>
        <v>0.4882050977715795</v>
      </c>
      <c r="BV54" s="3">
        <f t="shared" si="61"/>
        <v>1.2545155993431856</v>
      </c>
      <c r="BW54" s="3">
        <f t="shared" si="60"/>
        <v>0.70868890612878199</v>
      </c>
      <c r="BX54" s="3">
        <f t="shared" si="40"/>
        <v>9.6422338568935423E-2</v>
      </c>
      <c r="BY54" s="3">
        <f t="shared" si="43"/>
        <v>8.6480569239189939E-2</v>
      </c>
      <c r="BZ54" s="3" t="str">
        <f t="shared" si="44"/>
        <v>NA</v>
      </c>
      <c r="CA54" s="3">
        <f t="shared" si="46"/>
        <v>0.1344362046016353</v>
      </c>
      <c r="CB54" s="3"/>
      <c r="CC54" s="3"/>
      <c r="CD54" s="3"/>
      <c r="CE54" s="3"/>
    </row>
    <row r="55" spans="1:83" ht="25" customHeight="1">
      <c r="A55" s="7" t="s">
        <v>308</v>
      </c>
      <c r="B55" s="13" t="s">
        <v>63</v>
      </c>
      <c r="C55" s="3" t="s">
        <v>79</v>
      </c>
      <c r="D55" s="3" t="s">
        <v>46</v>
      </c>
      <c r="E55" s="5">
        <v>29.5</v>
      </c>
      <c r="F55" s="5">
        <v>27.83</v>
      </c>
      <c r="G55" s="5">
        <v>12.38</v>
      </c>
      <c r="H55" s="5">
        <v>3.25</v>
      </c>
      <c r="I55" s="5">
        <v>1.23</v>
      </c>
      <c r="J55" s="5">
        <v>13.98</v>
      </c>
      <c r="K55" s="5">
        <v>27.43</v>
      </c>
      <c r="L55" s="5">
        <v>14.35</v>
      </c>
      <c r="M55" s="5" t="s">
        <v>32</v>
      </c>
      <c r="N55" s="5" t="s">
        <v>32</v>
      </c>
      <c r="O55" s="5" t="s">
        <v>32</v>
      </c>
      <c r="P55" s="5">
        <v>5.52</v>
      </c>
      <c r="Q55" s="5">
        <v>3.61</v>
      </c>
      <c r="R55" s="5">
        <v>9.94</v>
      </c>
      <c r="S55" s="5" t="s">
        <v>32</v>
      </c>
      <c r="T55" s="5" t="s">
        <v>32</v>
      </c>
      <c r="U55" s="5" t="s">
        <v>32</v>
      </c>
      <c r="V55" s="5" t="s">
        <v>32</v>
      </c>
      <c r="W55" s="5" t="s">
        <v>32</v>
      </c>
      <c r="X55" s="5" t="s">
        <v>32</v>
      </c>
      <c r="Y55" s="5">
        <v>8.5500000000000007</v>
      </c>
      <c r="Z55" s="3" t="s">
        <v>33</v>
      </c>
      <c r="AA55" s="3" t="s">
        <v>32</v>
      </c>
      <c r="AB55" s="6" t="s">
        <v>33</v>
      </c>
      <c r="AC55" s="3" t="s">
        <v>33</v>
      </c>
      <c r="AD55" s="6" t="s">
        <v>33</v>
      </c>
      <c r="AE55" s="3">
        <v>2.4700000000000002</v>
      </c>
      <c r="AF55" s="25">
        <v>2.4</v>
      </c>
      <c r="AG55" s="25">
        <v>1.96</v>
      </c>
      <c r="AH55" s="25">
        <v>0.65</v>
      </c>
      <c r="AI55" s="3" t="s">
        <v>32</v>
      </c>
      <c r="AJ55" s="3" t="s">
        <v>32</v>
      </c>
      <c r="AK55" s="5">
        <v>47.03</v>
      </c>
      <c r="AL55" s="5">
        <v>87.11</v>
      </c>
      <c r="AM55" s="5" t="s">
        <v>32</v>
      </c>
      <c r="AN55" s="5">
        <v>15.33</v>
      </c>
      <c r="AO55" s="5">
        <v>3.56</v>
      </c>
      <c r="AP55" s="5">
        <v>15.73</v>
      </c>
      <c r="AQ55" s="5">
        <v>2.09</v>
      </c>
      <c r="AR55" s="14">
        <v>4.8</v>
      </c>
      <c r="AS55" s="5" t="s">
        <v>32</v>
      </c>
      <c r="AT55" s="5">
        <v>5.95</v>
      </c>
      <c r="AU55" s="5">
        <v>43.54</v>
      </c>
      <c r="AV55" s="3">
        <f t="shared" si="63"/>
        <v>0.44484369385555161</v>
      </c>
      <c r="AW55" s="3">
        <f t="shared" si="64"/>
        <v>0.35716852317642833</v>
      </c>
      <c r="AX55" s="6" t="str">
        <f t="shared" si="47"/>
        <v>NA</v>
      </c>
      <c r="AY55" s="6">
        <f t="shared" si="48"/>
        <v>4.169491525423729E-2</v>
      </c>
      <c r="AZ55" s="3">
        <f t="shared" si="49"/>
        <v>0.47389830508474579</v>
      </c>
      <c r="BA55" s="3" t="str">
        <f t="shared" si="50"/>
        <v>NA</v>
      </c>
      <c r="BB55" s="3" t="str">
        <f t="shared" si="51"/>
        <v>NA</v>
      </c>
      <c r="BC55" s="3">
        <f t="shared" si="52"/>
        <v>0.11848341232227488</v>
      </c>
      <c r="BD55" s="3" t="str">
        <f t="shared" si="53"/>
        <v>NA</v>
      </c>
      <c r="BE55" s="3">
        <f t="shared" si="54"/>
        <v>0.19834710743801653</v>
      </c>
      <c r="BF55" s="3">
        <f t="shared" si="55"/>
        <v>0.12971613366870285</v>
      </c>
      <c r="BG55" s="3" t="str">
        <f t="shared" si="56"/>
        <v>NA</v>
      </c>
      <c r="BH55" s="3" t="str">
        <f t="shared" si="57"/>
        <v>NA</v>
      </c>
      <c r="BI55" s="3" t="str">
        <f t="shared" si="58"/>
        <v>NA</v>
      </c>
      <c r="BJ55" s="3">
        <f t="shared" si="59"/>
        <v>0.30722242184692783</v>
      </c>
      <c r="BK55" s="25">
        <v>1.96</v>
      </c>
      <c r="BL55" s="3" t="s">
        <v>32</v>
      </c>
      <c r="BM55" s="3">
        <f t="shared" si="37"/>
        <v>1.0291666666666668</v>
      </c>
      <c r="BN55" s="3">
        <v>0</v>
      </c>
      <c r="BO55" s="3" t="s">
        <v>32</v>
      </c>
      <c r="BP55" s="3">
        <v>0</v>
      </c>
      <c r="BQ55" s="6">
        <v>0</v>
      </c>
      <c r="BR55" s="3">
        <f t="shared" si="62"/>
        <v>0.33865227872804499</v>
      </c>
      <c r="BS55" s="3">
        <f t="shared" si="38"/>
        <v>0.53989209046033748</v>
      </c>
      <c r="BT55" s="3" t="str">
        <f t="shared" si="39"/>
        <v>NA</v>
      </c>
      <c r="BU55" s="3" t="str">
        <f t="shared" si="41"/>
        <v>NA</v>
      </c>
      <c r="BV55" s="3">
        <f t="shared" si="61"/>
        <v>0.97457088366179279</v>
      </c>
      <c r="BW55" s="3">
        <f t="shared" si="60"/>
        <v>0.56521739130434789</v>
      </c>
      <c r="BX55" s="3">
        <f t="shared" si="40"/>
        <v>0.23222439660795827</v>
      </c>
      <c r="BY55" s="3">
        <f t="shared" si="43"/>
        <v>0.13286713286713286</v>
      </c>
      <c r="BZ55" s="3" t="str">
        <f t="shared" si="44"/>
        <v>NA</v>
      </c>
      <c r="CA55" s="3">
        <f t="shared" si="46"/>
        <v>0.13665594855305466</v>
      </c>
      <c r="CB55" s="3"/>
      <c r="CC55" s="3"/>
      <c r="CD55" s="3"/>
      <c r="CE55" s="3"/>
    </row>
    <row r="56" spans="1:83" ht="25" customHeight="1">
      <c r="A56" s="7" t="s">
        <v>308</v>
      </c>
      <c r="B56" s="13" t="s">
        <v>63</v>
      </c>
      <c r="C56" s="3" t="s">
        <v>80</v>
      </c>
      <c r="D56" s="3" t="s">
        <v>46</v>
      </c>
      <c r="E56" s="5">
        <v>32.700000000000003</v>
      </c>
      <c r="F56" s="5">
        <v>28.38</v>
      </c>
      <c r="G56" s="5">
        <v>12.77</v>
      </c>
      <c r="H56" s="5">
        <v>4.21</v>
      </c>
      <c r="I56" s="5" t="s">
        <v>32</v>
      </c>
      <c r="J56" s="5">
        <v>14.58</v>
      </c>
      <c r="K56" s="5">
        <v>28.23</v>
      </c>
      <c r="L56" s="5">
        <v>15.66</v>
      </c>
      <c r="M56" s="5" t="s">
        <v>32</v>
      </c>
      <c r="N56" s="5" t="s">
        <v>32</v>
      </c>
      <c r="O56" s="5" t="s">
        <v>32</v>
      </c>
      <c r="P56" s="5">
        <v>3.51</v>
      </c>
      <c r="Q56" s="5">
        <v>4.3099999999999996</v>
      </c>
      <c r="R56" s="5">
        <v>11.2</v>
      </c>
      <c r="S56" s="5">
        <v>6.9</v>
      </c>
      <c r="T56" s="5">
        <v>4.79</v>
      </c>
      <c r="U56" s="5" t="s">
        <v>32</v>
      </c>
      <c r="V56" s="5">
        <v>2.13</v>
      </c>
      <c r="W56" s="5">
        <v>2.85</v>
      </c>
      <c r="X56" s="5" t="s">
        <v>32</v>
      </c>
      <c r="Y56" s="5">
        <v>9.64</v>
      </c>
      <c r="Z56" s="3" t="s">
        <v>33</v>
      </c>
      <c r="AA56" s="3" t="s">
        <v>34</v>
      </c>
      <c r="AB56" s="6" t="s">
        <v>33</v>
      </c>
      <c r="AC56" s="3" t="s">
        <v>33</v>
      </c>
      <c r="AD56" s="6" t="s">
        <v>33</v>
      </c>
      <c r="AE56" s="3">
        <v>2.78</v>
      </c>
      <c r="AF56" s="25">
        <v>2.11</v>
      </c>
      <c r="AG56" s="25">
        <v>1.88</v>
      </c>
      <c r="AH56" s="25">
        <v>0.74</v>
      </c>
      <c r="AI56" s="3">
        <v>0.39150000000000001</v>
      </c>
      <c r="AJ56" s="3" t="s">
        <v>32</v>
      </c>
      <c r="AK56" s="5" t="s">
        <v>32</v>
      </c>
      <c r="AL56" s="5">
        <v>109.59</v>
      </c>
      <c r="AM56" s="5" t="s">
        <v>32</v>
      </c>
      <c r="AN56" s="5">
        <v>21.46</v>
      </c>
      <c r="AO56" s="5">
        <v>3.34</v>
      </c>
      <c r="AP56" s="5">
        <v>21.53</v>
      </c>
      <c r="AQ56" s="5">
        <v>2.4900000000000002</v>
      </c>
      <c r="AR56" s="14">
        <v>6.08</v>
      </c>
      <c r="AS56" s="5">
        <v>41.02</v>
      </c>
      <c r="AT56" s="5">
        <v>7.42</v>
      </c>
      <c r="AU56" s="5">
        <v>53</v>
      </c>
      <c r="AV56" s="3">
        <f t="shared" si="63"/>
        <v>0.4499647639182523</v>
      </c>
      <c r="AW56" s="3">
        <f t="shared" si="64"/>
        <v>0.39464411557434814</v>
      </c>
      <c r="AX56" s="6" t="str">
        <f t="shared" si="47"/>
        <v>NA</v>
      </c>
      <c r="AY56" s="6" t="str">
        <f t="shared" si="48"/>
        <v>NA</v>
      </c>
      <c r="AZ56" s="3">
        <f t="shared" si="49"/>
        <v>0.44587155963302749</v>
      </c>
      <c r="BA56" s="3" t="str">
        <f t="shared" si="50"/>
        <v>NA</v>
      </c>
      <c r="BB56" s="3" t="str">
        <f t="shared" si="51"/>
        <v>NA</v>
      </c>
      <c r="BC56" s="3">
        <f t="shared" si="52"/>
        <v>0.14913212894084307</v>
      </c>
      <c r="BD56" s="3" t="str">
        <f t="shared" si="53"/>
        <v>NA</v>
      </c>
      <c r="BE56" s="3">
        <f t="shared" si="54"/>
        <v>0.12367864693446089</v>
      </c>
      <c r="BF56" s="3">
        <f t="shared" si="55"/>
        <v>0.1518675123326286</v>
      </c>
      <c r="BG56" s="3">
        <f t="shared" si="56"/>
        <v>0.64702639394758088</v>
      </c>
      <c r="BH56" s="3" t="str">
        <f t="shared" si="57"/>
        <v>NA</v>
      </c>
      <c r="BI56" s="3">
        <f t="shared" si="58"/>
        <v>7.5052854122621568E-2</v>
      </c>
      <c r="BJ56" s="3">
        <f t="shared" si="59"/>
        <v>0.33967582804792112</v>
      </c>
      <c r="BK56" s="25">
        <v>1.88</v>
      </c>
      <c r="BL56" s="3">
        <v>0.39150000000000001</v>
      </c>
      <c r="BM56" s="3">
        <f t="shared" si="37"/>
        <v>1.3175355450236967</v>
      </c>
      <c r="BN56" s="3">
        <v>0</v>
      </c>
      <c r="BO56" s="3">
        <v>1</v>
      </c>
      <c r="BP56" s="3">
        <v>0</v>
      </c>
      <c r="BQ56" s="6">
        <v>0</v>
      </c>
      <c r="BR56" s="3">
        <f t="shared" si="62"/>
        <v>0.29838488913222011</v>
      </c>
      <c r="BS56" s="3" t="str">
        <f t="shared" si="38"/>
        <v>NA</v>
      </c>
      <c r="BT56" s="3" t="str">
        <f t="shared" si="39"/>
        <v>NA</v>
      </c>
      <c r="BU56" s="3" t="str">
        <f t="shared" si="41"/>
        <v>NA</v>
      </c>
      <c r="BV56" s="3">
        <f t="shared" si="61"/>
        <v>0.99674872271249415</v>
      </c>
      <c r="BW56" s="3">
        <f t="shared" si="60"/>
        <v>0.75863284002818898</v>
      </c>
      <c r="BX56" s="3">
        <f t="shared" si="40"/>
        <v>0.15563839701770735</v>
      </c>
      <c r="BY56" s="3">
        <f t="shared" si="43"/>
        <v>0.11565257779842081</v>
      </c>
      <c r="BZ56" s="3">
        <f t="shared" si="44"/>
        <v>0.14822038030229157</v>
      </c>
      <c r="CA56" s="3">
        <f t="shared" si="46"/>
        <v>0.13999999999999999</v>
      </c>
      <c r="CB56" s="3"/>
      <c r="CC56" s="3"/>
      <c r="CD56" s="3"/>
      <c r="CE56" s="3"/>
    </row>
    <row r="57" spans="1:83" ht="25" customHeight="1">
      <c r="A57" s="7" t="s">
        <v>308</v>
      </c>
      <c r="B57" s="13" t="s">
        <v>63</v>
      </c>
      <c r="C57" s="3" t="s">
        <v>81</v>
      </c>
      <c r="D57" s="3" t="s">
        <v>46</v>
      </c>
      <c r="E57" s="5">
        <v>27.8</v>
      </c>
      <c r="F57" s="5">
        <v>25.09</v>
      </c>
      <c r="G57" s="5">
        <v>10.57</v>
      </c>
      <c r="H57" s="5">
        <v>2.96</v>
      </c>
      <c r="I57" s="5">
        <v>1.1399999999999999</v>
      </c>
      <c r="J57" s="5">
        <v>12.5</v>
      </c>
      <c r="K57" s="5">
        <v>24.17</v>
      </c>
      <c r="L57" s="5">
        <v>13.05</v>
      </c>
      <c r="M57" s="5">
        <v>3.09</v>
      </c>
      <c r="N57" s="5" t="s">
        <v>32</v>
      </c>
      <c r="O57" s="5" t="s">
        <v>32</v>
      </c>
      <c r="P57" s="5">
        <v>4.29</v>
      </c>
      <c r="Q57" s="5">
        <v>2.68</v>
      </c>
      <c r="R57" s="5">
        <v>9.06</v>
      </c>
      <c r="S57" s="5" t="s">
        <v>32</v>
      </c>
      <c r="T57" s="5" t="s">
        <v>32</v>
      </c>
      <c r="U57" s="5" t="s">
        <v>32</v>
      </c>
      <c r="V57" s="5" t="s">
        <v>32</v>
      </c>
      <c r="W57" s="5" t="s">
        <v>32</v>
      </c>
      <c r="X57" s="5" t="s">
        <v>32</v>
      </c>
      <c r="Y57" s="5">
        <v>8.11</v>
      </c>
      <c r="Z57" s="3" t="s">
        <v>33</v>
      </c>
      <c r="AA57" s="3" t="s">
        <v>34</v>
      </c>
      <c r="AB57" s="6" t="s">
        <v>33</v>
      </c>
      <c r="AC57" s="3" t="s">
        <v>33</v>
      </c>
      <c r="AD57" s="6" t="s">
        <v>33</v>
      </c>
      <c r="AE57" s="3">
        <v>2.85</v>
      </c>
      <c r="AF57" s="25">
        <v>2.2200000000000002</v>
      </c>
      <c r="AG57" s="25">
        <v>2.0699999999999998</v>
      </c>
      <c r="AH57" s="25">
        <v>0.61</v>
      </c>
      <c r="AI57" s="3">
        <v>0.36780000000000002</v>
      </c>
      <c r="AJ57" s="3">
        <v>318.24</v>
      </c>
      <c r="AK57" s="5">
        <v>42.04</v>
      </c>
      <c r="AL57" s="5">
        <v>90.32</v>
      </c>
      <c r="AM57" s="5">
        <v>160</v>
      </c>
      <c r="AN57" s="5">
        <v>20.45</v>
      </c>
      <c r="AO57" s="5">
        <v>3.16</v>
      </c>
      <c r="AP57" s="5">
        <v>17.47</v>
      </c>
      <c r="AQ57" s="5">
        <v>1.63</v>
      </c>
      <c r="AR57" s="14">
        <v>5.94</v>
      </c>
      <c r="AS57" s="5">
        <v>40.07</v>
      </c>
      <c r="AT57" s="5">
        <v>6.13</v>
      </c>
      <c r="AU57" s="5">
        <v>46.93</v>
      </c>
      <c r="AV57" s="3">
        <f t="shared" si="63"/>
        <v>0.42128337983260267</v>
      </c>
      <c r="AW57" s="3">
        <f t="shared" si="64"/>
        <v>0.36110003985651656</v>
      </c>
      <c r="AX57" s="6" t="str">
        <f t="shared" si="47"/>
        <v>NA</v>
      </c>
      <c r="AY57" s="6">
        <f t="shared" si="48"/>
        <v>4.1007194244604313E-2</v>
      </c>
      <c r="AZ57" s="3">
        <f t="shared" si="49"/>
        <v>0.44964028776978415</v>
      </c>
      <c r="BA57" s="3">
        <f t="shared" si="50"/>
        <v>0.12784443525031028</v>
      </c>
      <c r="BB57" s="3">
        <f t="shared" si="51"/>
        <v>0.23678160919540228</v>
      </c>
      <c r="BC57" s="3">
        <f t="shared" si="52"/>
        <v>0.12246586677699627</v>
      </c>
      <c r="BD57" s="3" t="str">
        <f t="shared" si="53"/>
        <v>NA</v>
      </c>
      <c r="BE57" s="3">
        <f t="shared" si="54"/>
        <v>0.17098445595854922</v>
      </c>
      <c r="BF57" s="3">
        <f t="shared" si="55"/>
        <v>0.10681546432841771</v>
      </c>
      <c r="BG57" s="3" t="str">
        <f t="shared" si="56"/>
        <v>NA</v>
      </c>
      <c r="BH57" s="3" t="str">
        <f t="shared" si="57"/>
        <v>NA</v>
      </c>
      <c r="BI57" s="3" t="str">
        <f t="shared" si="58"/>
        <v>NA</v>
      </c>
      <c r="BJ57" s="3">
        <f t="shared" si="59"/>
        <v>0.32323634914308486</v>
      </c>
      <c r="BK57" s="25">
        <v>2.0699999999999998</v>
      </c>
      <c r="BL57" s="3">
        <v>0.36780000000000002</v>
      </c>
      <c r="BM57" s="3">
        <f t="shared" si="37"/>
        <v>1.2837837837837838</v>
      </c>
      <c r="BN57" s="3">
        <v>0</v>
      </c>
      <c r="BO57" s="3">
        <v>1</v>
      </c>
      <c r="BP57" s="3">
        <v>0</v>
      </c>
      <c r="BQ57" s="6">
        <v>0</v>
      </c>
      <c r="BR57" s="3">
        <f t="shared" si="62"/>
        <v>0.30779450841452616</v>
      </c>
      <c r="BS57" s="3">
        <f t="shared" si="38"/>
        <v>0.46545615589016831</v>
      </c>
      <c r="BT57" s="3">
        <f t="shared" si="39"/>
        <v>0.28381096028154851</v>
      </c>
      <c r="BU57" s="3">
        <f t="shared" si="41"/>
        <v>0.50276520864756158</v>
      </c>
      <c r="BV57" s="3">
        <f t="shared" si="61"/>
        <v>1.1705781339439039</v>
      </c>
      <c r="BW57" s="3">
        <f t="shared" si="60"/>
        <v>0.6962933439617377</v>
      </c>
      <c r="BX57" s="3">
        <f t="shared" si="40"/>
        <v>0.15452322738386309</v>
      </c>
      <c r="BY57" s="3">
        <f t="shared" si="43"/>
        <v>9.3302804808242698E-2</v>
      </c>
      <c r="BZ57" s="3">
        <f t="shared" si="44"/>
        <v>0.14824057898677315</v>
      </c>
      <c r="CA57" s="3">
        <f t="shared" si="46"/>
        <v>0.1306200724483273</v>
      </c>
      <c r="CB57" s="3"/>
      <c r="CC57" s="3"/>
      <c r="CD57" s="3"/>
      <c r="CE57" s="3"/>
    </row>
    <row r="58" spans="1:83" ht="25" customHeight="1">
      <c r="A58" s="7" t="s">
        <v>308</v>
      </c>
      <c r="B58" s="13" t="s">
        <v>63</v>
      </c>
      <c r="C58" s="3" t="s">
        <v>82</v>
      </c>
      <c r="D58" s="3" t="s">
        <v>46</v>
      </c>
      <c r="E58" s="5" t="s">
        <v>32</v>
      </c>
      <c r="F58" s="5">
        <v>23.87</v>
      </c>
      <c r="G58" s="5">
        <v>9.59</v>
      </c>
      <c r="H58" s="5" t="s">
        <v>32</v>
      </c>
      <c r="I58" s="5" t="s">
        <v>32</v>
      </c>
      <c r="J58" s="5">
        <v>12.92</v>
      </c>
      <c r="K58" s="5" t="s">
        <v>32</v>
      </c>
      <c r="L58" s="5" t="s">
        <v>32</v>
      </c>
      <c r="M58" s="5" t="s">
        <v>32</v>
      </c>
      <c r="N58" s="5">
        <v>1.2629999999999999</v>
      </c>
      <c r="O58" s="5" t="s">
        <v>32</v>
      </c>
      <c r="P58" s="5">
        <v>3.57</v>
      </c>
      <c r="Q58" s="5">
        <v>3.35</v>
      </c>
      <c r="R58" s="5">
        <v>9.8800000000000008</v>
      </c>
      <c r="S58" s="5">
        <v>5.89</v>
      </c>
      <c r="T58" s="5">
        <v>4.4800000000000004</v>
      </c>
      <c r="U58" s="5">
        <v>2.29</v>
      </c>
      <c r="V58" s="5">
        <v>1.77</v>
      </c>
      <c r="W58" s="5">
        <v>2.14</v>
      </c>
      <c r="X58" s="5">
        <v>1.24</v>
      </c>
      <c r="Y58" s="5">
        <v>7.63</v>
      </c>
      <c r="Z58" s="3" t="s">
        <v>33</v>
      </c>
      <c r="AA58" s="3" t="s">
        <v>32</v>
      </c>
      <c r="AB58" s="6" t="s">
        <v>33</v>
      </c>
      <c r="AC58" s="3" t="s">
        <v>33</v>
      </c>
      <c r="AD58" s="6" t="s">
        <v>33</v>
      </c>
      <c r="AE58" s="3">
        <v>3.07</v>
      </c>
      <c r="AF58" s="25">
        <v>2.23</v>
      </c>
      <c r="AG58" s="25">
        <v>2.67</v>
      </c>
      <c r="AH58" s="25">
        <v>0.7</v>
      </c>
      <c r="AI58" s="3" t="s">
        <v>32</v>
      </c>
      <c r="AJ58" s="3">
        <v>300.70999999999998</v>
      </c>
      <c r="AK58" s="5">
        <v>39.06</v>
      </c>
      <c r="AL58" s="5">
        <v>83.06</v>
      </c>
      <c r="AM58" s="5">
        <v>150.06</v>
      </c>
      <c r="AN58" s="5">
        <v>17.670000000000002</v>
      </c>
      <c r="AO58" s="5">
        <v>2.83</v>
      </c>
      <c r="AP58" s="5">
        <v>14.76</v>
      </c>
      <c r="AQ58" s="5">
        <v>1.95</v>
      </c>
      <c r="AR58" s="14" t="s">
        <v>32</v>
      </c>
      <c r="AS58" s="5" t="s">
        <v>32</v>
      </c>
      <c r="AT58" s="5" t="s">
        <v>32</v>
      </c>
      <c r="AU58" s="5" t="s">
        <v>32</v>
      </c>
      <c r="AV58" s="3">
        <f t="shared" si="63"/>
        <v>0.40175953079178883</v>
      </c>
      <c r="AW58" s="3">
        <f t="shared" si="64"/>
        <v>0.41390867197318809</v>
      </c>
      <c r="AX58" s="6" t="str">
        <f t="shared" si="47"/>
        <v>NA</v>
      </c>
      <c r="AY58" s="6" t="str">
        <f t="shared" si="48"/>
        <v>NA</v>
      </c>
      <c r="AZ58" s="3" t="str">
        <f t="shared" si="49"/>
        <v>NA</v>
      </c>
      <c r="BA58" s="3" t="str">
        <f t="shared" si="50"/>
        <v>NA</v>
      </c>
      <c r="BB58" s="3" t="str">
        <f t="shared" si="51"/>
        <v>NA</v>
      </c>
      <c r="BC58" s="3" t="str">
        <f t="shared" si="52"/>
        <v>NA</v>
      </c>
      <c r="BD58" s="3">
        <f t="shared" si="53"/>
        <v>2.3286307324849424E-3</v>
      </c>
      <c r="BE58" s="3">
        <f t="shared" si="54"/>
        <v>0.14956011730205276</v>
      </c>
      <c r="BF58" s="3">
        <f t="shared" si="55"/>
        <v>0.14034352744030162</v>
      </c>
      <c r="BG58" s="3">
        <f t="shared" si="56"/>
        <v>0.68241130745132295</v>
      </c>
      <c r="BH58" s="3">
        <f t="shared" si="57"/>
        <v>9.5936321742773348E-2</v>
      </c>
      <c r="BI58" s="3">
        <f t="shared" si="58"/>
        <v>7.4151654796816083E-2</v>
      </c>
      <c r="BJ58" s="3">
        <f t="shared" si="59"/>
        <v>0.31964809384164222</v>
      </c>
      <c r="BK58" s="25">
        <v>2.67</v>
      </c>
      <c r="BL58" s="3" t="s">
        <v>32</v>
      </c>
      <c r="BM58" s="3">
        <f t="shared" si="37"/>
        <v>1.3766816143497758</v>
      </c>
      <c r="BN58" s="3">
        <v>0</v>
      </c>
      <c r="BO58" s="3" t="s">
        <v>32</v>
      </c>
      <c r="BP58" s="3">
        <v>0</v>
      </c>
      <c r="BQ58" s="6">
        <v>0</v>
      </c>
      <c r="BR58" s="3" t="str">
        <f t="shared" si="62"/>
        <v>NA</v>
      </c>
      <c r="BS58" s="3">
        <f t="shared" si="38"/>
        <v>0.47026246087165907</v>
      </c>
      <c r="BT58" s="3">
        <f t="shared" si="39"/>
        <v>0.27621296265504974</v>
      </c>
      <c r="BU58" s="3">
        <f t="shared" si="41"/>
        <v>0.49901898839413394</v>
      </c>
      <c r="BV58" s="3">
        <f t="shared" si="61"/>
        <v>1.1971544715447155</v>
      </c>
      <c r="BW58" s="3">
        <f t="shared" si="60"/>
        <v>0.61834939254294086</v>
      </c>
      <c r="BX58" s="3">
        <f t="shared" si="40"/>
        <v>0.16015846066779851</v>
      </c>
      <c r="BY58" s="3">
        <f t="shared" si="43"/>
        <v>0.13211382113821138</v>
      </c>
      <c r="BZ58" s="3" t="str">
        <f t="shared" si="44"/>
        <v>NA</v>
      </c>
      <c r="CA58" s="3" t="str">
        <f t="shared" si="46"/>
        <v>NA</v>
      </c>
      <c r="CB58" s="3"/>
      <c r="CC58" s="3"/>
      <c r="CD58" s="3"/>
      <c r="CE58" s="3"/>
    </row>
    <row r="59" spans="1:83" ht="25" customHeight="1">
      <c r="A59" s="7" t="s">
        <v>308</v>
      </c>
      <c r="B59" s="13" t="s">
        <v>63</v>
      </c>
      <c r="C59" s="3" t="s">
        <v>83</v>
      </c>
      <c r="D59" s="3" t="s">
        <v>46</v>
      </c>
      <c r="E59" s="5">
        <v>31.2</v>
      </c>
      <c r="F59" s="5">
        <v>29.03</v>
      </c>
      <c r="G59" s="5">
        <v>11.16</v>
      </c>
      <c r="H59" s="5">
        <v>3.6</v>
      </c>
      <c r="I59" s="5" t="s">
        <v>32</v>
      </c>
      <c r="J59" s="5">
        <v>13.48</v>
      </c>
      <c r="K59" s="5">
        <v>29.61</v>
      </c>
      <c r="L59" s="5">
        <v>17.82</v>
      </c>
      <c r="M59" s="5" t="s">
        <v>32</v>
      </c>
      <c r="N59" s="5" t="s">
        <v>32</v>
      </c>
      <c r="O59" s="5" t="s">
        <v>32</v>
      </c>
      <c r="P59" s="5">
        <v>3.31</v>
      </c>
      <c r="Q59" s="5">
        <v>3.87</v>
      </c>
      <c r="R59" s="5">
        <v>9.9600000000000009</v>
      </c>
      <c r="S59" s="5">
        <v>8.6</v>
      </c>
      <c r="T59" s="5">
        <v>3.86</v>
      </c>
      <c r="U59" s="5" t="s">
        <v>32</v>
      </c>
      <c r="V59" s="5">
        <v>1.37</v>
      </c>
      <c r="W59" s="5" t="s">
        <v>32</v>
      </c>
      <c r="X59" s="5" t="s">
        <v>32</v>
      </c>
      <c r="Y59" s="5">
        <v>9.19</v>
      </c>
      <c r="Z59" s="3" t="s">
        <v>33</v>
      </c>
      <c r="AA59" s="3" t="s">
        <v>32</v>
      </c>
      <c r="AB59" s="6" t="s">
        <v>33</v>
      </c>
      <c r="AC59" s="3" t="s">
        <v>33</v>
      </c>
      <c r="AD59" s="6" t="s">
        <v>33</v>
      </c>
      <c r="AE59" s="3">
        <v>2.81</v>
      </c>
      <c r="AF59" s="25">
        <v>1.92</v>
      </c>
      <c r="AG59" s="25">
        <v>2.99</v>
      </c>
      <c r="AH59" s="25">
        <v>0.66</v>
      </c>
      <c r="AI59" s="3" t="s">
        <v>32</v>
      </c>
      <c r="AJ59" s="3" t="s">
        <v>32</v>
      </c>
      <c r="AK59" s="5">
        <v>53.07</v>
      </c>
      <c r="AL59" s="5">
        <v>101.1</v>
      </c>
      <c r="AM59" s="5" t="s">
        <v>32</v>
      </c>
      <c r="AN59" s="5">
        <v>17.3</v>
      </c>
      <c r="AO59" s="5">
        <v>2.91</v>
      </c>
      <c r="AP59" s="5">
        <v>16.420000000000002</v>
      </c>
      <c r="AQ59" s="5">
        <v>2.13</v>
      </c>
      <c r="AR59" s="14">
        <v>4.72</v>
      </c>
      <c r="AS59" s="5">
        <v>33.950000000000003</v>
      </c>
      <c r="AT59" s="5">
        <v>5.22</v>
      </c>
      <c r="AU59" s="5">
        <v>41.95</v>
      </c>
      <c r="AV59" s="3">
        <f t="shared" si="63"/>
        <v>0.38442990010334138</v>
      </c>
      <c r="AW59" s="3">
        <f t="shared" si="64"/>
        <v>0.34309335170513261</v>
      </c>
      <c r="AX59" s="6" t="str">
        <f t="shared" si="47"/>
        <v>NA</v>
      </c>
      <c r="AY59" s="6" t="str">
        <f t="shared" si="48"/>
        <v>NA</v>
      </c>
      <c r="AZ59" s="3">
        <f t="shared" si="49"/>
        <v>0.43205128205128207</v>
      </c>
      <c r="BA59" s="3" t="str">
        <f t="shared" si="50"/>
        <v>NA</v>
      </c>
      <c r="BB59" s="3" t="str">
        <f t="shared" si="51"/>
        <v>NA</v>
      </c>
      <c r="BC59" s="3">
        <f t="shared" si="52"/>
        <v>0.12158054711246201</v>
      </c>
      <c r="BD59" s="3" t="str">
        <f t="shared" si="53"/>
        <v>NA</v>
      </c>
      <c r="BE59" s="3">
        <f t="shared" si="54"/>
        <v>0.11401997933172579</v>
      </c>
      <c r="BF59" s="3">
        <f t="shared" si="55"/>
        <v>0.13331036858422321</v>
      </c>
      <c r="BG59" s="3">
        <f t="shared" si="56"/>
        <v>0.67420331491093377</v>
      </c>
      <c r="BH59" s="3" t="str">
        <f t="shared" si="57"/>
        <v>NA</v>
      </c>
      <c r="BI59" s="3">
        <f t="shared" si="58"/>
        <v>4.7192559421288326E-2</v>
      </c>
      <c r="BJ59" s="3">
        <f t="shared" si="59"/>
        <v>0.31656906648294864</v>
      </c>
      <c r="BK59" s="25">
        <v>2.99</v>
      </c>
      <c r="BL59" s="3" t="s">
        <v>32</v>
      </c>
      <c r="BM59" s="3">
        <f t="shared" si="37"/>
        <v>1.4635416666666667</v>
      </c>
      <c r="BN59" s="3">
        <v>0</v>
      </c>
      <c r="BO59" s="3" t="s">
        <v>32</v>
      </c>
      <c r="BP59" s="3">
        <v>0</v>
      </c>
      <c r="BQ59" s="6">
        <v>0</v>
      </c>
      <c r="BR59" s="3">
        <f t="shared" si="62"/>
        <v>0.3086053412462908</v>
      </c>
      <c r="BS59" s="3">
        <f t="shared" si="38"/>
        <v>0.52492581602373889</v>
      </c>
      <c r="BT59" s="3" t="str">
        <f t="shared" si="39"/>
        <v>NA</v>
      </c>
      <c r="BU59" s="3" t="str">
        <f t="shared" si="41"/>
        <v>NA</v>
      </c>
      <c r="BV59" s="3">
        <f t="shared" si="61"/>
        <v>1.0535931790499391</v>
      </c>
      <c r="BW59" s="3">
        <f t="shared" si="60"/>
        <v>0.56562177058215646</v>
      </c>
      <c r="BX59" s="3">
        <f t="shared" si="40"/>
        <v>0.16820809248554913</v>
      </c>
      <c r="BY59" s="3">
        <f t="shared" si="43"/>
        <v>0.12971985383678439</v>
      </c>
      <c r="BZ59" s="3">
        <f t="shared" si="44"/>
        <v>0.13902798232695138</v>
      </c>
      <c r="CA59" s="3">
        <f t="shared" si="46"/>
        <v>0.12443384982121572</v>
      </c>
      <c r="CB59" s="3"/>
      <c r="CC59" s="3"/>
      <c r="CD59" s="3"/>
      <c r="CE59" s="3"/>
    </row>
    <row r="60" spans="1:83" ht="25" customHeight="1">
      <c r="A60" s="7" t="s">
        <v>308</v>
      </c>
      <c r="B60" s="13" t="s">
        <v>63</v>
      </c>
      <c r="C60" s="3" t="s">
        <v>84</v>
      </c>
      <c r="D60" s="3" t="s">
        <v>46</v>
      </c>
      <c r="E60" s="5">
        <v>24.1</v>
      </c>
      <c r="F60" s="5">
        <v>22.07</v>
      </c>
      <c r="G60" s="5">
        <v>9.57</v>
      </c>
      <c r="H60" s="5">
        <v>2.77</v>
      </c>
      <c r="I60" s="5" t="s">
        <v>32</v>
      </c>
      <c r="J60" s="5">
        <v>10.92</v>
      </c>
      <c r="K60" s="5">
        <v>21.99</v>
      </c>
      <c r="L60" s="5">
        <v>11.92</v>
      </c>
      <c r="M60" s="5">
        <v>2.74</v>
      </c>
      <c r="N60" s="5" t="s">
        <v>32</v>
      </c>
      <c r="O60" s="5" t="s">
        <v>32</v>
      </c>
      <c r="P60" s="5">
        <v>3.15</v>
      </c>
      <c r="Q60" s="5">
        <v>2.7</v>
      </c>
      <c r="R60" s="5">
        <v>9.7799999999999994</v>
      </c>
      <c r="S60" s="5">
        <v>5.53</v>
      </c>
      <c r="T60" s="5">
        <v>4.47</v>
      </c>
      <c r="U60" s="5">
        <v>0.9</v>
      </c>
      <c r="V60" s="5" t="s">
        <v>32</v>
      </c>
      <c r="W60" s="5">
        <v>2.2999999999999998</v>
      </c>
      <c r="X60" s="5">
        <v>1.0900000000000001</v>
      </c>
      <c r="Y60" s="5">
        <v>6.3</v>
      </c>
      <c r="Z60" s="3" t="s">
        <v>33</v>
      </c>
      <c r="AA60" s="3" t="s">
        <v>34</v>
      </c>
      <c r="AB60" s="6" t="s">
        <v>33</v>
      </c>
      <c r="AC60" s="3" t="s">
        <v>33</v>
      </c>
      <c r="AD60" s="6" t="s">
        <v>33</v>
      </c>
      <c r="AE60" s="3">
        <v>3.61</v>
      </c>
      <c r="AF60" s="25">
        <v>2.81</v>
      </c>
      <c r="AG60" s="25">
        <v>2.61</v>
      </c>
      <c r="AH60" s="25">
        <v>0.55000000000000004</v>
      </c>
      <c r="AI60" s="3">
        <v>0.3619</v>
      </c>
      <c r="AJ60" s="3">
        <v>219.4</v>
      </c>
      <c r="AK60" s="5">
        <v>32.28</v>
      </c>
      <c r="AL60" s="5">
        <v>67.319999999999993</v>
      </c>
      <c r="AM60" s="5">
        <v>90.9</v>
      </c>
      <c r="AN60" s="5">
        <v>9.34</v>
      </c>
      <c r="AO60" s="5">
        <v>1.63</v>
      </c>
      <c r="AP60" s="5">
        <v>10.52</v>
      </c>
      <c r="AQ60" s="5">
        <v>1.47</v>
      </c>
      <c r="AR60" s="14">
        <v>2.97</v>
      </c>
      <c r="AS60" s="5">
        <v>21.02</v>
      </c>
      <c r="AT60" s="5">
        <v>3.53</v>
      </c>
      <c r="AU60" s="5">
        <v>29.33</v>
      </c>
      <c r="AV60" s="3">
        <f t="shared" si="63"/>
        <v>0.43362029904848209</v>
      </c>
      <c r="AW60" s="3">
        <f t="shared" si="64"/>
        <v>0.44313547802446757</v>
      </c>
      <c r="AX60" s="6" t="str">
        <f t="shared" si="47"/>
        <v>NA</v>
      </c>
      <c r="AY60" s="6" t="str">
        <f t="shared" si="48"/>
        <v>NA</v>
      </c>
      <c r="AZ60" s="3">
        <f t="shared" si="49"/>
        <v>0.45311203319502069</v>
      </c>
      <c r="BA60" s="3">
        <f t="shared" si="50"/>
        <v>0.12460209185993636</v>
      </c>
      <c r="BB60" s="3">
        <f t="shared" si="51"/>
        <v>0.22986577181208057</v>
      </c>
      <c r="BC60" s="3">
        <f t="shared" si="52"/>
        <v>0.12596634834015463</v>
      </c>
      <c r="BD60" s="3">
        <f t="shared" si="53"/>
        <v>2.5734733308300055E-3</v>
      </c>
      <c r="BE60" s="3">
        <f t="shared" si="54"/>
        <v>0.1427276846397825</v>
      </c>
      <c r="BF60" s="3">
        <f t="shared" si="55"/>
        <v>0.12233801540552787</v>
      </c>
      <c r="BG60" s="3">
        <f t="shared" si="56"/>
        <v>0.71173372306066907</v>
      </c>
      <c r="BH60" s="3">
        <f t="shared" si="57"/>
        <v>4.0779338468509292E-2</v>
      </c>
      <c r="BI60" s="3" t="str">
        <f t="shared" si="58"/>
        <v>NA</v>
      </c>
      <c r="BJ60" s="3">
        <f t="shared" si="59"/>
        <v>0.285455369279565</v>
      </c>
      <c r="BK60" s="25">
        <v>2.61</v>
      </c>
      <c r="BL60" s="3">
        <v>0.3619</v>
      </c>
      <c r="BM60" s="3">
        <f t="shared" si="37"/>
        <v>1.2846975088967971</v>
      </c>
      <c r="BN60" s="3">
        <v>0</v>
      </c>
      <c r="BO60" s="3">
        <v>1</v>
      </c>
      <c r="BP60" s="3">
        <v>0</v>
      </c>
      <c r="BQ60" s="6">
        <v>0</v>
      </c>
      <c r="BR60" s="3">
        <f t="shared" si="62"/>
        <v>0.35799168152109334</v>
      </c>
      <c r="BS60" s="3">
        <f t="shared" si="38"/>
        <v>0.4795008912655972</v>
      </c>
      <c r="BT60" s="3">
        <f t="shared" si="39"/>
        <v>0.3068368277119416</v>
      </c>
      <c r="BU60" s="3">
        <f t="shared" si="41"/>
        <v>0.41431175934366454</v>
      </c>
      <c r="BV60" s="3">
        <f t="shared" si="61"/>
        <v>0.88783269961977185</v>
      </c>
      <c r="BW60" s="3">
        <f t="shared" si="60"/>
        <v>0.47666515632079742</v>
      </c>
      <c r="BX60" s="3">
        <f t="shared" si="40"/>
        <v>0.17451820128479656</v>
      </c>
      <c r="BY60" s="3">
        <f t="shared" si="43"/>
        <v>0.13973384030418251</v>
      </c>
      <c r="BZ60" s="3">
        <f t="shared" si="44"/>
        <v>0.14129400570884873</v>
      </c>
      <c r="CA60" s="3">
        <f t="shared" si="46"/>
        <v>0.1203545857483805</v>
      </c>
      <c r="CB60" s="3"/>
      <c r="CC60" s="3"/>
      <c r="CD60" s="3"/>
      <c r="CE60" s="3"/>
    </row>
    <row r="61" spans="1:83" ht="25" customHeight="1">
      <c r="A61" s="7" t="s">
        <v>308</v>
      </c>
      <c r="B61" s="13" t="s">
        <v>63</v>
      </c>
      <c r="C61" s="3" t="s">
        <v>85</v>
      </c>
      <c r="D61" s="3" t="s">
        <v>46</v>
      </c>
      <c r="E61" s="5">
        <v>28.9</v>
      </c>
      <c r="F61" s="5">
        <v>26.22</v>
      </c>
      <c r="G61" s="5">
        <v>12.29</v>
      </c>
      <c r="H61" s="5">
        <v>2.96</v>
      </c>
      <c r="I61" s="5">
        <v>1.32</v>
      </c>
      <c r="J61" s="5">
        <v>13.03</v>
      </c>
      <c r="K61" s="5">
        <v>24.99</v>
      </c>
      <c r="L61" s="5">
        <v>11.76</v>
      </c>
      <c r="M61" s="5" t="s">
        <v>32</v>
      </c>
      <c r="N61" s="5" t="s">
        <v>32</v>
      </c>
      <c r="O61" s="5" t="s">
        <v>32</v>
      </c>
      <c r="P61" s="5">
        <v>4.92</v>
      </c>
      <c r="Q61" s="5">
        <v>2.5</v>
      </c>
      <c r="R61" s="5">
        <v>9.7200000000000006</v>
      </c>
      <c r="S61" s="5">
        <v>6.26</v>
      </c>
      <c r="T61" s="5" t="s">
        <v>32</v>
      </c>
      <c r="U61" s="5" t="s">
        <v>32</v>
      </c>
      <c r="V61" s="5">
        <v>0.86</v>
      </c>
      <c r="W61" s="5" t="s">
        <v>32</v>
      </c>
      <c r="X61" s="5" t="s">
        <v>32</v>
      </c>
      <c r="Y61" s="5">
        <v>9.18</v>
      </c>
      <c r="Z61" s="3" t="s">
        <v>33</v>
      </c>
      <c r="AA61" s="3" t="s">
        <v>32</v>
      </c>
      <c r="AB61" s="6" t="s">
        <v>33</v>
      </c>
      <c r="AC61" s="3" t="s">
        <v>33</v>
      </c>
      <c r="AD61" s="6" t="s">
        <v>33</v>
      </c>
      <c r="AE61" s="3" t="s">
        <v>32</v>
      </c>
      <c r="AF61" s="25" t="s">
        <v>32</v>
      </c>
      <c r="AG61" s="25">
        <v>1.71</v>
      </c>
      <c r="AH61" s="25">
        <v>0.59</v>
      </c>
      <c r="AI61" s="3" t="s">
        <v>32</v>
      </c>
      <c r="AJ61" s="3" t="s">
        <v>32</v>
      </c>
      <c r="AK61" s="5">
        <v>41.92</v>
      </c>
      <c r="AL61" s="5">
        <v>84.81</v>
      </c>
      <c r="AM61" s="5" t="s">
        <v>32</v>
      </c>
      <c r="AN61" s="5">
        <v>14.4</v>
      </c>
      <c r="AO61" s="5">
        <v>2.2400000000000002</v>
      </c>
      <c r="AP61" s="5">
        <v>15.65</v>
      </c>
      <c r="AQ61" s="5">
        <v>1.52</v>
      </c>
      <c r="AR61" s="14">
        <v>3.8</v>
      </c>
      <c r="AS61" s="5">
        <v>31.06</v>
      </c>
      <c r="AT61" s="5">
        <v>6.26</v>
      </c>
      <c r="AU61" s="5">
        <v>40.19</v>
      </c>
      <c r="AV61" s="3">
        <f t="shared" si="63"/>
        <v>0.46872616323417238</v>
      </c>
      <c r="AW61" s="3">
        <f t="shared" si="64"/>
        <v>0.37070938215102978</v>
      </c>
      <c r="AX61" s="6" t="str">
        <f t="shared" si="47"/>
        <v>NA</v>
      </c>
      <c r="AY61" s="6">
        <f t="shared" si="48"/>
        <v>4.5674740484429072E-2</v>
      </c>
      <c r="AZ61" s="3">
        <f t="shared" si="49"/>
        <v>0.45086505190311421</v>
      </c>
      <c r="BA61" s="3" t="str">
        <f t="shared" si="50"/>
        <v>NA</v>
      </c>
      <c r="BB61" s="3" t="str">
        <f t="shared" si="51"/>
        <v>NA</v>
      </c>
      <c r="BC61" s="3">
        <f t="shared" si="52"/>
        <v>0.11844737895158064</v>
      </c>
      <c r="BD61" s="3" t="str">
        <f t="shared" si="53"/>
        <v>NA</v>
      </c>
      <c r="BE61" s="3">
        <f t="shared" si="54"/>
        <v>0.18764302059496568</v>
      </c>
      <c r="BF61" s="3">
        <f t="shared" si="55"/>
        <v>9.5347063310450036E-2</v>
      </c>
      <c r="BG61" s="3" t="str">
        <f t="shared" si="56"/>
        <v>NA</v>
      </c>
      <c r="BH61" s="3" t="str">
        <f t="shared" si="57"/>
        <v>NA</v>
      </c>
      <c r="BI61" s="3">
        <f t="shared" si="58"/>
        <v>3.2799389778794812E-2</v>
      </c>
      <c r="BJ61" s="3">
        <f t="shared" si="59"/>
        <v>0.35011441647597252</v>
      </c>
      <c r="BK61" s="25">
        <v>1.71</v>
      </c>
      <c r="BL61" s="3" t="s">
        <v>32</v>
      </c>
      <c r="BM61" s="3" t="str">
        <f t="shared" si="37"/>
        <v>NA</v>
      </c>
      <c r="BN61" s="3">
        <v>0</v>
      </c>
      <c r="BO61" s="3" t="s">
        <v>32</v>
      </c>
      <c r="BP61" s="3">
        <v>0</v>
      </c>
      <c r="BQ61" s="6">
        <v>0</v>
      </c>
      <c r="BR61" s="3">
        <f t="shared" si="62"/>
        <v>0.34076170262940686</v>
      </c>
      <c r="BS61" s="3">
        <f t="shared" si="38"/>
        <v>0.4942813347482608</v>
      </c>
      <c r="BT61" s="3" t="str">
        <f t="shared" si="39"/>
        <v>NA</v>
      </c>
      <c r="BU61" s="3" t="str">
        <f t="shared" si="41"/>
        <v>NA</v>
      </c>
      <c r="BV61" s="3">
        <f t="shared" si="61"/>
        <v>0.92012779552715651</v>
      </c>
      <c r="BW61" s="3">
        <f t="shared" si="60"/>
        <v>0.59687261632341726</v>
      </c>
      <c r="BX61" s="3">
        <f t="shared" si="40"/>
        <v>0.15555555555555556</v>
      </c>
      <c r="BY61" s="3">
        <f t="shared" si="43"/>
        <v>9.712460063897764E-2</v>
      </c>
      <c r="BZ61" s="3">
        <f t="shared" si="44"/>
        <v>0.12234385061171925</v>
      </c>
      <c r="CA61" s="3">
        <f t="shared" si="46"/>
        <v>0.15576013933814381</v>
      </c>
      <c r="CB61" s="3"/>
      <c r="CC61" s="3"/>
      <c r="CD61" s="3"/>
      <c r="CE61" s="3"/>
    </row>
    <row r="62" spans="1:83" ht="25" customHeight="1">
      <c r="A62" s="7" t="s">
        <v>308</v>
      </c>
      <c r="B62" s="13" t="s">
        <v>63</v>
      </c>
      <c r="C62" s="3" t="s">
        <v>86</v>
      </c>
      <c r="D62" s="3" t="s">
        <v>46</v>
      </c>
      <c r="E62" s="5">
        <v>30.9</v>
      </c>
      <c r="F62" s="5">
        <v>27.33</v>
      </c>
      <c r="G62" s="5">
        <v>11.36</v>
      </c>
      <c r="H62" s="5">
        <v>3.12</v>
      </c>
      <c r="I62" s="5">
        <v>1.26</v>
      </c>
      <c r="J62" s="5" t="s">
        <v>32</v>
      </c>
      <c r="K62" s="5">
        <v>26.89</v>
      </c>
      <c r="L62" s="5" t="s">
        <v>32</v>
      </c>
      <c r="M62" s="5" t="s">
        <v>32</v>
      </c>
      <c r="N62" s="5" t="s">
        <v>32</v>
      </c>
      <c r="O62" s="5" t="s">
        <v>32</v>
      </c>
      <c r="P62" s="5">
        <v>4.09</v>
      </c>
      <c r="Q62" s="5">
        <v>3.56</v>
      </c>
      <c r="R62" s="5">
        <v>9.93</v>
      </c>
      <c r="S62" s="5">
        <v>6.54</v>
      </c>
      <c r="T62" s="5">
        <v>4.34</v>
      </c>
      <c r="U62" s="5" t="s">
        <v>32</v>
      </c>
      <c r="V62" s="5">
        <v>1.52</v>
      </c>
      <c r="W62" s="5" t="s">
        <v>32</v>
      </c>
      <c r="X62" s="5" t="s">
        <v>32</v>
      </c>
      <c r="Y62" s="5">
        <v>9.83</v>
      </c>
      <c r="Z62" s="3" t="s">
        <v>33</v>
      </c>
      <c r="AA62" s="3" t="s">
        <v>32</v>
      </c>
      <c r="AB62" s="6" t="s">
        <v>33</v>
      </c>
      <c r="AC62" s="3" t="s">
        <v>33</v>
      </c>
      <c r="AD62" s="6" t="s">
        <v>33</v>
      </c>
      <c r="AE62" s="3" t="s">
        <v>32</v>
      </c>
      <c r="AF62" s="25" t="s">
        <v>32</v>
      </c>
      <c r="AG62" s="25">
        <v>2</v>
      </c>
      <c r="AH62" s="25">
        <v>0.56999999999999995</v>
      </c>
      <c r="AI62" s="3" t="s">
        <v>32</v>
      </c>
      <c r="AJ62" s="3" t="s">
        <v>32</v>
      </c>
      <c r="AK62" s="5">
        <v>45.25</v>
      </c>
      <c r="AL62" s="5">
        <v>97.23</v>
      </c>
      <c r="AM62" s="5" t="s">
        <v>32</v>
      </c>
      <c r="AN62" s="5">
        <v>21.55</v>
      </c>
      <c r="AO62" s="5">
        <v>2.31</v>
      </c>
      <c r="AP62" s="5">
        <v>17.649999999999999</v>
      </c>
      <c r="AQ62" s="5">
        <v>2.13</v>
      </c>
      <c r="AR62" s="14" t="s">
        <v>32</v>
      </c>
      <c r="AS62" s="5" t="s">
        <v>32</v>
      </c>
      <c r="AT62" s="5">
        <v>6.7</v>
      </c>
      <c r="AU62" s="5">
        <v>43.63</v>
      </c>
      <c r="AV62" s="3">
        <f t="shared" si="63"/>
        <v>0.41566044639590194</v>
      </c>
      <c r="AW62" s="3">
        <f t="shared" si="64"/>
        <v>0.36333699231613614</v>
      </c>
      <c r="AX62" s="6" t="str">
        <f t="shared" si="47"/>
        <v>NA</v>
      </c>
      <c r="AY62" s="6">
        <f t="shared" si="48"/>
        <v>4.0776699029126215E-2</v>
      </c>
      <c r="AZ62" s="3" t="str">
        <f t="shared" si="49"/>
        <v>NA</v>
      </c>
      <c r="BA62" s="3" t="str">
        <f t="shared" si="50"/>
        <v>NA</v>
      </c>
      <c r="BB62" s="3" t="str">
        <f t="shared" si="51"/>
        <v>NA</v>
      </c>
      <c r="BC62" s="3">
        <f t="shared" si="52"/>
        <v>0.11602826329490518</v>
      </c>
      <c r="BD62" s="3" t="str">
        <f t="shared" si="53"/>
        <v>NA</v>
      </c>
      <c r="BE62" s="3">
        <f t="shared" si="54"/>
        <v>0.14965239663373583</v>
      </c>
      <c r="BF62" s="3">
        <f t="shared" si="55"/>
        <v>0.13025978777899744</v>
      </c>
      <c r="BG62" s="3">
        <f t="shared" si="56"/>
        <v>0.62532982200982345</v>
      </c>
      <c r="BH62" s="3" t="str">
        <f t="shared" si="57"/>
        <v>NA</v>
      </c>
      <c r="BI62" s="3">
        <f t="shared" si="58"/>
        <v>5.5616538602268575E-2</v>
      </c>
      <c r="BJ62" s="3">
        <f t="shared" si="59"/>
        <v>0.35967800951335532</v>
      </c>
      <c r="BK62" s="25">
        <v>2</v>
      </c>
      <c r="BL62" s="3" t="s">
        <v>32</v>
      </c>
      <c r="BM62" s="3" t="str">
        <f t="shared" si="37"/>
        <v>NA</v>
      </c>
      <c r="BN62" s="3">
        <v>0</v>
      </c>
      <c r="BO62" s="3" t="s">
        <v>32</v>
      </c>
      <c r="BP62" s="3">
        <v>0</v>
      </c>
      <c r="BQ62" s="6">
        <v>0</v>
      </c>
      <c r="BR62" s="3">
        <f t="shared" si="62"/>
        <v>0.31780314717679725</v>
      </c>
      <c r="BS62" s="3">
        <f t="shared" si="38"/>
        <v>0.46539134012136169</v>
      </c>
      <c r="BT62" s="3" t="str">
        <f t="shared" si="39"/>
        <v>NA</v>
      </c>
      <c r="BU62" s="3" t="str">
        <f t="shared" si="41"/>
        <v>NA</v>
      </c>
      <c r="BV62" s="3">
        <f t="shared" si="61"/>
        <v>1.2209631728045327</v>
      </c>
      <c r="BW62" s="3">
        <f t="shared" si="60"/>
        <v>0.64581046469081593</v>
      </c>
      <c r="BX62" s="3">
        <f t="shared" si="40"/>
        <v>0.10719257540603248</v>
      </c>
      <c r="BY62" s="3">
        <f t="shared" si="43"/>
        <v>0.12067988668555241</v>
      </c>
      <c r="BZ62" s="3" t="str">
        <f t="shared" si="44"/>
        <v>NA</v>
      </c>
      <c r="CA62" s="3">
        <f t="shared" si="46"/>
        <v>0.15356406142562457</v>
      </c>
      <c r="CB62" s="3"/>
      <c r="CC62" s="3"/>
      <c r="CD62" s="3"/>
      <c r="CE62" s="3"/>
    </row>
    <row r="63" spans="1:83" ht="25" customHeight="1">
      <c r="A63" s="7" t="s">
        <v>308</v>
      </c>
      <c r="B63" s="13" t="s">
        <v>63</v>
      </c>
      <c r="C63" s="3" t="s">
        <v>87</v>
      </c>
      <c r="D63" s="3" t="s">
        <v>46</v>
      </c>
      <c r="E63" s="5">
        <v>33.9</v>
      </c>
      <c r="F63" s="5">
        <v>30.68</v>
      </c>
      <c r="G63" s="5">
        <v>12.67</v>
      </c>
      <c r="H63" s="5">
        <v>3.82</v>
      </c>
      <c r="I63" s="5" t="s">
        <v>32</v>
      </c>
      <c r="J63" s="5" t="s">
        <v>32</v>
      </c>
      <c r="K63" s="5">
        <v>29.92</v>
      </c>
      <c r="L63" s="5" t="s">
        <v>32</v>
      </c>
      <c r="M63" s="5">
        <v>4</v>
      </c>
      <c r="N63" s="5" t="s">
        <v>32</v>
      </c>
      <c r="O63" s="5">
        <v>2.2000000000000002</v>
      </c>
      <c r="P63" s="5">
        <v>3.72</v>
      </c>
      <c r="Q63" s="5">
        <v>4.2699999999999996</v>
      </c>
      <c r="R63" s="5">
        <v>12.6</v>
      </c>
      <c r="S63" s="5">
        <v>6.9</v>
      </c>
      <c r="T63" s="5">
        <v>5.15</v>
      </c>
      <c r="U63" s="5" t="s">
        <v>32</v>
      </c>
      <c r="V63" s="5">
        <v>1.51</v>
      </c>
      <c r="W63" s="5">
        <v>3.06</v>
      </c>
      <c r="X63" s="5">
        <v>1.24</v>
      </c>
      <c r="Y63" s="5">
        <v>10.77</v>
      </c>
      <c r="Z63" s="3" t="s">
        <v>33</v>
      </c>
      <c r="AA63" s="3" t="s">
        <v>32</v>
      </c>
      <c r="AB63" s="6" t="s">
        <v>33</v>
      </c>
      <c r="AC63" s="3" t="s">
        <v>33</v>
      </c>
      <c r="AD63" s="6" t="s">
        <v>33</v>
      </c>
      <c r="AE63" s="3" t="s">
        <v>32</v>
      </c>
      <c r="AF63" s="25" t="s">
        <v>32</v>
      </c>
      <c r="AG63" s="25">
        <v>1.93</v>
      </c>
      <c r="AH63" s="25">
        <v>0.78</v>
      </c>
      <c r="AI63" s="3" t="s">
        <v>32</v>
      </c>
      <c r="AJ63" s="3" t="s">
        <v>32</v>
      </c>
      <c r="AK63" s="5">
        <v>57.15</v>
      </c>
      <c r="AL63" s="5">
        <v>116.15</v>
      </c>
      <c r="AM63" s="5" t="s">
        <v>32</v>
      </c>
      <c r="AN63" s="5">
        <v>20.87</v>
      </c>
      <c r="AO63" s="5">
        <v>3.31</v>
      </c>
      <c r="AP63" s="5">
        <v>20.88</v>
      </c>
      <c r="AQ63" s="5">
        <v>2.15</v>
      </c>
      <c r="AR63" s="14" t="s">
        <v>32</v>
      </c>
      <c r="AS63" s="5" t="s">
        <v>32</v>
      </c>
      <c r="AT63" s="5">
        <v>9.44</v>
      </c>
      <c r="AU63" s="5">
        <v>56.42</v>
      </c>
      <c r="AV63" s="3">
        <f t="shared" si="63"/>
        <v>0.41297262059973927</v>
      </c>
      <c r="AW63" s="3">
        <f t="shared" si="64"/>
        <v>0.41069100391134289</v>
      </c>
      <c r="AX63" s="6" t="str">
        <f t="shared" si="47"/>
        <v>NA</v>
      </c>
      <c r="AY63" s="6" t="str">
        <f t="shared" si="48"/>
        <v>NA</v>
      </c>
      <c r="AZ63" s="3" t="str">
        <f t="shared" si="49"/>
        <v>NA</v>
      </c>
      <c r="BA63" s="3">
        <f t="shared" si="50"/>
        <v>0.13368983957219249</v>
      </c>
      <c r="BB63" s="3" t="str">
        <f t="shared" si="51"/>
        <v>NA</v>
      </c>
      <c r="BC63" s="3">
        <f t="shared" si="52"/>
        <v>0.12767379679144383</v>
      </c>
      <c r="BD63" s="3">
        <f t="shared" si="53"/>
        <v>2.0155909765438417E-3</v>
      </c>
      <c r="BE63" s="3">
        <f t="shared" si="54"/>
        <v>0.12125162972620601</v>
      </c>
      <c r="BF63" s="3">
        <f t="shared" si="55"/>
        <v>0.13917861799217729</v>
      </c>
      <c r="BG63" s="3">
        <f t="shared" si="56"/>
        <v>0.61695227307296296</v>
      </c>
      <c r="BH63" s="3" t="str">
        <f t="shared" si="57"/>
        <v>NA</v>
      </c>
      <c r="BI63" s="3">
        <f t="shared" si="58"/>
        <v>4.921773142112125E-2</v>
      </c>
      <c r="BJ63" s="3">
        <f t="shared" si="59"/>
        <v>0.3510430247718383</v>
      </c>
      <c r="BK63" s="25">
        <v>1.93</v>
      </c>
      <c r="BL63" s="3" t="s">
        <v>32</v>
      </c>
      <c r="BM63" s="3" t="str">
        <f t="shared" si="37"/>
        <v>NA</v>
      </c>
      <c r="BN63" s="3">
        <v>0</v>
      </c>
      <c r="BO63" s="3" t="s">
        <v>32</v>
      </c>
      <c r="BP63" s="3">
        <v>0</v>
      </c>
      <c r="BQ63" s="6">
        <v>0</v>
      </c>
      <c r="BR63" s="3">
        <f t="shared" si="62"/>
        <v>0.29186396900559619</v>
      </c>
      <c r="BS63" s="3">
        <f t="shared" si="38"/>
        <v>0.49203616013775286</v>
      </c>
      <c r="BT63" s="3" t="str">
        <f t="shared" si="39"/>
        <v>NA</v>
      </c>
      <c r="BU63" s="3" t="str">
        <f t="shared" si="41"/>
        <v>NA</v>
      </c>
      <c r="BV63" s="3">
        <f t="shared" si="61"/>
        <v>0.99952107279693492</v>
      </c>
      <c r="BW63" s="3">
        <f t="shared" si="60"/>
        <v>0.6805736636245111</v>
      </c>
      <c r="BX63" s="3">
        <f t="shared" si="40"/>
        <v>0.15860086248203162</v>
      </c>
      <c r="BY63" s="3">
        <f t="shared" si="43"/>
        <v>0.10296934865900383</v>
      </c>
      <c r="BZ63" s="3" t="str">
        <f t="shared" si="44"/>
        <v>NA</v>
      </c>
      <c r="CA63" s="3">
        <f t="shared" si="46"/>
        <v>0.1673165544133286</v>
      </c>
      <c r="CB63" s="3"/>
      <c r="CC63" s="3"/>
      <c r="CD63" s="3"/>
      <c r="CE63" s="3"/>
    </row>
    <row r="64" spans="1:83" ht="25" customHeight="1">
      <c r="A64" s="7" t="s">
        <v>308</v>
      </c>
      <c r="B64" s="13" t="s">
        <v>63</v>
      </c>
      <c r="C64" s="3" t="s">
        <v>88</v>
      </c>
      <c r="D64" s="3" t="s">
        <v>46</v>
      </c>
      <c r="E64" s="5">
        <v>25</v>
      </c>
      <c r="F64" s="5">
        <v>22.58</v>
      </c>
      <c r="G64" s="5">
        <v>9.2200000000000006</v>
      </c>
      <c r="H64" s="14">
        <v>3</v>
      </c>
      <c r="I64" s="5" t="s">
        <v>32</v>
      </c>
      <c r="J64" s="5" t="s">
        <v>32</v>
      </c>
      <c r="K64" s="5">
        <v>23.07</v>
      </c>
      <c r="L64" s="5" t="s">
        <v>32</v>
      </c>
      <c r="M64" s="5" t="s">
        <v>32</v>
      </c>
      <c r="N64" s="5" t="s">
        <v>32</v>
      </c>
      <c r="O64" s="5" t="s">
        <v>32</v>
      </c>
      <c r="P64" s="5">
        <v>3.33</v>
      </c>
      <c r="Q64" s="5">
        <v>2.06</v>
      </c>
      <c r="R64" s="5" t="s">
        <v>32</v>
      </c>
      <c r="S64" s="5">
        <v>5.87</v>
      </c>
      <c r="T64" s="5" t="s">
        <v>32</v>
      </c>
      <c r="U64" s="5" t="s">
        <v>32</v>
      </c>
      <c r="V64" s="5">
        <v>1.17</v>
      </c>
      <c r="W64" s="5">
        <v>1.69</v>
      </c>
      <c r="X64" s="5">
        <v>1.1200000000000001</v>
      </c>
      <c r="Y64" s="5">
        <v>7.73</v>
      </c>
      <c r="Z64" s="3" t="s">
        <v>33</v>
      </c>
      <c r="AA64" s="3" t="s">
        <v>32</v>
      </c>
      <c r="AB64" s="6" t="s">
        <v>33</v>
      </c>
      <c r="AC64" s="3" t="s">
        <v>33</v>
      </c>
      <c r="AD64" s="6" t="s">
        <v>33</v>
      </c>
      <c r="AE64" s="3" t="s">
        <v>32</v>
      </c>
      <c r="AF64" s="25" t="s">
        <v>32</v>
      </c>
      <c r="AG64" s="25">
        <v>1.67</v>
      </c>
      <c r="AH64" s="25">
        <v>0.7</v>
      </c>
      <c r="AI64" s="3" t="s">
        <v>32</v>
      </c>
      <c r="AJ64" s="3">
        <v>295.29000000000002</v>
      </c>
      <c r="AK64" s="5">
        <v>46.42</v>
      </c>
      <c r="AL64" s="5">
        <v>85.63</v>
      </c>
      <c r="AM64" s="5">
        <v>141.96</v>
      </c>
      <c r="AN64" s="5">
        <v>20.54</v>
      </c>
      <c r="AO64" s="5">
        <v>2.82</v>
      </c>
      <c r="AP64" s="5">
        <v>16.52</v>
      </c>
      <c r="AQ64" s="5">
        <v>1.75</v>
      </c>
      <c r="AR64" s="14" t="s">
        <v>32</v>
      </c>
      <c r="AS64" s="5" t="s">
        <v>32</v>
      </c>
      <c r="AT64" s="5">
        <v>5.69</v>
      </c>
      <c r="AU64" s="5">
        <v>40.43</v>
      </c>
      <c r="AV64" s="3">
        <f t="shared" si="63"/>
        <v>0.40832595217006207</v>
      </c>
      <c r="AW64" s="3" t="str">
        <f t="shared" si="64"/>
        <v>NA</v>
      </c>
      <c r="AX64" s="6" t="str">
        <f t="shared" si="47"/>
        <v>NA</v>
      </c>
      <c r="AY64" s="6" t="str">
        <f t="shared" si="48"/>
        <v>NA</v>
      </c>
      <c r="AZ64" s="3" t="str">
        <f t="shared" si="49"/>
        <v>NA</v>
      </c>
      <c r="BA64" s="3" t="str">
        <f t="shared" si="50"/>
        <v>NA</v>
      </c>
      <c r="BB64" s="3" t="str">
        <f t="shared" si="51"/>
        <v>NA</v>
      </c>
      <c r="BC64" s="3">
        <f t="shared" si="52"/>
        <v>0.13003901170351106</v>
      </c>
      <c r="BD64" s="3">
        <f t="shared" si="53"/>
        <v>1.8562089247089967E-3</v>
      </c>
      <c r="BE64" s="3">
        <f t="shared" si="54"/>
        <v>0.14747564216120462</v>
      </c>
      <c r="BF64" s="3">
        <f t="shared" si="55"/>
        <v>9.1231178033658114E-2</v>
      </c>
      <c r="BG64" s="3" t="str">
        <f t="shared" si="56"/>
        <v>NA</v>
      </c>
      <c r="BH64" s="3" t="str">
        <f t="shared" si="57"/>
        <v>NA</v>
      </c>
      <c r="BI64" s="3">
        <f t="shared" si="58"/>
        <v>5.1815766164747562E-2</v>
      </c>
      <c r="BJ64" s="3">
        <f t="shared" si="59"/>
        <v>0.3423383525243579</v>
      </c>
      <c r="BK64" s="25">
        <v>1.67</v>
      </c>
      <c r="BL64" s="3" t="s">
        <v>32</v>
      </c>
      <c r="BM64" s="3" t="str">
        <f t="shared" si="37"/>
        <v>NA</v>
      </c>
      <c r="BN64" s="3">
        <v>0</v>
      </c>
      <c r="BO64" s="3" t="s">
        <v>32</v>
      </c>
      <c r="BP64" s="3">
        <v>0</v>
      </c>
      <c r="BQ64" s="6">
        <v>0</v>
      </c>
      <c r="BR64" s="3">
        <f t="shared" si="62"/>
        <v>0.29195375452528322</v>
      </c>
      <c r="BS64" s="3">
        <f t="shared" si="38"/>
        <v>0.54209973140254586</v>
      </c>
      <c r="BT64" s="3">
        <f t="shared" si="39"/>
        <v>0.28998611534423785</v>
      </c>
      <c r="BU64" s="3">
        <f t="shared" si="41"/>
        <v>0.48074773951031191</v>
      </c>
      <c r="BV64" s="3">
        <f t="shared" si="61"/>
        <v>1.2433414043583535</v>
      </c>
      <c r="BW64" s="3">
        <f t="shared" si="60"/>
        <v>0.73162090345438446</v>
      </c>
      <c r="BX64" s="3">
        <f t="shared" si="40"/>
        <v>0.13729308666017526</v>
      </c>
      <c r="BY64" s="3">
        <f t="shared" si="43"/>
        <v>0.10593220338983052</v>
      </c>
      <c r="BZ64" s="3" t="str">
        <f t="shared" si="44"/>
        <v>NA</v>
      </c>
      <c r="CA64" s="3">
        <f t="shared" si="46"/>
        <v>0.14073707642839478</v>
      </c>
      <c r="CB64" s="3"/>
      <c r="CC64" s="3"/>
      <c r="CD64" s="3"/>
      <c r="CE64" s="3"/>
    </row>
    <row r="65" spans="1:83" ht="25" customHeight="1">
      <c r="A65" s="7" t="s">
        <v>308</v>
      </c>
      <c r="B65" s="13" t="s">
        <v>89</v>
      </c>
      <c r="C65" s="3" t="s">
        <v>90</v>
      </c>
      <c r="D65" s="3" t="s">
        <v>46</v>
      </c>
      <c r="E65" s="5">
        <v>26.8</v>
      </c>
      <c r="F65" s="5">
        <v>24.61</v>
      </c>
      <c r="G65" s="5">
        <v>10.68</v>
      </c>
      <c r="H65" s="5">
        <v>3.63</v>
      </c>
      <c r="I65" s="5" t="s">
        <v>32</v>
      </c>
      <c r="J65" s="5">
        <v>10.34</v>
      </c>
      <c r="K65" s="5">
        <v>24.47</v>
      </c>
      <c r="L65" s="5">
        <v>14.87</v>
      </c>
      <c r="M65" s="5" t="s">
        <v>32</v>
      </c>
      <c r="N65" s="5" t="s">
        <v>32</v>
      </c>
      <c r="O65" s="5" t="s">
        <v>32</v>
      </c>
      <c r="P65" s="5">
        <v>3.65</v>
      </c>
      <c r="Q65" s="5">
        <v>2.86</v>
      </c>
      <c r="R65" s="5">
        <v>11.47</v>
      </c>
      <c r="S65" s="5">
        <v>6.62</v>
      </c>
      <c r="T65" s="5">
        <v>4.7</v>
      </c>
      <c r="U65" s="5">
        <v>2.11</v>
      </c>
      <c r="V65" s="5">
        <v>1.1499999999999999</v>
      </c>
      <c r="W65" s="5">
        <v>2.1</v>
      </c>
      <c r="X65" s="5">
        <v>0.98</v>
      </c>
      <c r="Y65" s="5">
        <v>7.92</v>
      </c>
      <c r="Z65" s="3" t="s">
        <v>33</v>
      </c>
      <c r="AA65" s="3" t="s">
        <v>32</v>
      </c>
      <c r="AB65" s="6" t="s">
        <v>33</v>
      </c>
      <c r="AC65" s="3" t="s">
        <v>53</v>
      </c>
      <c r="AD65" s="6" t="s">
        <v>33</v>
      </c>
      <c r="AE65" s="3">
        <v>2.81</v>
      </c>
      <c r="AF65" s="25">
        <v>2.29</v>
      </c>
      <c r="AG65" s="25">
        <v>2.4</v>
      </c>
      <c r="AH65" s="25">
        <v>0.6</v>
      </c>
      <c r="AI65" s="3" t="s">
        <v>32</v>
      </c>
      <c r="AJ65" s="3" t="s">
        <v>32</v>
      </c>
      <c r="AK65" s="5">
        <v>44.4</v>
      </c>
      <c r="AL65" s="5">
        <v>78.73</v>
      </c>
      <c r="AM65" s="5" t="s">
        <v>32</v>
      </c>
      <c r="AN65" s="5">
        <v>16.489999999999998</v>
      </c>
      <c r="AO65" s="5">
        <v>3.38</v>
      </c>
      <c r="AP65" s="5">
        <v>16.079999999999998</v>
      </c>
      <c r="AQ65" s="5">
        <v>1.43</v>
      </c>
      <c r="AR65" s="14">
        <v>5.95</v>
      </c>
      <c r="AS65" s="5" t="s">
        <v>32</v>
      </c>
      <c r="AT65" s="5" t="s">
        <v>32</v>
      </c>
      <c r="AU65" s="5" t="s">
        <v>32</v>
      </c>
      <c r="AV65" s="3">
        <f t="shared" si="63"/>
        <v>0.43396993092238928</v>
      </c>
      <c r="AW65" s="3">
        <f t="shared" si="64"/>
        <v>0.4660707029662739</v>
      </c>
      <c r="AX65" s="6" t="str">
        <f t="shared" si="47"/>
        <v>NA</v>
      </c>
      <c r="AY65" s="6" t="str">
        <f t="shared" si="48"/>
        <v>NA</v>
      </c>
      <c r="AZ65" s="3">
        <f t="shared" si="49"/>
        <v>0.38582089552238802</v>
      </c>
      <c r="BA65" s="3" t="str">
        <f t="shared" si="50"/>
        <v>NA</v>
      </c>
      <c r="BB65" s="3" t="str">
        <f t="shared" si="51"/>
        <v>NA</v>
      </c>
      <c r="BC65" s="3">
        <f t="shared" si="52"/>
        <v>0.14834491213731099</v>
      </c>
      <c r="BD65" s="3">
        <f t="shared" si="53"/>
        <v>1.6989951822176459E-3</v>
      </c>
      <c r="BE65" s="3">
        <f t="shared" si="54"/>
        <v>0.14831369362047947</v>
      </c>
      <c r="BF65" s="3">
        <f t="shared" si="55"/>
        <v>0.11621292157659488</v>
      </c>
      <c r="BG65" s="3">
        <f t="shared" si="56"/>
        <v>0.72252801378781917</v>
      </c>
      <c r="BH65" s="3">
        <f t="shared" si="57"/>
        <v>8.5737505079236082E-2</v>
      </c>
      <c r="BI65" s="3">
        <f t="shared" si="58"/>
        <v>4.6728971962616821E-2</v>
      </c>
      <c r="BJ65" s="3">
        <f t="shared" si="59"/>
        <v>0.32182039821210889</v>
      </c>
      <c r="BK65" s="25">
        <v>2.4</v>
      </c>
      <c r="BL65" s="3" t="s">
        <v>32</v>
      </c>
      <c r="BM65" s="3">
        <f t="shared" si="37"/>
        <v>1.2270742358078603</v>
      </c>
      <c r="BN65" s="3">
        <v>0</v>
      </c>
      <c r="BO65" s="3" t="s">
        <v>32</v>
      </c>
      <c r="BP65" s="3">
        <v>0</v>
      </c>
      <c r="BQ65" s="6">
        <v>0</v>
      </c>
      <c r="BR65" s="3">
        <f t="shared" si="62"/>
        <v>0.34040391210466148</v>
      </c>
      <c r="BS65" s="3">
        <f t="shared" si="38"/>
        <v>0.56395274990473765</v>
      </c>
      <c r="BT65" s="3" t="str">
        <f t="shared" si="39"/>
        <v>NA</v>
      </c>
      <c r="BU65" s="3" t="str">
        <f t="shared" si="41"/>
        <v>NA</v>
      </c>
      <c r="BV65" s="3">
        <f t="shared" si="61"/>
        <v>1.025497512437811</v>
      </c>
      <c r="BW65" s="3">
        <f t="shared" si="60"/>
        <v>0.65339292970337259</v>
      </c>
      <c r="BX65" s="3">
        <f t="shared" si="40"/>
        <v>0.20497271073377807</v>
      </c>
      <c r="BY65" s="3">
        <f t="shared" si="43"/>
        <v>8.8930348258706479E-2</v>
      </c>
      <c r="BZ65" s="3" t="str">
        <f t="shared" si="44"/>
        <v>NA</v>
      </c>
      <c r="CA65" s="3" t="str">
        <f t="shared" si="46"/>
        <v>NA</v>
      </c>
      <c r="CB65" s="3"/>
      <c r="CC65" s="3"/>
      <c r="CD65" s="3"/>
      <c r="CE65" s="3"/>
    </row>
    <row r="66" spans="1:83" ht="25" customHeight="1">
      <c r="A66" s="7" t="s">
        <v>308</v>
      </c>
      <c r="B66" s="13" t="s">
        <v>89</v>
      </c>
      <c r="C66" s="3" t="s">
        <v>91</v>
      </c>
      <c r="D66" s="3" t="s">
        <v>46</v>
      </c>
      <c r="E66" s="5">
        <v>32.4</v>
      </c>
      <c r="F66" s="5">
        <v>29.67</v>
      </c>
      <c r="G66" s="5">
        <v>10.65</v>
      </c>
      <c r="H66" s="5">
        <v>3.11</v>
      </c>
      <c r="I66" s="5" t="s">
        <v>32</v>
      </c>
      <c r="J66" s="5">
        <v>13.2</v>
      </c>
      <c r="K66" s="5">
        <v>28.61</v>
      </c>
      <c r="L66" s="5">
        <v>16.149999999999999</v>
      </c>
      <c r="M66" s="5" t="s">
        <v>32</v>
      </c>
      <c r="N66" s="5" t="s">
        <v>32</v>
      </c>
      <c r="O66" s="5" t="s">
        <v>32</v>
      </c>
      <c r="P66" s="5">
        <v>3.91</v>
      </c>
      <c r="Q66" s="5">
        <v>3.6</v>
      </c>
      <c r="R66" s="5">
        <v>10.4</v>
      </c>
      <c r="S66" s="5">
        <v>8.0399999999999991</v>
      </c>
      <c r="T66" s="5" t="s">
        <v>32</v>
      </c>
      <c r="U66" s="5">
        <v>1.73</v>
      </c>
      <c r="V66" s="5">
        <v>1.51</v>
      </c>
      <c r="W66" s="5" t="s">
        <v>32</v>
      </c>
      <c r="X66" s="5" t="s">
        <v>32</v>
      </c>
      <c r="Y66" s="5" t="s">
        <v>32</v>
      </c>
      <c r="Z66" s="3" t="s">
        <v>33</v>
      </c>
      <c r="AA66" s="3" t="s">
        <v>32</v>
      </c>
      <c r="AB66" s="6" t="s">
        <v>33</v>
      </c>
      <c r="AC66" s="3" t="s">
        <v>33</v>
      </c>
      <c r="AD66" s="6" t="s">
        <v>33</v>
      </c>
      <c r="AE66" s="3" t="s">
        <v>32</v>
      </c>
      <c r="AF66" s="25" t="s">
        <v>32</v>
      </c>
      <c r="AG66" s="25">
        <v>1.77</v>
      </c>
      <c r="AH66" s="25">
        <v>0.66</v>
      </c>
      <c r="AI66" s="3" t="s">
        <v>32</v>
      </c>
      <c r="AJ66" s="3">
        <v>329.41</v>
      </c>
      <c r="AK66" s="5">
        <v>44.56</v>
      </c>
      <c r="AL66" s="5">
        <v>99.9</v>
      </c>
      <c r="AM66" s="5">
        <v>155.34</v>
      </c>
      <c r="AN66" s="5">
        <v>23.32</v>
      </c>
      <c r="AO66" s="5">
        <v>4.2</v>
      </c>
      <c r="AP66" s="5">
        <v>19.190000000000001</v>
      </c>
      <c r="AQ66" s="5">
        <v>1.74</v>
      </c>
      <c r="AR66" s="14">
        <v>8.19</v>
      </c>
      <c r="AS66" s="5">
        <v>47.1</v>
      </c>
      <c r="AT66" s="5" t="s">
        <v>32</v>
      </c>
      <c r="AU66" s="5" t="s">
        <v>32</v>
      </c>
      <c r="AV66" s="3">
        <f t="shared" si="63"/>
        <v>0.35894843276036398</v>
      </c>
      <c r="AW66" s="3">
        <f t="shared" si="64"/>
        <v>0.35052241321199862</v>
      </c>
      <c r="AX66" s="6" t="str">
        <f t="shared" ref="AX66:AX97" si="65">IF(N66="NA", "NA", IF(E66="NA", "NA", N66/E66))</f>
        <v>NA</v>
      </c>
      <c r="AY66" s="6" t="str">
        <f t="shared" ref="AY66:AY97" si="66">IF(I66="NA","NA",IF(E66="NA","NA",I66 /E66))</f>
        <v>NA</v>
      </c>
      <c r="AZ66" s="3">
        <f t="shared" ref="AZ66:AZ97" si="67">IF(J66="NA","NA",IF(E66="NA","NA",J66/E66))</f>
        <v>0.40740740740740738</v>
      </c>
      <c r="BA66" s="3" t="str">
        <f t="shared" ref="BA66:BA97" si="68">IF(K66="NA", "NA", IF(M66="NA", "NA", M66/K66))</f>
        <v>NA</v>
      </c>
      <c r="BB66" s="3" t="str">
        <f t="shared" ref="BB66:BB97" si="69">IF(L66="NA", "NA", IF(M66="NA", "NA", M66/L66))</f>
        <v>NA</v>
      </c>
      <c r="BC66" s="3">
        <f t="shared" ref="BC66:BC97" si="70">IF(K66="NA", "NA", IF(H66="NA", "NA", H66/K66))</f>
        <v>0.10870325061167424</v>
      </c>
      <c r="BD66" s="3" t="str">
        <f t="shared" ref="BD66:BD97" si="71">IF(F66="NA","NA",IF(W66="NA","NA",IF(X66="NA","NA", ((W66*X66)/2)/F66^2)))</f>
        <v>NA</v>
      </c>
      <c r="BE66" s="3">
        <f t="shared" ref="BE66:BE97" si="72">IF(P66="NA", "NA", IF(F66="NA", "NA", P66/F66))</f>
        <v>0.13178294573643409</v>
      </c>
      <c r="BF66" s="3">
        <f t="shared" ref="BF66:BF97" si="73">IF(F66="NA","NA",IF(Q66="NA","NA",Q66/F66))</f>
        <v>0.12133468149646107</v>
      </c>
      <c r="BG66" s="3" t="str">
        <f t="shared" ref="BG66:BG97" si="74">IF(F66="NA","NA", IF(S66="NA","NA", IF(T66="NA","NA", (((T66+S66)/2)*PI())/F66)))</f>
        <v>NA</v>
      </c>
      <c r="BH66" s="3">
        <f t="shared" ref="BH66:BH97" si="75">IF(F66="NA","NA",IF(U66="NA","NA",U66/F66))</f>
        <v>5.8308055274688235E-2</v>
      </c>
      <c r="BI66" s="3">
        <f t="shared" ref="BI66:BI97" si="76">IF(F66="NA","NA", IF(V66="NA","NA", V66/F66))</f>
        <v>5.0893158072126722E-2</v>
      </c>
      <c r="BJ66" s="3" t="str">
        <f t="shared" ref="BJ66:BJ97" si="77">IF(F66="NA","NA",IF(Y66="NA","NA",Y66/F66))</f>
        <v>NA</v>
      </c>
      <c r="BK66" s="25">
        <v>1.77</v>
      </c>
      <c r="BL66" s="3" t="s">
        <v>32</v>
      </c>
      <c r="BM66" s="3" t="str">
        <f t="shared" si="37"/>
        <v>NA</v>
      </c>
      <c r="BN66" s="3">
        <v>0</v>
      </c>
      <c r="BO66" s="3" t="s">
        <v>32</v>
      </c>
      <c r="BP66" s="3">
        <v>0</v>
      </c>
      <c r="BQ66" s="6">
        <v>0</v>
      </c>
      <c r="BR66" s="3">
        <f t="shared" si="62"/>
        <v>0.32432432432432429</v>
      </c>
      <c r="BS66" s="3">
        <f t="shared" si="38"/>
        <v>0.44604604604604603</v>
      </c>
      <c r="BT66" s="3">
        <f t="shared" si="39"/>
        <v>0.30326948180079538</v>
      </c>
      <c r="BU66" s="3">
        <f t="shared" si="41"/>
        <v>0.47157038341276825</v>
      </c>
      <c r="BV66" s="3">
        <f t="shared" si="61"/>
        <v>1.215216258467952</v>
      </c>
      <c r="BW66" s="3">
        <f t="shared" ref="BW66:BW97" si="78">IF(F66="NA","NA", IF(AP66="NA","NA", AP66/F66))</f>
        <v>0.64678126053252449</v>
      </c>
      <c r="BX66" s="3">
        <f t="shared" si="40"/>
        <v>0.18010291595197256</v>
      </c>
      <c r="BY66" s="3">
        <f t="shared" si="43"/>
        <v>9.0672225117248567E-2</v>
      </c>
      <c r="BZ66" s="3">
        <f t="shared" si="44"/>
        <v>0.17388535031847133</v>
      </c>
      <c r="CA66" s="3" t="str">
        <f t="shared" si="46"/>
        <v>NA</v>
      </c>
      <c r="CB66" s="3"/>
      <c r="CC66" s="3"/>
      <c r="CD66" s="3"/>
      <c r="CE66" s="3"/>
    </row>
    <row r="67" spans="1:83" ht="25" customHeight="1">
      <c r="A67" s="7" t="s">
        <v>308</v>
      </c>
      <c r="B67" s="13" t="s">
        <v>89</v>
      </c>
      <c r="C67" s="3" t="s">
        <v>92</v>
      </c>
      <c r="D67" s="3" t="s">
        <v>46</v>
      </c>
      <c r="E67" s="5" t="s">
        <v>32</v>
      </c>
      <c r="F67" s="5" t="s">
        <v>32</v>
      </c>
      <c r="G67" s="5" t="s">
        <v>32</v>
      </c>
      <c r="H67" s="5">
        <v>3.4</v>
      </c>
      <c r="I67" s="5" t="s">
        <v>32</v>
      </c>
      <c r="J67" s="5" t="s">
        <v>32</v>
      </c>
      <c r="K67" s="5" t="s">
        <v>32</v>
      </c>
      <c r="L67" s="5" t="s">
        <v>32</v>
      </c>
      <c r="M67" s="5" t="s">
        <v>32</v>
      </c>
      <c r="N67" s="5" t="s">
        <v>32</v>
      </c>
      <c r="O67" s="5" t="s">
        <v>32</v>
      </c>
      <c r="P67" s="5" t="s">
        <v>32</v>
      </c>
      <c r="Q67" s="5" t="s">
        <v>32</v>
      </c>
      <c r="R67" s="5" t="s">
        <v>32</v>
      </c>
      <c r="S67" s="5">
        <v>7.65</v>
      </c>
      <c r="T67" s="5">
        <v>7.55</v>
      </c>
      <c r="U67" s="5" t="s">
        <v>32</v>
      </c>
      <c r="V67" s="5">
        <v>1.05</v>
      </c>
      <c r="W67" s="5">
        <v>2.4900000000000002</v>
      </c>
      <c r="X67" s="5">
        <v>0.74</v>
      </c>
      <c r="Y67" s="5">
        <v>7.78</v>
      </c>
      <c r="Z67" s="3" t="s">
        <v>33</v>
      </c>
      <c r="AA67" s="3" t="s">
        <v>32</v>
      </c>
      <c r="AB67" s="6" t="s">
        <v>33</v>
      </c>
      <c r="AC67" s="3" t="s">
        <v>32</v>
      </c>
      <c r="AD67" s="6" t="s">
        <v>33</v>
      </c>
      <c r="AE67" s="3">
        <v>2.77</v>
      </c>
      <c r="AF67" s="25">
        <v>2.34</v>
      </c>
      <c r="AG67" s="25">
        <v>2.2999999999999998</v>
      </c>
      <c r="AH67" s="25">
        <v>0.61</v>
      </c>
      <c r="AI67" s="3" t="s">
        <v>32</v>
      </c>
      <c r="AJ67" s="3">
        <v>287.98</v>
      </c>
      <c r="AK67" s="5">
        <v>44.96</v>
      </c>
      <c r="AL67" s="5">
        <v>86.15</v>
      </c>
      <c r="AM67" s="5">
        <v>130.57</v>
      </c>
      <c r="AN67" s="5">
        <v>14.79</v>
      </c>
      <c r="AO67" s="5">
        <v>3.73</v>
      </c>
      <c r="AP67" s="5">
        <v>16.34</v>
      </c>
      <c r="AQ67" s="5">
        <v>1.96</v>
      </c>
      <c r="AR67" s="5" t="s">
        <v>32</v>
      </c>
      <c r="AS67" s="5" t="s">
        <v>32</v>
      </c>
      <c r="AT67" s="5">
        <v>5.49</v>
      </c>
      <c r="AU67" s="5">
        <v>38.86</v>
      </c>
      <c r="AV67" s="3" t="str">
        <f t="shared" si="63"/>
        <v>NA</v>
      </c>
      <c r="AW67" s="3" t="str">
        <f t="shared" si="64"/>
        <v>NA</v>
      </c>
      <c r="AX67" s="6" t="str">
        <f t="shared" si="65"/>
        <v>NA</v>
      </c>
      <c r="AY67" s="6" t="str">
        <f t="shared" si="66"/>
        <v>NA</v>
      </c>
      <c r="AZ67" s="3" t="str">
        <f t="shared" si="67"/>
        <v>NA</v>
      </c>
      <c r="BA67" s="3" t="str">
        <f t="shared" si="68"/>
        <v>NA</v>
      </c>
      <c r="BB67" s="3" t="str">
        <f t="shared" si="69"/>
        <v>NA</v>
      </c>
      <c r="BC67" s="3" t="str">
        <f t="shared" si="70"/>
        <v>NA</v>
      </c>
      <c r="BD67" s="3" t="str">
        <f t="shared" si="71"/>
        <v>NA</v>
      </c>
      <c r="BE67" s="3" t="str">
        <f t="shared" si="72"/>
        <v>NA</v>
      </c>
      <c r="BF67" s="3" t="str">
        <f t="shared" si="73"/>
        <v>NA</v>
      </c>
      <c r="BG67" s="3" t="str">
        <f t="shared" si="74"/>
        <v>NA</v>
      </c>
      <c r="BH67" s="3" t="str">
        <f t="shared" si="75"/>
        <v>NA</v>
      </c>
      <c r="BI67" s="3" t="str">
        <f t="shared" si="76"/>
        <v>NA</v>
      </c>
      <c r="BJ67" s="3" t="str">
        <f t="shared" si="77"/>
        <v>NA</v>
      </c>
      <c r="BK67" s="25">
        <v>2.2999999999999998</v>
      </c>
      <c r="BL67" s="3" t="s">
        <v>32</v>
      </c>
      <c r="BM67" s="3">
        <f t="shared" si="37"/>
        <v>1.1837606837606838</v>
      </c>
      <c r="BN67" s="3">
        <v>0</v>
      </c>
      <c r="BO67" s="3" t="s">
        <v>32</v>
      </c>
      <c r="BP67" s="3" t="s">
        <v>32</v>
      </c>
      <c r="BQ67" s="6">
        <v>0</v>
      </c>
      <c r="BR67" s="3" t="str">
        <f t="shared" si="62"/>
        <v>NA</v>
      </c>
      <c r="BS67" s="3">
        <f t="shared" si="38"/>
        <v>0.52188044109112008</v>
      </c>
      <c r="BT67" s="3">
        <f t="shared" si="39"/>
        <v>0.29915271893881518</v>
      </c>
      <c r="BU67" s="3">
        <f t="shared" si="41"/>
        <v>0.4533995416348357</v>
      </c>
      <c r="BV67" s="3">
        <f t="shared" si="61"/>
        <v>0.90514075887392897</v>
      </c>
      <c r="BW67" s="3" t="str">
        <f t="shared" si="78"/>
        <v>NA</v>
      </c>
      <c r="BX67" s="3">
        <f t="shared" si="40"/>
        <v>0.25219743069641654</v>
      </c>
      <c r="BY67" s="3">
        <f t="shared" si="43"/>
        <v>0.11995104039167687</v>
      </c>
      <c r="BZ67" s="3" t="str">
        <f t="shared" si="44"/>
        <v>NA</v>
      </c>
      <c r="CA67" s="3">
        <f t="shared" si="46"/>
        <v>0.14127637673700463</v>
      </c>
      <c r="CB67" s="3"/>
      <c r="CC67" s="3"/>
      <c r="CD67" s="3"/>
      <c r="CE67" s="3"/>
    </row>
    <row r="68" spans="1:83" ht="25" customHeight="1">
      <c r="A68" s="7" t="s">
        <v>308</v>
      </c>
      <c r="B68" s="13" t="s">
        <v>89</v>
      </c>
      <c r="C68" s="3" t="s">
        <v>93</v>
      </c>
      <c r="D68" s="3" t="s">
        <v>46</v>
      </c>
      <c r="E68" s="5">
        <v>28</v>
      </c>
      <c r="F68" s="5">
        <v>24.68</v>
      </c>
      <c r="G68" s="5">
        <v>9.67</v>
      </c>
      <c r="H68" s="5">
        <v>3.23</v>
      </c>
      <c r="I68" s="5" t="s">
        <v>32</v>
      </c>
      <c r="J68" s="5">
        <v>12.02</v>
      </c>
      <c r="K68" s="5">
        <v>25.46</v>
      </c>
      <c r="L68" s="5">
        <v>17.079999999999998</v>
      </c>
      <c r="M68" s="5" t="s">
        <v>32</v>
      </c>
      <c r="N68" s="5" t="s">
        <v>32</v>
      </c>
      <c r="O68" s="5" t="s">
        <v>32</v>
      </c>
      <c r="P68" s="5">
        <v>3.61</v>
      </c>
      <c r="Q68" s="5">
        <v>2.4</v>
      </c>
      <c r="R68" s="5" t="s">
        <v>32</v>
      </c>
      <c r="S68" s="5">
        <v>6.9</v>
      </c>
      <c r="T68" s="5">
        <v>5.46</v>
      </c>
      <c r="U68" s="5" t="s">
        <v>32</v>
      </c>
      <c r="V68" s="5">
        <v>1.04</v>
      </c>
      <c r="W68" s="5">
        <v>2.7</v>
      </c>
      <c r="X68" s="5">
        <v>1.52</v>
      </c>
      <c r="Y68" s="5">
        <v>7.84</v>
      </c>
      <c r="Z68" s="3" t="s">
        <v>33</v>
      </c>
      <c r="AA68" s="3" t="s">
        <v>32</v>
      </c>
      <c r="AB68" s="6" t="s">
        <v>33</v>
      </c>
      <c r="AC68" s="3" t="s">
        <v>53</v>
      </c>
      <c r="AD68" s="6" t="s">
        <v>33</v>
      </c>
      <c r="AE68" s="3">
        <v>2.85</v>
      </c>
      <c r="AF68" s="25">
        <v>2.6</v>
      </c>
      <c r="AG68" s="25">
        <v>3.05</v>
      </c>
      <c r="AH68" s="25">
        <v>0.5</v>
      </c>
      <c r="AI68" s="3" t="s">
        <v>32</v>
      </c>
      <c r="AJ68" s="3" t="s">
        <v>32</v>
      </c>
      <c r="AK68" s="5">
        <v>40.700000000000003</v>
      </c>
      <c r="AL68" s="5">
        <v>81.91</v>
      </c>
      <c r="AM68" s="5" t="s">
        <v>32</v>
      </c>
      <c r="AN68" s="5">
        <v>18.510000000000002</v>
      </c>
      <c r="AO68" s="5">
        <v>3.05</v>
      </c>
      <c r="AP68" s="5">
        <v>16.850000000000001</v>
      </c>
      <c r="AQ68" s="5">
        <v>1.91</v>
      </c>
      <c r="AR68" s="5">
        <v>5.48</v>
      </c>
      <c r="AS68" s="5" t="s">
        <v>32</v>
      </c>
      <c r="AT68" s="5" t="s">
        <v>97</v>
      </c>
      <c r="AU68" s="5" t="s">
        <v>97</v>
      </c>
      <c r="AV68" s="3">
        <f t="shared" si="63"/>
        <v>0.39181523500810372</v>
      </c>
      <c r="AW68" s="3" t="str">
        <f t="shared" si="64"/>
        <v>NA</v>
      </c>
      <c r="AX68" s="6" t="str">
        <f t="shared" si="65"/>
        <v>NA</v>
      </c>
      <c r="AY68" s="6" t="str">
        <f t="shared" si="66"/>
        <v>NA</v>
      </c>
      <c r="AZ68" s="3">
        <f t="shared" si="67"/>
        <v>0.42928571428571427</v>
      </c>
      <c r="BA68" s="3" t="str">
        <f t="shared" si="68"/>
        <v>NA</v>
      </c>
      <c r="BB68" s="3" t="str">
        <f t="shared" si="69"/>
        <v>NA</v>
      </c>
      <c r="BC68" s="3">
        <f t="shared" si="70"/>
        <v>0.12686567164179105</v>
      </c>
      <c r="BD68" s="3">
        <f t="shared" si="71"/>
        <v>3.3688916674766019E-3</v>
      </c>
      <c r="BE68" s="3">
        <f t="shared" si="72"/>
        <v>0.14627228525121555</v>
      </c>
      <c r="BF68" s="3">
        <f t="shared" si="73"/>
        <v>9.7244732576985404E-2</v>
      </c>
      <c r="BG68" s="3">
        <f t="shared" si="74"/>
        <v>0.78667109397021562</v>
      </c>
      <c r="BH68" s="3" t="str">
        <f t="shared" si="75"/>
        <v>NA</v>
      </c>
      <c r="BI68" s="3">
        <f t="shared" si="76"/>
        <v>4.2139384116693684E-2</v>
      </c>
      <c r="BJ68" s="3">
        <f t="shared" si="77"/>
        <v>0.31766612641815234</v>
      </c>
      <c r="BK68" s="25">
        <v>3.05</v>
      </c>
      <c r="BL68" s="3" t="s">
        <v>32</v>
      </c>
      <c r="BM68" s="3">
        <f t="shared" si="37"/>
        <v>1.0961538461538463</v>
      </c>
      <c r="BN68" s="3">
        <v>0</v>
      </c>
      <c r="BO68" s="3" t="s">
        <v>32</v>
      </c>
      <c r="BP68" s="3">
        <v>0</v>
      </c>
      <c r="BQ68" s="6">
        <v>0</v>
      </c>
      <c r="BR68" s="3">
        <f t="shared" si="62"/>
        <v>0.34183860334513494</v>
      </c>
      <c r="BS68" s="3">
        <f t="shared" si="38"/>
        <v>0.49688682700524972</v>
      </c>
      <c r="BT68" s="3" t="str">
        <f t="shared" si="39"/>
        <v>NA</v>
      </c>
      <c r="BU68" s="3" t="str">
        <f t="shared" si="41"/>
        <v>NA</v>
      </c>
      <c r="BV68" s="3">
        <f t="shared" si="61"/>
        <v>1.0985163204747774</v>
      </c>
      <c r="BW68" s="3">
        <f t="shared" si="78"/>
        <v>0.6827390599675851</v>
      </c>
      <c r="BX68" s="3">
        <f t="shared" si="40"/>
        <v>0.1647757968665586</v>
      </c>
      <c r="BY68" s="3">
        <f t="shared" si="43"/>
        <v>0.11335311572700295</v>
      </c>
      <c r="BZ68" s="3" t="str">
        <f t="shared" si="44"/>
        <v>NA</v>
      </c>
      <c r="CA68" s="3" t="s">
        <v>32</v>
      </c>
      <c r="CB68" s="3"/>
      <c r="CC68" s="3"/>
      <c r="CD68" s="3"/>
      <c r="CE68" s="3"/>
    </row>
    <row r="69" spans="1:83" ht="25" customHeight="1">
      <c r="A69" s="7" t="s">
        <v>308</v>
      </c>
      <c r="B69" s="13" t="s">
        <v>89</v>
      </c>
      <c r="C69" s="3" t="s">
        <v>94</v>
      </c>
      <c r="D69" s="3" t="s">
        <v>46</v>
      </c>
      <c r="E69" s="5">
        <v>26.8</v>
      </c>
      <c r="F69" s="5">
        <v>24.18</v>
      </c>
      <c r="G69" s="5">
        <v>10.71</v>
      </c>
      <c r="H69" s="5">
        <v>3.78</v>
      </c>
      <c r="I69" s="5">
        <v>1.1599999999999999</v>
      </c>
      <c r="J69" s="5" t="s">
        <v>32</v>
      </c>
      <c r="K69" s="14">
        <v>23.65</v>
      </c>
      <c r="L69" s="5" t="s">
        <v>32</v>
      </c>
      <c r="M69" s="5" t="s">
        <v>32</v>
      </c>
      <c r="N69" s="5" t="s">
        <v>32</v>
      </c>
      <c r="O69" s="5" t="s">
        <v>32</v>
      </c>
      <c r="P69" s="5">
        <v>3.4</v>
      </c>
      <c r="Q69" s="5" t="s">
        <v>32</v>
      </c>
      <c r="R69" s="5">
        <v>11.79</v>
      </c>
      <c r="S69" s="5">
        <v>6.3</v>
      </c>
      <c r="T69" s="5">
        <v>5.34</v>
      </c>
      <c r="U69" s="5" t="s">
        <v>32</v>
      </c>
      <c r="V69" s="5" t="s">
        <v>32</v>
      </c>
      <c r="W69" s="5" t="s">
        <v>32</v>
      </c>
      <c r="X69" s="5" t="s">
        <v>32</v>
      </c>
      <c r="Y69" s="5">
        <v>7.57</v>
      </c>
      <c r="Z69" s="3" t="s">
        <v>33</v>
      </c>
      <c r="AA69" s="3" t="s">
        <v>32</v>
      </c>
      <c r="AB69" s="6" t="s">
        <v>33</v>
      </c>
      <c r="AC69" s="3" t="s">
        <v>53</v>
      </c>
      <c r="AD69" s="6" t="s">
        <v>33</v>
      </c>
      <c r="AE69" s="3">
        <v>2.33</v>
      </c>
      <c r="AF69" s="25" t="s">
        <v>32</v>
      </c>
      <c r="AG69" s="25" t="s">
        <v>32</v>
      </c>
      <c r="AH69" s="25" t="s">
        <v>32</v>
      </c>
      <c r="AI69" s="3" t="s">
        <v>32</v>
      </c>
      <c r="AJ69" s="3" t="s">
        <v>32</v>
      </c>
      <c r="AK69" s="5">
        <v>36.770000000000003</v>
      </c>
      <c r="AL69" s="5">
        <v>80.88</v>
      </c>
      <c r="AM69" s="5" t="s">
        <v>32</v>
      </c>
      <c r="AN69" s="5">
        <v>17.14</v>
      </c>
      <c r="AO69" s="5">
        <v>3.22</v>
      </c>
      <c r="AP69" s="5">
        <v>16.25</v>
      </c>
      <c r="AQ69" s="5">
        <v>1.35</v>
      </c>
      <c r="AR69" s="5" t="s">
        <v>32</v>
      </c>
      <c r="AS69" s="5" t="s">
        <v>32</v>
      </c>
      <c r="AT69" s="5" t="s">
        <v>32</v>
      </c>
      <c r="AU69" s="5" t="s">
        <v>32</v>
      </c>
      <c r="AV69" s="3">
        <f t="shared" si="63"/>
        <v>0.44292803970223327</v>
      </c>
      <c r="AW69" s="3">
        <f t="shared" si="64"/>
        <v>0.48759305210918114</v>
      </c>
      <c r="AX69" s="6" t="str">
        <f t="shared" si="65"/>
        <v>NA</v>
      </c>
      <c r="AY69" s="6">
        <f t="shared" si="66"/>
        <v>4.3283582089552235E-2</v>
      </c>
      <c r="AZ69" s="3" t="str">
        <f t="shared" si="67"/>
        <v>NA</v>
      </c>
      <c r="BA69" s="3" t="str">
        <f t="shared" si="68"/>
        <v>NA</v>
      </c>
      <c r="BB69" s="3" t="str">
        <f t="shared" si="69"/>
        <v>NA</v>
      </c>
      <c r="BC69" s="3">
        <f t="shared" si="70"/>
        <v>0.15983086680761099</v>
      </c>
      <c r="BD69" s="3" t="str">
        <f t="shared" si="71"/>
        <v>NA</v>
      </c>
      <c r="BE69" s="3">
        <f t="shared" si="72"/>
        <v>0.14061207609594706</v>
      </c>
      <c r="BF69" s="3" t="str">
        <f t="shared" si="73"/>
        <v>NA</v>
      </c>
      <c r="BG69" s="3">
        <f t="shared" si="74"/>
        <v>0.75616498113699737</v>
      </c>
      <c r="BH69" s="3" t="str">
        <f t="shared" si="75"/>
        <v>NA</v>
      </c>
      <c r="BI69" s="3" t="str">
        <f t="shared" si="76"/>
        <v>NA</v>
      </c>
      <c r="BJ69" s="3">
        <f t="shared" si="77"/>
        <v>0.31306865177832921</v>
      </c>
      <c r="BK69" s="25">
        <v>2.68</v>
      </c>
      <c r="BL69" s="3" t="s">
        <v>32</v>
      </c>
      <c r="BM69" s="3" t="str">
        <f t="shared" si="37"/>
        <v>NA</v>
      </c>
      <c r="BN69" s="3">
        <v>0</v>
      </c>
      <c r="BO69" s="3" t="s">
        <v>32</v>
      </c>
      <c r="BP69" s="3">
        <v>0</v>
      </c>
      <c r="BQ69" s="6">
        <v>0</v>
      </c>
      <c r="BR69" s="3">
        <f t="shared" si="62"/>
        <v>0.33135509396636997</v>
      </c>
      <c r="BS69" s="3">
        <f t="shared" si="38"/>
        <v>0.454624134520277</v>
      </c>
      <c r="BT69" s="3" t="str">
        <f t="shared" si="39"/>
        <v>NA</v>
      </c>
      <c r="BU69" s="3" t="str">
        <f t="shared" si="41"/>
        <v>NA</v>
      </c>
      <c r="BV69" s="3">
        <f t="shared" si="61"/>
        <v>1.0547692307692309</v>
      </c>
      <c r="BW69" s="3">
        <f t="shared" si="78"/>
        <v>0.67204301075268813</v>
      </c>
      <c r="BX69" s="3">
        <f t="shared" si="40"/>
        <v>0.18786464410735124</v>
      </c>
      <c r="BY69" s="3">
        <f t="shared" si="43"/>
        <v>8.3076923076923076E-2</v>
      </c>
      <c r="BZ69" s="3" t="str">
        <f t="shared" si="44"/>
        <v>NA</v>
      </c>
      <c r="CA69" s="3" t="str">
        <f t="shared" ref="CA69:CA85" si="79">IF(AU69="NA","NA", IF(AT69="NA","NA", AT69/AU69))</f>
        <v>NA</v>
      </c>
      <c r="CB69" s="3"/>
      <c r="CC69" s="3"/>
      <c r="CD69" s="3"/>
      <c r="CE69" s="3"/>
    </row>
    <row r="70" spans="1:83" ht="25" customHeight="1">
      <c r="A70" s="7" t="s">
        <v>308</v>
      </c>
      <c r="B70" s="13" t="s">
        <v>89</v>
      </c>
      <c r="C70" s="3" t="s">
        <v>95</v>
      </c>
      <c r="D70" s="3" t="s">
        <v>46</v>
      </c>
      <c r="E70" s="5">
        <v>28.8</v>
      </c>
      <c r="F70" s="5">
        <v>25.72</v>
      </c>
      <c r="G70" s="5">
        <v>8.9</v>
      </c>
      <c r="H70" s="5">
        <v>3.65</v>
      </c>
      <c r="I70" s="5" t="s">
        <v>32</v>
      </c>
      <c r="J70" s="5">
        <v>11.33</v>
      </c>
      <c r="K70" s="5">
        <v>25.72</v>
      </c>
      <c r="L70" s="5">
        <v>16.510000000000002</v>
      </c>
      <c r="M70" s="5" t="s">
        <v>32</v>
      </c>
      <c r="N70" s="5" t="s">
        <v>32</v>
      </c>
      <c r="O70" s="5" t="s">
        <v>32</v>
      </c>
      <c r="P70" s="5">
        <v>3.34</v>
      </c>
      <c r="Q70" s="5">
        <v>2.39</v>
      </c>
      <c r="R70" s="5">
        <v>11.34</v>
      </c>
      <c r="S70" s="5">
        <v>6.8</v>
      </c>
      <c r="T70" s="5">
        <v>5.64</v>
      </c>
      <c r="U70" s="5" t="s">
        <v>32</v>
      </c>
      <c r="V70" s="5">
        <v>0.82</v>
      </c>
      <c r="W70" s="5">
        <v>1.73</v>
      </c>
      <c r="X70" s="5">
        <v>1.32</v>
      </c>
      <c r="Y70" s="5">
        <v>8.49</v>
      </c>
      <c r="Z70" s="3" t="s">
        <v>33</v>
      </c>
      <c r="AA70" s="3" t="s">
        <v>32</v>
      </c>
      <c r="AB70" s="6" t="s">
        <v>33</v>
      </c>
      <c r="AC70" s="3" t="s">
        <v>53</v>
      </c>
      <c r="AD70" s="6" t="s">
        <v>33</v>
      </c>
      <c r="AE70" s="3">
        <v>2.91</v>
      </c>
      <c r="AF70" s="25">
        <v>2.77</v>
      </c>
      <c r="AG70" s="25">
        <v>2.52</v>
      </c>
      <c r="AH70" s="25">
        <v>0.67</v>
      </c>
      <c r="AI70" s="3" t="s">
        <v>32</v>
      </c>
      <c r="AJ70" s="3" t="s">
        <v>32</v>
      </c>
      <c r="AK70" s="5">
        <v>51.94</v>
      </c>
      <c r="AL70" s="5">
        <v>90.5</v>
      </c>
      <c r="AM70" s="5" t="s">
        <v>32</v>
      </c>
      <c r="AN70" s="5">
        <v>19.12</v>
      </c>
      <c r="AO70" s="5">
        <v>3.27</v>
      </c>
      <c r="AP70" s="5">
        <v>17.91</v>
      </c>
      <c r="AQ70" s="5">
        <v>1.7</v>
      </c>
      <c r="AR70" s="5">
        <v>6.06</v>
      </c>
      <c r="AS70" s="5" t="s">
        <v>32</v>
      </c>
      <c r="AT70" s="5">
        <v>5.51</v>
      </c>
      <c r="AU70" s="5">
        <v>43.89</v>
      </c>
      <c r="AV70" s="3">
        <f t="shared" si="63"/>
        <v>0.3460342146189736</v>
      </c>
      <c r="AW70" s="3">
        <f t="shared" si="64"/>
        <v>0.44090202177293936</v>
      </c>
      <c r="AX70" s="6" t="str">
        <f t="shared" si="65"/>
        <v>NA</v>
      </c>
      <c r="AY70" s="6" t="str">
        <f t="shared" si="66"/>
        <v>NA</v>
      </c>
      <c r="AZ70" s="3">
        <f t="shared" si="67"/>
        <v>0.39340277777777777</v>
      </c>
      <c r="BA70" s="3" t="str">
        <f t="shared" si="68"/>
        <v>NA</v>
      </c>
      <c r="BB70" s="3" t="str">
        <f t="shared" si="69"/>
        <v>NA</v>
      </c>
      <c r="BC70" s="3">
        <f t="shared" si="70"/>
        <v>0.14191290824261277</v>
      </c>
      <c r="BD70" s="3">
        <f t="shared" si="71"/>
        <v>1.7260290870216161E-3</v>
      </c>
      <c r="BE70" s="3">
        <f t="shared" si="72"/>
        <v>0.12986003110419908</v>
      </c>
      <c r="BF70" s="3">
        <f t="shared" si="73"/>
        <v>9.2923794712286165E-2</v>
      </c>
      <c r="BG70" s="3">
        <f t="shared" si="74"/>
        <v>0.75974752353532327</v>
      </c>
      <c r="BH70" s="3" t="str">
        <f t="shared" si="75"/>
        <v>NA</v>
      </c>
      <c r="BI70" s="3">
        <f t="shared" si="76"/>
        <v>3.1881804043545875E-2</v>
      </c>
      <c r="BJ70" s="3">
        <f t="shared" si="77"/>
        <v>0.33009331259720065</v>
      </c>
      <c r="BK70" s="25">
        <v>2.52</v>
      </c>
      <c r="BL70" s="3" t="s">
        <v>32</v>
      </c>
      <c r="BM70" s="3">
        <f t="shared" si="37"/>
        <v>1.0505415162454874</v>
      </c>
      <c r="BN70" s="3">
        <v>0</v>
      </c>
      <c r="BO70" s="3" t="s">
        <v>32</v>
      </c>
      <c r="BP70" s="3">
        <v>0</v>
      </c>
      <c r="BQ70" s="6">
        <v>0</v>
      </c>
      <c r="BR70" s="3">
        <f t="shared" si="62"/>
        <v>0.31823204419889506</v>
      </c>
      <c r="BS70" s="3">
        <f t="shared" si="38"/>
        <v>0.57392265193370162</v>
      </c>
      <c r="BT70" s="3" t="str">
        <f t="shared" si="39"/>
        <v>NA</v>
      </c>
      <c r="BU70" s="3" t="str">
        <f t="shared" si="41"/>
        <v>NA</v>
      </c>
      <c r="BV70" s="3">
        <f t="shared" si="61"/>
        <v>1.0675600223338917</v>
      </c>
      <c r="BW70" s="3">
        <f t="shared" si="78"/>
        <v>0.6963452566096423</v>
      </c>
      <c r="BX70" s="3">
        <f t="shared" si="40"/>
        <v>0.17102510460251044</v>
      </c>
      <c r="BY70" s="3">
        <f t="shared" si="43"/>
        <v>9.4919039642657729E-2</v>
      </c>
      <c r="BZ70" s="3" t="str">
        <f t="shared" si="44"/>
        <v>NA</v>
      </c>
      <c r="CA70" s="3">
        <f t="shared" si="79"/>
        <v>0.12554112554112554</v>
      </c>
      <c r="CB70" s="3"/>
      <c r="CC70" s="3"/>
      <c r="CD70" s="3"/>
      <c r="CE70" s="3"/>
    </row>
    <row r="71" spans="1:83" ht="25" customHeight="1">
      <c r="A71" s="7" t="s">
        <v>308</v>
      </c>
      <c r="B71" s="13" t="s">
        <v>89</v>
      </c>
      <c r="C71" s="3" t="s">
        <v>96</v>
      </c>
      <c r="D71" s="3" t="s">
        <v>46</v>
      </c>
      <c r="E71" s="5">
        <v>31.1</v>
      </c>
      <c r="F71" s="5">
        <v>27.87</v>
      </c>
      <c r="G71" s="5">
        <v>11.77</v>
      </c>
      <c r="H71" s="5">
        <v>3.19</v>
      </c>
      <c r="I71" s="5">
        <v>1.25</v>
      </c>
      <c r="J71" s="5" t="s">
        <v>32</v>
      </c>
      <c r="K71" s="5">
        <v>28.85</v>
      </c>
      <c r="L71" s="5" t="s">
        <v>32</v>
      </c>
      <c r="M71" s="5" t="s">
        <v>32</v>
      </c>
      <c r="N71" s="5" t="s">
        <v>32</v>
      </c>
      <c r="O71" s="5" t="s">
        <v>32</v>
      </c>
      <c r="P71" s="5">
        <v>5.25</v>
      </c>
      <c r="Q71" s="5">
        <v>2.72</v>
      </c>
      <c r="R71" s="5">
        <v>13.02</v>
      </c>
      <c r="S71" s="5">
        <v>6.62</v>
      </c>
      <c r="T71" s="5">
        <v>4.9400000000000004</v>
      </c>
      <c r="U71" s="5" t="s">
        <v>32</v>
      </c>
      <c r="V71" s="5" t="s">
        <v>32</v>
      </c>
      <c r="W71" s="5" t="s">
        <v>97</v>
      </c>
      <c r="X71" s="5" t="s">
        <v>32</v>
      </c>
      <c r="Y71" s="5">
        <v>8.09</v>
      </c>
      <c r="Z71" s="3" t="s">
        <v>33</v>
      </c>
      <c r="AA71" s="3" t="s">
        <v>32</v>
      </c>
      <c r="AB71" s="6" t="s">
        <v>33</v>
      </c>
      <c r="AC71" s="3" t="s">
        <v>53</v>
      </c>
      <c r="AD71" s="6" t="s">
        <v>33</v>
      </c>
      <c r="AE71" s="3">
        <v>2.58</v>
      </c>
      <c r="AF71" s="25">
        <v>2.29</v>
      </c>
      <c r="AG71" s="25">
        <v>1.97</v>
      </c>
      <c r="AH71" s="25">
        <v>0.65</v>
      </c>
      <c r="AI71" s="3" t="s">
        <v>32</v>
      </c>
      <c r="AJ71" s="3" t="s">
        <v>32</v>
      </c>
      <c r="AK71" s="5">
        <v>53.92</v>
      </c>
      <c r="AL71" s="5">
        <v>85.04</v>
      </c>
      <c r="AM71" s="5" t="s">
        <v>32</v>
      </c>
      <c r="AN71" s="5">
        <v>17.41</v>
      </c>
      <c r="AO71" s="5">
        <v>3.53</v>
      </c>
      <c r="AP71" s="5">
        <v>18.11</v>
      </c>
      <c r="AQ71" s="5">
        <v>1.53</v>
      </c>
      <c r="AR71" s="5" t="s">
        <v>32</v>
      </c>
      <c r="AS71" s="5">
        <v>40.49</v>
      </c>
      <c r="AT71" s="5" t="s">
        <v>32</v>
      </c>
      <c r="AU71" s="5" t="s">
        <v>32</v>
      </c>
      <c r="AV71" s="3">
        <f t="shared" si="63"/>
        <v>0.42231790455687118</v>
      </c>
      <c r="AW71" s="3">
        <f t="shared" si="64"/>
        <v>0.46716899892357372</v>
      </c>
      <c r="AX71" s="6" t="str">
        <f t="shared" si="65"/>
        <v>NA</v>
      </c>
      <c r="AY71" s="6">
        <f t="shared" si="66"/>
        <v>4.0192926045016078E-2</v>
      </c>
      <c r="AZ71" s="3" t="str">
        <f t="shared" si="67"/>
        <v>NA</v>
      </c>
      <c r="BA71" s="3" t="str">
        <f t="shared" si="68"/>
        <v>NA</v>
      </c>
      <c r="BB71" s="3" t="str">
        <f t="shared" si="69"/>
        <v>NA</v>
      </c>
      <c r="BC71" s="3">
        <f t="shared" si="70"/>
        <v>0.11057192374350086</v>
      </c>
      <c r="BD71" s="3" t="str">
        <f t="shared" si="71"/>
        <v>NA</v>
      </c>
      <c r="BE71" s="3">
        <f t="shared" si="72"/>
        <v>0.18837459634015069</v>
      </c>
      <c r="BF71" s="3">
        <f t="shared" si="73"/>
        <v>9.7595981341944749E-2</v>
      </c>
      <c r="BG71" s="3">
        <f t="shared" si="74"/>
        <v>0.65153948825794772</v>
      </c>
      <c r="BH71" s="3" t="str">
        <f t="shared" si="75"/>
        <v>NA</v>
      </c>
      <c r="BI71" s="3" t="str">
        <f t="shared" si="76"/>
        <v>NA</v>
      </c>
      <c r="BJ71" s="3">
        <f t="shared" si="77"/>
        <v>0.29027628274129885</v>
      </c>
      <c r="BK71" s="25">
        <v>1.97</v>
      </c>
      <c r="BL71" s="3" t="s">
        <v>32</v>
      </c>
      <c r="BM71" s="3">
        <f t="shared" si="37"/>
        <v>1.1266375545851528</v>
      </c>
      <c r="BN71" s="3">
        <v>0</v>
      </c>
      <c r="BO71" s="3" t="s">
        <v>32</v>
      </c>
      <c r="BP71" s="3">
        <v>0</v>
      </c>
      <c r="BQ71" s="6">
        <v>0</v>
      </c>
      <c r="BR71" s="3">
        <f t="shared" si="62"/>
        <v>0.36571025399811852</v>
      </c>
      <c r="BS71" s="3">
        <f t="shared" si="38"/>
        <v>0.63405456255879589</v>
      </c>
      <c r="BT71" s="3" t="str">
        <f t="shared" si="39"/>
        <v>NA</v>
      </c>
      <c r="BU71" s="3" t="str">
        <f t="shared" si="41"/>
        <v>NA</v>
      </c>
      <c r="BV71" s="3">
        <f t="shared" si="61"/>
        <v>0.96134732192159034</v>
      </c>
      <c r="BW71" s="3">
        <f t="shared" si="78"/>
        <v>0.64980265518478642</v>
      </c>
      <c r="BX71" s="3">
        <f t="shared" si="40"/>
        <v>0.20275703618609994</v>
      </c>
      <c r="BY71" s="3">
        <f t="shared" si="43"/>
        <v>8.4483710657095534E-2</v>
      </c>
      <c r="BZ71" s="3" t="str">
        <f t="shared" si="44"/>
        <v>NA</v>
      </c>
      <c r="CA71" s="3" t="str">
        <f t="shared" si="79"/>
        <v>NA</v>
      </c>
      <c r="CB71" s="3"/>
      <c r="CC71" s="3"/>
      <c r="CD71" s="3"/>
      <c r="CE71" s="3"/>
    </row>
    <row r="72" spans="1:83" ht="25" customHeight="1">
      <c r="A72" s="7" t="s">
        <v>308</v>
      </c>
      <c r="B72" s="13" t="s">
        <v>89</v>
      </c>
      <c r="C72" s="3" t="s">
        <v>98</v>
      </c>
      <c r="D72" s="3" t="s">
        <v>46</v>
      </c>
      <c r="E72" s="5">
        <v>26.7</v>
      </c>
      <c r="F72" s="5">
        <v>23.84</v>
      </c>
      <c r="G72" s="5">
        <v>8.9600000000000009</v>
      </c>
      <c r="H72" s="5">
        <v>3.48</v>
      </c>
      <c r="I72" s="5">
        <v>1.65</v>
      </c>
      <c r="J72" s="5" t="s">
        <v>32</v>
      </c>
      <c r="K72" s="5" t="s">
        <v>32</v>
      </c>
      <c r="L72" s="5" t="s">
        <v>32</v>
      </c>
      <c r="M72" s="5" t="s">
        <v>32</v>
      </c>
      <c r="N72" s="5" t="s">
        <v>32</v>
      </c>
      <c r="O72" s="5" t="s">
        <v>32</v>
      </c>
      <c r="P72" s="5">
        <v>3.91</v>
      </c>
      <c r="Q72" s="5">
        <v>2.64</v>
      </c>
      <c r="R72" s="5">
        <v>12.21</v>
      </c>
      <c r="S72" s="5">
        <v>7.19</v>
      </c>
      <c r="T72" s="5">
        <v>5.32</v>
      </c>
      <c r="U72" s="5" t="s">
        <v>32</v>
      </c>
      <c r="V72" s="5" t="s">
        <v>32</v>
      </c>
      <c r="W72" s="5">
        <v>2.92</v>
      </c>
      <c r="X72" s="5">
        <v>2.69</v>
      </c>
      <c r="Y72" s="5">
        <v>8.98</v>
      </c>
      <c r="Z72" s="3" t="s">
        <v>33</v>
      </c>
      <c r="AA72" s="3" t="s">
        <v>32</v>
      </c>
      <c r="AB72" s="6" t="s">
        <v>33</v>
      </c>
      <c r="AC72" s="3" t="s">
        <v>53</v>
      </c>
      <c r="AD72" s="6" t="s">
        <v>33</v>
      </c>
      <c r="AE72" s="3" t="s">
        <v>32</v>
      </c>
      <c r="AF72" s="25" t="s">
        <v>32</v>
      </c>
      <c r="AG72" s="25">
        <v>1.63</v>
      </c>
      <c r="AH72" s="25">
        <v>0.63</v>
      </c>
      <c r="AI72" s="3" t="s">
        <v>32</v>
      </c>
      <c r="AJ72" s="3" t="s">
        <v>32</v>
      </c>
      <c r="AK72" s="5">
        <v>46.7</v>
      </c>
      <c r="AL72" s="5">
        <v>75.34</v>
      </c>
      <c r="AM72" s="5" t="s">
        <v>32</v>
      </c>
      <c r="AN72" s="5">
        <v>18.579999999999998</v>
      </c>
      <c r="AO72" s="5">
        <v>3.6</v>
      </c>
      <c r="AP72" s="5">
        <v>16.829999999999998</v>
      </c>
      <c r="AQ72" s="5">
        <v>3.99</v>
      </c>
      <c r="AR72" s="14">
        <v>5.87</v>
      </c>
      <c r="AS72" s="5" t="s">
        <v>32</v>
      </c>
      <c r="AT72" s="5">
        <v>5.33</v>
      </c>
      <c r="AU72" s="5" t="s">
        <v>32</v>
      </c>
      <c r="AV72" s="3">
        <f t="shared" si="63"/>
        <v>0.37583892617449666</v>
      </c>
      <c r="AW72" s="3">
        <f t="shared" si="64"/>
        <v>0.51216442953020136</v>
      </c>
      <c r="AX72" s="6" t="str">
        <f t="shared" si="65"/>
        <v>NA</v>
      </c>
      <c r="AY72" s="6">
        <f t="shared" si="66"/>
        <v>6.1797752808988762E-2</v>
      </c>
      <c r="AZ72" s="3" t="str">
        <f t="shared" si="67"/>
        <v>NA</v>
      </c>
      <c r="BA72" s="3" t="str">
        <f t="shared" si="68"/>
        <v>NA</v>
      </c>
      <c r="BB72" s="3" t="str">
        <f t="shared" si="69"/>
        <v>NA</v>
      </c>
      <c r="BC72" s="3" t="str">
        <f t="shared" si="70"/>
        <v>NA</v>
      </c>
      <c r="BD72" s="3">
        <f t="shared" si="71"/>
        <v>6.9102320841403541E-3</v>
      </c>
      <c r="BE72" s="3">
        <f t="shared" si="72"/>
        <v>0.16401006711409397</v>
      </c>
      <c r="BF72" s="3">
        <f t="shared" si="73"/>
        <v>0.11073825503355705</v>
      </c>
      <c r="BG72" s="3">
        <f t="shared" si="74"/>
        <v>0.82427273692131531</v>
      </c>
      <c r="BH72" s="3" t="str">
        <f t="shared" si="75"/>
        <v>NA</v>
      </c>
      <c r="BI72" s="3" t="str">
        <f t="shared" si="76"/>
        <v>NA</v>
      </c>
      <c r="BJ72" s="3">
        <f t="shared" si="77"/>
        <v>0.37667785234899331</v>
      </c>
      <c r="BK72" s="25">
        <v>1.63</v>
      </c>
      <c r="BL72" s="3" t="s">
        <v>32</v>
      </c>
      <c r="BM72" s="3" t="str">
        <f t="shared" si="37"/>
        <v>NA</v>
      </c>
      <c r="BN72" s="3">
        <v>0</v>
      </c>
      <c r="BO72" s="3" t="s">
        <v>32</v>
      </c>
      <c r="BP72" s="3">
        <v>0</v>
      </c>
      <c r="BQ72" s="6">
        <v>0</v>
      </c>
      <c r="BR72" s="3">
        <f t="shared" si="62"/>
        <v>0.35439341651181311</v>
      </c>
      <c r="BS72" s="3">
        <f t="shared" si="38"/>
        <v>0.61985664985399525</v>
      </c>
      <c r="BT72" s="3" t="str">
        <f t="shared" si="39"/>
        <v>NA</v>
      </c>
      <c r="BU72" s="3" t="str">
        <f t="shared" si="41"/>
        <v>NA</v>
      </c>
      <c r="BV72" s="3">
        <f t="shared" si="61"/>
        <v>1.1039809863339276</v>
      </c>
      <c r="BW72" s="3">
        <f t="shared" si="78"/>
        <v>0.70595637583892612</v>
      </c>
      <c r="BX72" s="3">
        <f t="shared" si="40"/>
        <v>0.19375672766415503</v>
      </c>
      <c r="BY72" s="3">
        <f t="shared" si="43"/>
        <v>0.23707664884135476</v>
      </c>
      <c r="BZ72" s="3" t="str">
        <f t="shared" si="44"/>
        <v>NA</v>
      </c>
      <c r="CA72" s="3" t="str">
        <f t="shared" si="79"/>
        <v>NA</v>
      </c>
      <c r="CB72" s="3"/>
      <c r="CC72" s="3"/>
      <c r="CD72" s="3"/>
      <c r="CE72" s="3"/>
    </row>
    <row r="73" spans="1:83" ht="25" customHeight="1">
      <c r="A73" s="7" t="s">
        <v>308</v>
      </c>
      <c r="B73" s="13" t="s">
        <v>89</v>
      </c>
      <c r="C73" s="3" t="s">
        <v>99</v>
      </c>
      <c r="D73" s="3" t="s">
        <v>46</v>
      </c>
      <c r="E73" s="5">
        <v>30.6</v>
      </c>
      <c r="F73" s="5">
        <v>26.54</v>
      </c>
      <c r="G73" s="5">
        <v>10.6</v>
      </c>
      <c r="H73" s="5">
        <v>3.59</v>
      </c>
      <c r="I73" s="5" t="s">
        <v>32</v>
      </c>
      <c r="J73" s="5">
        <v>16.07</v>
      </c>
      <c r="K73" s="5">
        <v>25.68</v>
      </c>
      <c r="L73" s="5">
        <v>10.72</v>
      </c>
      <c r="M73" s="5">
        <v>3.67</v>
      </c>
      <c r="N73" s="5" t="s">
        <v>32</v>
      </c>
      <c r="O73" s="5">
        <v>2.36</v>
      </c>
      <c r="P73" s="5">
        <v>4.28</v>
      </c>
      <c r="Q73" s="5">
        <v>4</v>
      </c>
      <c r="R73" s="5" t="s">
        <v>32</v>
      </c>
      <c r="S73" s="5">
        <v>7.25</v>
      </c>
      <c r="T73" s="5">
        <v>5.08</v>
      </c>
      <c r="U73" s="5">
        <v>1.58</v>
      </c>
      <c r="V73" s="5">
        <v>0.94</v>
      </c>
      <c r="W73" s="5">
        <v>1.9</v>
      </c>
      <c r="X73" s="5">
        <v>1.05</v>
      </c>
      <c r="Y73" s="5">
        <v>7.6</v>
      </c>
      <c r="Z73" s="3" t="s">
        <v>33</v>
      </c>
      <c r="AA73" s="3" t="s">
        <v>32</v>
      </c>
      <c r="AB73" s="6" t="s">
        <v>33</v>
      </c>
      <c r="AC73" s="3" t="s">
        <v>53</v>
      </c>
      <c r="AD73" s="6" t="s">
        <v>33</v>
      </c>
      <c r="AE73" s="3">
        <v>2.67</v>
      </c>
      <c r="AF73" s="25">
        <v>2</v>
      </c>
      <c r="AG73" s="25">
        <v>1.59</v>
      </c>
      <c r="AH73" s="25">
        <v>0.69</v>
      </c>
      <c r="AI73" s="3" t="s">
        <v>32</v>
      </c>
      <c r="AJ73" s="3">
        <v>363.27</v>
      </c>
      <c r="AK73" s="5">
        <v>51.14</v>
      </c>
      <c r="AL73" s="5">
        <v>91.89</v>
      </c>
      <c r="AM73" s="5">
        <v>191.7</v>
      </c>
      <c r="AN73" s="5">
        <v>17.47</v>
      </c>
      <c r="AO73" s="5">
        <v>3.34</v>
      </c>
      <c r="AP73" s="5">
        <v>18.829999999999998</v>
      </c>
      <c r="AQ73" s="5">
        <v>1.88</v>
      </c>
      <c r="AR73" s="5">
        <v>5.83</v>
      </c>
      <c r="AS73" s="5">
        <v>40.950000000000003</v>
      </c>
      <c r="AT73" s="5">
        <v>5.99</v>
      </c>
      <c r="AU73" s="5">
        <v>50.7</v>
      </c>
      <c r="AV73" s="3">
        <f t="shared" si="63"/>
        <v>0.39939713639788998</v>
      </c>
      <c r="AW73" s="3" t="str">
        <f t="shared" si="64"/>
        <v>NA</v>
      </c>
      <c r="AX73" s="6" t="str">
        <f t="shared" si="65"/>
        <v>NA</v>
      </c>
      <c r="AY73" s="6" t="str">
        <f t="shared" si="66"/>
        <v>NA</v>
      </c>
      <c r="AZ73" s="3">
        <f t="shared" si="67"/>
        <v>0.52516339869281048</v>
      </c>
      <c r="BA73" s="3">
        <f t="shared" si="68"/>
        <v>0.14291277258566978</v>
      </c>
      <c r="BB73" s="3">
        <f t="shared" si="69"/>
        <v>0.34235074626865669</v>
      </c>
      <c r="BC73" s="3">
        <f t="shared" si="70"/>
        <v>0.139797507788162</v>
      </c>
      <c r="BD73" s="3">
        <f t="shared" si="71"/>
        <v>1.4161559040710898E-3</v>
      </c>
      <c r="BE73" s="3">
        <f t="shared" si="72"/>
        <v>0.16126601356443107</v>
      </c>
      <c r="BF73" s="3">
        <f t="shared" si="73"/>
        <v>0.15071590052750566</v>
      </c>
      <c r="BG73" s="3">
        <f t="shared" si="74"/>
        <v>0.72976332740697347</v>
      </c>
      <c r="BH73" s="3">
        <f t="shared" si="75"/>
        <v>5.9532780708364735E-2</v>
      </c>
      <c r="BI73" s="3">
        <f t="shared" si="76"/>
        <v>3.5418236623963831E-2</v>
      </c>
      <c r="BJ73" s="3">
        <f t="shared" si="77"/>
        <v>0.28636021100226072</v>
      </c>
      <c r="BK73" s="25">
        <v>1.59</v>
      </c>
      <c r="BL73" s="3" t="s">
        <v>32</v>
      </c>
      <c r="BM73" s="3">
        <f t="shared" si="37"/>
        <v>1.335</v>
      </c>
      <c r="BN73" s="3">
        <v>0</v>
      </c>
      <c r="BO73" s="3" t="s">
        <v>32</v>
      </c>
      <c r="BP73" s="3">
        <v>0</v>
      </c>
      <c r="BQ73" s="6">
        <v>0</v>
      </c>
      <c r="BR73" s="3">
        <f t="shared" si="62"/>
        <v>0.33300685602350638</v>
      </c>
      <c r="BS73" s="3">
        <f t="shared" si="38"/>
        <v>0.55653498748503649</v>
      </c>
      <c r="BT73" s="3">
        <f t="shared" si="39"/>
        <v>0.25295234949211332</v>
      </c>
      <c r="BU73" s="3">
        <f t="shared" si="41"/>
        <v>0.52770666446444792</v>
      </c>
      <c r="BV73" s="3">
        <f t="shared" si="61"/>
        <v>0.92777482740308026</v>
      </c>
      <c r="BW73" s="3">
        <f t="shared" si="78"/>
        <v>0.70949510173323282</v>
      </c>
      <c r="BX73" s="3">
        <f t="shared" si="40"/>
        <v>0.19118488838008013</v>
      </c>
      <c r="BY73" s="3">
        <f t="shared" si="43"/>
        <v>9.9840679766330334E-2</v>
      </c>
      <c r="BZ73" s="3">
        <f t="shared" si="44"/>
        <v>0.14236874236874236</v>
      </c>
      <c r="CA73" s="3">
        <f t="shared" si="79"/>
        <v>0.11814595660749506</v>
      </c>
      <c r="CB73" s="3"/>
      <c r="CC73" s="3"/>
      <c r="CD73" s="3"/>
      <c r="CE73" s="3"/>
    </row>
    <row r="74" spans="1:83" ht="25" customHeight="1">
      <c r="A74" s="7" t="s">
        <v>308</v>
      </c>
      <c r="B74" s="13" t="s">
        <v>89</v>
      </c>
      <c r="C74" s="3" t="s">
        <v>100</v>
      </c>
      <c r="D74" s="3" t="s">
        <v>46</v>
      </c>
      <c r="E74" s="5">
        <v>27</v>
      </c>
      <c r="F74" s="5">
        <v>23.9</v>
      </c>
      <c r="G74" s="5">
        <v>10.75</v>
      </c>
      <c r="H74" s="5">
        <v>3.34</v>
      </c>
      <c r="I74" s="5">
        <v>1.35</v>
      </c>
      <c r="J74" s="5">
        <v>12.5</v>
      </c>
      <c r="K74" s="5">
        <v>24.43</v>
      </c>
      <c r="L74" s="5">
        <v>14.77</v>
      </c>
      <c r="M74" s="5" t="s">
        <v>32</v>
      </c>
      <c r="N74" s="5" t="s">
        <v>32</v>
      </c>
      <c r="O74" s="5" t="s">
        <v>32</v>
      </c>
      <c r="P74" s="5">
        <v>4.01</v>
      </c>
      <c r="Q74" s="5">
        <v>2.68</v>
      </c>
      <c r="R74" s="5">
        <v>10.7</v>
      </c>
      <c r="S74" s="5">
        <v>5.12</v>
      </c>
      <c r="T74" s="5">
        <v>3.97</v>
      </c>
      <c r="U74" s="5" t="s">
        <v>32</v>
      </c>
      <c r="V74" s="5" t="s">
        <v>32</v>
      </c>
      <c r="W74" s="5" t="s">
        <v>32</v>
      </c>
      <c r="X74" s="5" t="s">
        <v>32</v>
      </c>
      <c r="Y74" s="5">
        <v>8.27</v>
      </c>
      <c r="Z74" s="3" t="s">
        <v>33</v>
      </c>
      <c r="AA74" s="3" t="s">
        <v>32</v>
      </c>
      <c r="AB74" s="6" t="s">
        <v>33</v>
      </c>
      <c r="AC74" s="3" t="s">
        <v>53</v>
      </c>
      <c r="AD74" s="6" t="s">
        <v>33</v>
      </c>
      <c r="AE74" s="3">
        <v>2.2599999999999998</v>
      </c>
      <c r="AF74" s="25">
        <v>2.67</v>
      </c>
      <c r="AG74" s="25">
        <v>1.65</v>
      </c>
      <c r="AH74" s="25">
        <v>0.53</v>
      </c>
      <c r="AI74" s="3" t="s">
        <v>32</v>
      </c>
      <c r="AJ74" s="3">
        <v>302.18</v>
      </c>
      <c r="AK74" s="5">
        <v>41.99</v>
      </c>
      <c r="AL74" s="5">
        <v>82.37</v>
      </c>
      <c r="AM74" s="5">
        <v>145.83000000000001</v>
      </c>
      <c r="AN74" s="5">
        <v>17.52</v>
      </c>
      <c r="AO74" s="5">
        <v>3.66</v>
      </c>
      <c r="AP74" s="5">
        <v>17.53</v>
      </c>
      <c r="AQ74" s="5">
        <v>1.76</v>
      </c>
      <c r="AR74" s="5" t="s">
        <v>32</v>
      </c>
      <c r="AS74" s="5" t="s">
        <v>32</v>
      </c>
      <c r="AT74" s="5" t="s">
        <v>32</v>
      </c>
      <c r="AU74" s="5" t="s">
        <v>32</v>
      </c>
      <c r="AV74" s="3">
        <f t="shared" si="63"/>
        <v>0.44979079497907953</v>
      </c>
      <c r="AW74" s="3">
        <f t="shared" si="64"/>
        <v>0.44769874476987448</v>
      </c>
      <c r="AX74" s="6" t="str">
        <f t="shared" si="65"/>
        <v>NA</v>
      </c>
      <c r="AY74" s="6">
        <f t="shared" si="66"/>
        <v>0.05</v>
      </c>
      <c r="AZ74" s="3">
        <f t="shared" si="67"/>
        <v>0.46296296296296297</v>
      </c>
      <c r="BA74" s="3" t="str">
        <f t="shared" si="68"/>
        <v>NA</v>
      </c>
      <c r="BB74" s="3" t="str">
        <f t="shared" si="69"/>
        <v>NA</v>
      </c>
      <c r="BC74" s="3">
        <f t="shared" si="70"/>
        <v>0.13671715104379861</v>
      </c>
      <c r="BD74" s="3" t="str">
        <f t="shared" si="71"/>
        <v>NA</v>
      </c>
      <c r="BE74" s="3">
        <f t="shared" si="72"/>
        <v>0.16778242677824268</v>
      </c>
      <c r="BF74" s="3">
        <f t="shared" si="73"/>
        <v>0.11213389121338914</v>
      </c>
      <c r="BG74" s="3">
        <f t="shared" si="74"/>
        <v>0.59742839374751511</v>
      </c>
      <c r="BH74" s="3" t="str">
        <f t="shared" si="75"/>
        <v>NA</v>
      </c>
      <c r="BI74" s="3" t="str">
        <f t="shared" si="76"/>
        <v>NA</v>
      </c>
      <c r="BJ74" s="3">
        <f t="shared" si="77"/>
        <v>0.34602510460251046</v>
      </c>
      <c r="BK74" s="25">
        <v>1.65</v>
      </c>
      <c r="BL74" s="3" t="s">
        <v>32</v>
      </c>
      <c r="BM74" s="3">
        <f t="shared" si="37"/>
        <v>0.84644194756554303</v>
      </c>
      <c r="BN74" s="3">
        <v>0</v>
      </c>
      <c r="BO74" s="3" t="s">
        <v>32</v>
      </c>
      <c r="BP74" s="3">
        <v>0</v>
      </c>
      <c r="BQ74" s="6">
        <v>0</v>
      </c>
      <c r="BR74" s="3">
        <f t="shared" si="62"/>
        <v>0.32778924365667111</v>
      </c>
      <c r="BS74" s="3">
        <f t="shared" si="38"/>
        <v>0.5097729755979119</v>
      </c>
      <c r="BT74" s="3">
        <f t="shared" si="39"/>
        <v>0.27258587596796613</v>
      </c>
      <c r="BU74" s="3">
        <f t="shared" si="41"/>
        <v>0.48259315639684958</v>
      </c>
      <c r="BV74" s="3">
        <f t="shared" si="61"/>
        <v>0.99942954934398165</v>
      </c>
      <c r="BW74" s="3">
        <f t="shared" si="78"/>
        <v>0.73347280334728038</v>
      </c>
      <c r="BX74" s="3">
        <f t="shared" si="40"/>
        <v>0.2089041095890411</v>
      </c>
      <c r="BY74" s="3">
        <f t="shared" si="43"/>
        <v>0.10039931545921277</v>
      </c>
      <c r="BZ74" s="3" t="str">
        <f t="shared" si="44"/>
        <v>NA</v>
      </c>
      <c r="CA74" s="3" t="str">
        <f t="shared" si="79"/>
        <v>NA</v>
      </c>
      <c r="CB74" s="3"/>
      <c r="CC74" s="3"/>
      <c r="CD74" s="3"/>
      <c r="CE74" s="3"/>
    </row>
    <row r="75" spans="1:83" ht="25" customHeight="1">
      <c r="A75" s="7" t="s">
        <v>308</v>
      </c>
      <c r="B75" s="13" t="s">
        <v>89</v>
      </c>
      <c r="C75" s="3" t="s">
        <v>101</v>
      </c>
      <c r="D75" s="3" t="s">
        <v>46</v>
      </c>
      <c r="E75" s="5">
        <v>29.3</v>
      </c>
      <c r="F75" s="5">
        <v>26.36</v>
      </c>
      <c r="G75" s="5">
        <v>9.74</v>
      </c>
      <c r="H75" s="5">
        <v>3.56</v>
      </c>
      <c r="I75" s="5">
        <v>1</v>
      </c>
      <c r="J75" s="5" t="s">
        <v>32</v>
      </c>
      <c r="K75" s="5">
        <v>24.94</v>
      </c>
      <c r="L75" s="5" t="s">
        <v>32</v>
      </c>
      <c r="M75" s="5" t="s">
        <v>32</v>
      </c>
      <c r="N75" s="5" t="s">
        <v>32</v>
      </c>
      <c r="O75" s="5" t="s">
        <v>32</v>
      </c>
      <c r="P75" s="5">
        <v>4.12</v>
      </c>
      <c r="Q75" s="5">
        <v>2.44</v>
      </c>
      <c r="R75" s="5">
        <v>11.09</v>
      </c>
      <c r="S75" s="5">
        <v>7.17</v>
      </c>
      <c r="T75" s="5">
        <v>3.71</v>
      </c>
      <c r="U75" s="5" t="s">
        <v>32</v>
      </c>
      <c r="V75" s="5" t="s">
        <v>32</v>
      </c>
      <c r="W75" s="5" t="s">
        <v>32</v>
      </c>
      <c r="X75" s="5" t="s">
        <v>32</v>
      </c>
      <c r="Y75" s="5">
        <v>9.2100000000000009</v>
      </c>
      <c r="Z75" s="3" t="s">
        <v>33</v>
      </c>
      <c r="AA75" s="3" t="s">
        <v>32</v>
      </c>
      <c r="AB75" s="6" t="s">
        <v>33</v>
      </c>
      <c r="AC75" s="3" t="s">
        <v>53</v>
      </c>
      <c r="AD75" s="6" t="s">
        <v>33</v>
      </c>
      <c r="AE75" s="3" t="s">
        <v>32</v>
      </c>
      <c r="AF75" s="25" t="s">
        <v>32</v>
      </c>
      <c r="AG75" s="25">
        <v>1.96</v>
      </c>
      <c r="AH75" s="25">
        <v>0.64</v>
      </c>
      <c r="AI75" s="3" t="s">
        <v>32</v>
      </c>
      <c r="AJ75" s="3" t="s">
        <v>32</v>
      </c>
      <c r="AK75" s="5">
        <v>54.28</v>
      </c>
      <c r="AL75" s="5" t="s">
        <v>32</v>
      </c>
      <c r="AM75" s="5" t="s">
        <v>32</v>
      </c>
      <c r="AN75" s="5">
        <v>17.27</v>
      </c>
      <c r="AO75" s="5">
        <v>3.9</v>
      </c>
      <c r="AP75" s="5" t="s">
        <v>32</v>
      </c>
      <c r="AQ75" s="5" t="s">
        <v>32</v>
      </c>
      <c r="AR75" s="5" t="s">
        <v>32</v>
      </c>
      <c r="AS75" s="5" t="s">
        <v>32</v>
      </c>
      <c r="AT75" s="5" t="s">
        <v>32</v>
      </c>
      <c r="AU75" s="5" t="s">
        <v>32</v>
      </c>
      <c r="AV75" s="3">
        <f t="shared" si="63"/>
        <v>0.36949924127465861</v>
      </c>
      <c r="AW75" s="3">
        <f t="shared" si="64"/>
        <v>0.4207132018209408</v>
      </c>
      <c r="AX75" s="6" t="str">
        <f t="shared" si="65"/>
        <v>NA</v>
      </c>
      <c r="AY75" s="6">
        <f t="shared" si="66"/>
        <v>3.4129692832764506E-2</v>
      </c>
      <c r="AZ75" s="3" t="str">
        <f t="shared" si="67"/>
        <v>NA</v>
      </c>
      <c r="BA75" s="3" t="str">
        <f t="shared" si="68"/>
        <v>NA</v>
      </c>
      <c r="BB75" s="3" t="str">
        <f t="shared" si="69"/>
        <v>NA</v>
      </c>
      <c r="BC75" s="3">
        <f t="shared" si="70"/>
        <v>0.14274258219727345</v>
      </c>
      <c r="BD75" s="3" t="str">
        <f t="shared" si="71"/>
        <v>NA</v>
      </c>
      <c r="BE75" s="3">
        <f t="shared" si="72"/>
        <v>0.15629742033383917</v>
      </c>
      <c r="BF75" s="3">
        <f t="shared" si="73"/>
        <v>9.2564491654021239E-2</v>
      </c>
      <c r="BG75" s="3">
        <f t="shared" si="74"/>
        <v>0.64834082077118638</v>
      </c>
      <c r="BH75" s="3" t="str">
        <f t="shared" si="75"/>
        <v>NA</v>
      </c>
      <c r="BI75" s="3" t="str">
        <f t="shared" si="76"/>
        <v>NA</v>
      </c>
      <c r="BJ75" s="3">
        <f t="shared" si="77"/>
        <v>0.34939301972685893</v>
      </c>
      <c r="BK75" s="25">
        <v>1.96</v>
      </c>
      <c r="BL75" s="3" t="s">
        <v>32</v>
      </c>
      <c r="BM75" s="3" t="str">
        <f t="shared" si="37"/>
        <v>NA</v>
      </c>
      <c r="BN75" s="3">
        <v>0</v>
      </c>
      <c r="BO75" s="3" t="s">
        <v>32</v>
      </c>
      <c r="BP75" s="3">
        <v>0</v>
      </c>
      <c r="BQ75" s="6">
        <v>0</v>
      </c>
      <c r="BR75" s="3" t="str">
        <f t="shared" si="62"/>
        <v>NA</v>
      </c>
      <c r="BS75" s="3" t="str">
        <f t="shared" si="38"/>
        <v>NA</v>
      </c>
      <c r="BT75" s="3" t="str">
        <f t="shared" si="39"/>
        <v>NA</v>
      </c>
      <c r="BU75" s="3" t="str">
        <f t="shared" si="41"/>
        <v>NA</v>
      </c>
      <c r="BV75" s="3" t="str">
        <f t="shared" si="61"/>
        <v>NA</v>
      </c>
      <c r="BW75" s="3" t="str">
        <f t="shared" si="78"/>
        <v>NA</v>
      </c>
      <c r="BX75" s="3">
        <f t="shared" si="40"/>
        <v>0.225825130283729</v>
      </c>
      <c r="BY75" s="3" t="str">
        <f t="shared" si="43"/>
        <v>NA</v>
      </c>
      <c r="BZ75" s="3" t="str">
        <f t="shared" si="44"/>
        <v>NA</v>
      </c>
      <c r="CA75" s="3" t="str">
        <f t="shared" si="79"/>
        <v>NA</v>
      </c>
      <c r="CB75" s="3"/>
      <c r="CC75" s="3"/>
      <c r="CD75" s="3"/>
      <c r="CE75" s="3"/>
    </row>
    <row r="76" spans="1:83" ht="25" customHeight="1">
      <c r="A76" s="7" t="s">
        <v>308</v>
      </c>
      <c r="B76" s="13" t="s">
        <v>89</v>
      </c>
      <c r="C76" s="3" t="s">
        <v>102</v>
      </c>
      <c r="D76" s="3" t="s">
        <v>46</v>
      </c>
      <c r="E76" s="5">
        <v>27.4</v>
      </c>
      <c r="F76" s="5">
        <v>24.78</v>
      </c>
      <c r="G76" s="5">
        <v>9.26</v>
      </c>
      <c r="H76" s="5" t="s">
        <v>32</v>
      </c>
      <c r="I76" s="5" t="s">
        <v>32</v>
      </c>
      <c r="J76" s="5">
        <v>11.7</v>
      </c>
      <c r="K76" s="5">
        <v>24.7</v>
      </c>
      <c r="L76" s="5">
        <v>14.94</v>
      </c>
      <c r="M76" s="5" t="s">
        <v>32</v>
      </c>
      <c r="N76" s="5" t="s">
        <v>32</v>
      </c>
      <c r="O76" s="5" t="s">
        <v>32</v>
      </c>
      <c r="P76" s="5">
        <v>3.73</v>
      </c>
      <c r="Q76" s="5">
        <v>2.75</v>
      </c>
      <c r="R76" s="5">
        <v>10.41</v>
      </c>
      <c r="S76" s="5">
        <v>7.57</v>
      </c>
      <c r="T76" s="5">
        <v>3.97</v>
      </c>
      <c r="U76" s="5" t="s">
        <v>32</v>
      </c>
      <c r="V76" s="5">
        <v>1.3</v>
      </c>
      <c r="W76" s="5">
        <v>2.39</v>
      </c>
      <c r="X76" s="5">
        <v>0.83</v>
      </c>
      <c r="Y76" s="5">
        <v>7.27</v>
      </c>
      <c r="Z76" s="3" t="s">
        <v>33</v>
      </c>
      <c r="AA76" s="3" t="s">
        <v>34</v>
      </c>
      <c r="AB76" s="6" t="s">
        <v>33</v>
      </c>
      <c r="AC76" s="3" t="s">
        <v>53</v>
      </c>
      <c r="AD76" s="6" t="s">
        <v>33</v>
      </c>
      <c r="AE76" s="3">
        <v>2.39</v>
      </c>
      <c r="AF76" s="25">
        <v>2.39</v>
      </c>
      <c r="AG76" s="25">
        <v>2.4900000000000002</v>
      </c>
      <c r="AH76" s="25">
        <v>0.75</v>
      </c>
      <c r="AI76" s="3">
        <v>0.13980000000000001</v>
      </c>
      <c r="AJ76" s="3" t="s">
        <v>32</v>
      </c>
      <c r="AK76" s="5">
        <v>42.79</v>
      </c>
      <c r="AL76" s="5">
        <v>82.28</v>
      </c>
      <c r="AM76" s="5" t="s">
        <v>32</v>
      </c>
      <c r="AN76" s="5">
        <v>15.71</v>
      </c>
      <c r="AO76" s="5">
        <v>3.25</v>
      </c>
      <c r="AP76" s="5">
        <v>16.07</v>
      </c>
      <c r="AQ76" s="5">
        <v>1.43</v>
      </c>
      <c r="AR76" s="5">
        <v>6.41</v>
      </c>
      <c r="AS76" s="5">
        <v>34.17</v>
      </c>
      <c r="AT76" s="5">
        <v>6.14</v>
      </c>
      <c r="AU76" s="5">
        <v>38.15</v>
      </c>
      <c r="AV76" s="3">
        <f t="shared" si="63"/>
        <v>0.3736884584342211</v>
      </c>
      <c r="AW76" s="3">
        <f t="shared" si="64"/>
        <v>0.42009685230024213</v>
      </c>
      <c r="AX76" s="6" t="str">
        <f t="shared" si="65"/>
        <v>NA</v>
      </c>
      <c r="AY76" s="6" t="str">
        <f t="shared" si="66"/>
        <v>NA</v>
      </c>
      <c r="AZ76" s="3">
        <f t="shared" si="67"/>
        <v>0.42700729927007297</v>
      </c>
      <c r="BA76" s="3" t="str">
        <f t="shared" si="68"/>
        <v>NA</v>
      </c>
      <c r="BB76" s="3" t="str">
        <f t="shared" si="69"/>
        <v>NA</v>
      </c>
      <c r="BC76" s="3" t="str">
        <f t="shared" si="70"/>
        <v>NA</v>
      </c>
      <c r="BD76" s="3">
        <f t="shared" si="71"/>
        <v>1.6152635525147529E-3</v>
      </c>
      <c r="BE76" s="3">
        <f t="shared" si="72"/>
        <v>0.15052461662631153</v>
      </c>
      <c r="BF76" s="3">
        <f t="shared" si="73"/>
        <v>0.11097659402744148</v>
      </c>
      <c r="BG76" s="3">
        <f t="shared" si="74"/>
        <v>0.73151693346299873</v>
      </c>
      <c r="BH76" s="3" t="str">
        <f t="shared" si="75"/>
        <v>NA</v>
      </c>
      <c r="BI76" s="3">
        <f t="shared" si="76"/>
        <v>5.2461662631154156E-2</v>
      </c>
      <c r="BJ76" s="3">
        <f t="shared" si="77"/>
        <v>0.29338175948345435</v>
      </c>
      <c r="BK76" s="25">
        <v>2.4900000000000002</v>
      </c>
      <c r="BL76" s="3">
        <v>0.13980000000000001</v>
      </c>
      <c r="BM76" s="3">
        <f t="shared" si="37"/>
        <v>1</v>
      </c>
      <c r="BN76" s="3">
        <v>0</v>
      </c>
      <c r="BO76" s="3">
        <v>1</v>
      </c>
      <c r="BP76" s="3">
        <v>0</v>
      </c>
      <c r="BQ76" s="6">
        <v>0</v>
      </c>
      <c r="BR76" s="3">
        <f t="shared" si="62"/>
        <v>0.33300923675255223</v>
      </c>
      <c r="BS76" s="3">
        <f t="shared" si="38"/>
        <v>0.52005347593582885</v>
      </c>
      <c r="BT76" s="3" t="str">
        <f t="shared" si="39"/>
        <v>NA</v>
      </c>
      <c r="BU76" s="3" t="str">
        <f t="shared" si="41"/>
        <v>NA</v>
      </c>
      <c r="BV76" s="3">
        <f t="shared" si="61"/>
        <v>0.97759800871188551</v>
      </c>
      <c r="BW76" s="3">
        <f t="shared" si="78"/>
        <v>0.64850686037126715</v>
      </c>
      <c r="BX76" s="3">
        <f t="shared" si="40"/>
        <v>0.2068746021642266</v>
      </c>
      <c r="BY76" s="3">
        <f t="shared" si="43"/>
        <v>8.8985687616677037E-2</v>
      </c>
      <c r="BZ76" s="3">
        <f t="shared" si="44"/>
        <v>0.18759145449224465</v>
      </c>
      <c r="CA76" s="3">
        <f t="shared" si="79"/>
        <v>0.16094364351245086</v>
      </c>
      <c r="CB76" s="3"/>
      <c r="CC76" s="3"/>
      <c r="CD76" s="3"/>
      <c r="CE76" s="3"/>
    </row>
    <row r="77" spans="1:83" ht="25" customHeight="1">
      <c r="A77" s="7" t="s">
        <v>308</v>
      </c>
      <c r="B77" s="13" t="s">
        <v>89</v>
      </c>
      <c r="C77" s="3" t="s">
        <v>103</v>
      </c>
      <c r="D77" s="3" t="s">
        <v>46</v>
      </c>
      <c r="E77" s="5">
        <v>28.9</v>
      </c>
      <c r="F77" s="5">
        <v>26.58</v>
      </c>
      <c r="G77" s="5">
        <v>10.16</v>
      </c>
      <c r="H77" s="5">
        <v>3.53</v>
      </c>
      <c r="I77" s="5">
        <v>1.35</v>
      </c>
      <c r="J77" s="5">
        <v>11.92</v>
      </c>
      <c r="K77" s="5">
        <v>26.37</v>
      </c>
      <c r="L77" s="5">
        <v>15.53</v>
      </c>
      <c r="M77" s="5" t="s">
        <v>32</v>
      </c>
      <c r="N77" s="5" t="s">
        <v>32</v>
      </c>
      <c r="O77" s="5" t="s">
        <v>32</v>
      </c>
      <c r="P77" s="5">
        <v>4.8099999999999996</v>
      </c>
      <c r="Q77" s="5" t="s">
        <v>32</v>
      </c>
      <c r="R77" s="5">
        <v>10.35</v>
      </c>
      <c r="S77" s="5">
        <v>7.68</v>
      </c>
      <c r="T77" s="5">
        <v>4.8899999999999997</v>
      </c>
      <c r="U77" s="5" t="s">
        <v>32</v>
      </c>
      <c r="V77" s="5" t="s">
        <v>32</v>
      </c>
      <c r="W77" s="5">
        <v>2.25</v>
      </c>
      <c r="X77" s="5">
        <v>1.38</v>
      </c>
      <c r="Y77" s="5">
        <v>8.83</v>
      </c>
      <c r="Z77" s="3" t="s">
        <v>33</v>
      </c>
      <c r="AA77" s="3" t="s">
        <v>34</v>
      </c>
      <c r="AB77" s="6" t="s">
        <v>33</v>
      </c>
      <c r="AC77" s="3" t="s">
        <v>33</v>
      </c>
      <c r="AD77" s="6" t="s">
        <v>33</v>
      </c>
      <c r="AE77" s="3" t="s">
        <v>32</v>
      </c>
      <c r="AF77" s="25" t="s">
        <v>32</v>
      </c>
      <c r="AG77" s="25" t="s">
        <v>32</v>
      </c>
      <c r="AH77" s="25" t="s">
        <v>32</v>
      </c>
      <c r="AI77" s="3">
        <v>0.33810000000000001</v>
      </c>
      <c r="AJ77" s="3">
        <v>307.74</v>
      </c>
      <c r="AK77" s="5">
        <v>44.81</v>
      </c>
      <c r="AL77" s="5">
        <v>83.25</v>
      </c>
      <c r="AM77" s="5">
        <v>149.51</v>
      </c>
      <c r="AN77" s="5">
        <v>17.34</v>
      </c>
      <c r="AO77" s="5">
        <v>2.64</v>
      </c>
      <c r="AP77" s="5">
        <v>17.3</v>
      </c>
      <c r="AQ77" s="5">
        <v>1.63</v>
      </c>
      <c r="AR77" s="5">
        <v>6.44</v>
      </c>
      <c r="AS77" s="5">
        <v>37.92</v>
      </c>
      <c r="AT77" s="5" t="s">
        <v>32</v>
      </c>
      <c r="AU77" s="5" t="s">
        <v>32</v>
      </c>
      <c r="AV77" s="3">
        <f t="shared" si="63"/>
        <v>0.38224228743416105</v>
      </c>
      <c r="AW77" s="3">
        <f t="shared" si="64"/>
        <v>0.38939051918735895</v>
      </c>
      <c r="AX77" s="6" t="str">
        <f t="shared" si="65"/>
        <v>NA</v>
      </c>
      <c r="AY77" s="6">
        <f t="shared" si="66"/>
        <v>4.6712802768166098E-2</v>
      </c>
      <c r="AZ77" s="3">
        <f t="shared" si="67"/>
        <v>0.41245674740484428</v>
      </c>
      <c r="BA77" s="3" t="str">
        <f t="shared" si="68"/>
        <v>NA</v>
      </c>
      <c r="BB77" s="3" t="str">
        <f t="shared" si="69"/>
        <v>NA</v>
      </c>
      <c r="BC77" s="3">
        <f t="shared" si="70"/>
        <v>0.13386423966628744</v>
      </c>
      <c r="BD77" s="3">
        <f t="shared" si="71"/>
        <v>2.1974634265652308E-3</v>
      </c>
      <c r="BE77" s="3">
        <f t="shared" si="72"/>
        <v>0.18096313017306245</v>
      </c>
      <c r="BF77" s="3" t="str">
        <f t="shared" si="73"/>
        <v>NA</v>
      </c>
      <c r="BG77" s="3">
        <f t="shared" si="74"/>
        <v>0.74284837576417795</v>
      </c>
      <c r="BH77" s="3" t="str">
        <f t="shared" si="75"/>
        <v>NA</v>
      </c>
      <c r="BI77" s="3" t="str">
        <f t="shared" si="76"/>
        <v>NA</v>
      </c>
      <c r="BJ77" s="3">
        <f t="shared" si="77"/>
        <v>0.33220466516177577</v>
      </c>
      <c r="BK77" s="25" t="s">
        <v>32</v>
      </c>
      <c r="BL77" s="3">
        <v>0.33810000000000001</v>
      </c>
      <c r="BM77" s="3" t="str">
        <f t="shared" si="37"/>
        <v>NA</v>
      </c>
      <c r="BN77" s="3">
        <v>0</v>
      </c>
      <c r="BO77" s="3">
        <v>1</v>
      </c>
      <c r="BP77" s="3">
        <v>0</v>
      </c>
      <c r="BQ77" s="6">
        <v>0</v>
      </c>
      <c r="BR77" s="3">
        <f t="shared" si="62"/>
        <v>0.34714714714714712</v>
      </c>
      <c r="BS77" s="3">
        <f t="shared" si="38"/>
        <v>0.53825825825825824</v>
      </c>
      <c r="BT77" s="3">
        <f t="shared" si="39"/>
        <v>0.27052056931175666</v>
      </c>
      <c r="BU77" s="3">
        <f t="shared" si="41"/>
        <v>0.48583219600961847</v>
      </c>
      <c r="BV77" s="3">
        <f t="shared" si="61"/>
        <v>1.0023121387283236</v>
      </c>
      <c r="BW77" s="3">
        <f t="shared" si="78"/>
        <v>0.65086531226486088</v>
      </c>
      <c r="BX77" s="3">
        <f t="shared" si="40"/>
        <v>0.15224913494809689</v>
      </c>
      <c r="BY77" s="3">
        <f t="shared" si="43"/>
        <v>9.4219653179190746E-2</v>
      </c>
      <c r="BZ77" s="3">
        <f t="shared" si="44"/>
        <v>0.16983122362869199</v>
      </c>
      <c r="CA77" s="3" t="str">
        <f t="shared" si="79"/>
        <v>NA</v>
      </c>
      <c r="CB77" s="3"/>
      <c r="CC77" s="3"/>
      <c r="CD77" s="3"/>
      <c r="CE77" s="3"/>
    </row>
    <row r="78" spans="1:83" ht="25" customHeight="1">
      <c r="A78" s="7" t="s">
        <v>308</v>
      </c>
      <c r="B78" s="13" t="s">
        <v>89</v>
      </c>
      <c r="C78" s="3" t="s">
        <v>104</v>
      </c>
      <c r="D78" s="3" t="s">
        <v>46</v>
      </c>
      <c r="E78" s="5">
        <v>31.4</v>
      </c>
      <c r="F78" s="5">
        <v>29.15</v>
      </c>
      <c r="G78" s="5">
        <v>10.75</v>
      </c>
      <c r="H78" s="5">
        <v>3.93</v>
      </c>
      <c r="I78" s="5">
        <v>1.38</v>
      </c>
      <c r="J78" s="5">
        <v>13.89</v>
      </c>
      <c r="K78" s="5">
        <v>28.68</v>
      </c>
      <c r="L78" s="5">
        <v>15.4</v>
      </c>
      <c r="M78" s="5" t="s">
        <v>32</v>
      </c>
      <c r="N78" s="5" t="s">
        <v>32</v>
      </c>
      <c r="O78" s="5" t="s">
        <v>32</v>
      </c>
      <c r="P78" s="5">
        <v>5.33</v>
      </c>
      <c r="Q78" s="5">
        <v>2.66</v>
      </c>
      <c r="R78" s="5">
        <v>10.57</v>
      </c>
      <c r="S78" s="5">
        <v>8.18</v>
      </c>
      <c r="T78" s="5">
        <v>4.2699999999999996</v>
      </c>
      <c r="U78" s="5" t="s">
        <v>32</v>
      </c>
      <c r="V78" s="5" t="s">
        <v>32</v>
      </c>
      <c r="W78" s="5">
        <v>2.08</v>
      </c>
      <c r="X78" s="5">
        <v>1.47</v>
      </c>
      <c r="Y78" s="5">
        <v>9.16</v>
      </c>
      <c r="Z78" s="3" t="s">
        <v>33</v>
      </c>
      <c r="AA78" s="3" t="s">
        <v>34</v>
      </c>
      <c r="AB78" s="6" t="s">
        <v>33</v>
      </c>
      <c r="AC78" s="3" t="s">
        <v>33</v>
      </c>
      <c r="AD78" s="6" t="s">
        <v>33</v>
      </c>
      <c r="AE78" s="3">
        <v>2.9</v>
      </c>
      <c r="AF78" s="25">
        <v>2.78</v>
      </c>
      <c r="AG78" s="25">
        <v>2.11</v>
      </c>
      <c r="AH78" s="25">
        <v>0.73</v>
      </c>
      <c r="AI78" s="3">
        <v>0.3896</v>
      </c>
      <c r="AJ78" s="3">
        <v>337.61</v>
      </c>
      <c r="AK78" s="5">
        <v>51.99</v>
      </c>
      <c r="AL78" s="5">
        <v>89.98</v>
      </c>
      <c r="AM78" s="5">
        <v>167.52</v>
      </c>
      <c r="AN78" s="5">
        <v>21.88</v>
      </c>
      <c r="AO78" s="5">
        <v>4.1500000000000004</v>
      </c>
      <c r="AP78" s="5">
        <v>20.23</v>
      </c>
      <c r="AQ78" s="5">
        <v>2.23</v>
      </c>
      <c r="AR78" s="5" t="s">
        <v>32</v>
      </c>
      <c r="AS78" s="5" t="s">
        <v>32</v>
      </c>
      <c r="AT78" s="5" t="s">
        <v>32</v>
      </c>
      <c r="AU78" s="5" t="s">
        <v>32</v>
      </c>
      <c r="AV78" s="3">
        <f t="shared" si="63"/>
        <v>0.36878216123499147</v>
      </c>
      <c r="AW78" s="3">
        <f t="shared" si="64"/>
        <v>0.3626072041166381</v>
      </c>
      <c r="AX78" s="6" t="str">
        <f t="shared" si="65"/>
        <v>NA</v>
      </c>
      <c r="AY78" s="6">
        <f t="shared" si="66"/>
        <v>4.3949044585987258E-2</v>
      </c>
      <c r="AZ78" s="3">
        <f t="shared" si="67"/>
        <v>0.44235668789808918</v>
      </c>
      <c r="BA78" s="3" t="str">
        <f t="shared" si="68"/>
        <v>NA</v>
      </c>
      <c r="BB78" s="3" t="str">
        <f t="shared" si="69"/>
        <v>NA</v>
      </c>
      <c r="BC78" s="3">
        <f t="shared" si="70"/>
        <v>0.13702928870292888</v>
      </c>
      <c r="BD78" s="3">
        <f t="shared" si="71"/>
        <v>1.7991756132149025E-3</v>
      </c>
      <c r="BE78" s="3">
        <f t="shared" si="72"/>
        <v>0.18284734133790739</v>
      </c>
      <c r="BF78" s="3">
        <f t="shared" si="73"/>
        <v>9.1252144082332773E-2</v>
      </c>
      <c r="BG78" s="3">
        <f t="shared" si="74"/>
        <v>0.6708889972074259</v>
      </c>
      <c r="BH78" s="3" t="str">
        <f t="shared" si="75"/>
        <v>NA</v>
      </c>
      <c r="BI78" s="3" t="str">
        <f t="shared" si="76"/>
        <v>NA</v>
      </c>
      <c r="BJ78" s="3">
        <f t="shared" si="77"/>
        <v>0.3142367066895369</v>
      </c>
      <c r="BK78" s="25">
        <v>2.11</v>
      </c>
      <c r="BL78" s="3">
        <v>0.3896</v>
      </c>
      <c r="BM78" s="3">
        <f t="shared" si="37"/>
        <v>1.0431654676258992</v>
      </c>
      <c r="BN78" s="3">
        <v>0</v>
      </c>
      <c r="BO78" s="3">
        <v>1</v>
      </c>
      <c r="BP78" s="3">
        <v>0</v>
      </c>
      <c r="BQ78" s="6">
        <v>0</v>
      </c>
      <c r="BR78" s="3">
        <f t="shared" si="62"/>
        <v>0.34896643698599683</v>
      </c>
      <c r="BS78" s="3">
        <f t="shared" si="38"/>
        <v>0.57779506557012672</v>
      </c>
      <c r="BT78" s="3">
        <f t="shared" si="39"/>
        <v>0.26652054145315601</v>
      </c>
      <c r="BU78" s="3">
        <f t="shared" si="41"/>
        <v>0.49619383312105686</v>
      </c>
      <c r="BV78" s="3">
        <f t="shared" si="61"/>
        <v>1.0815620365793375</v>
      </c>
      <c r="BW78" s="3">
        <f t="shared" si="78"/>
        <v>0.6939965694682676</v>
      </c>
      <c r="BX78" s="3">
        <f t="shared" si="40"/>
        <v>0.18967093235831811</v>
      </c>
      <c r="BY78" s="3">
        <f t="shared" si="43"/>
        <v>0.11023232822540781</v>
      </c>
      <c r="BZ78" s="3" t="str">
        <f t="shared" si="44"/>
        <v>NA</v>
      </c>
      <c r="CA78" s="3" t="str">
        <f t="shared" si="79"/>
        <v>NA</v>
      </c>
      <c r="CB78" s="3"/>
      <c r="CC78" s="3"/>
      <c r="CD78" s="3"/>
      <c r="CE78" s="3"/>
    </row>
    <row r="79" spans="1:83" ht="25" customHeight="1">
      <c r="A79" s="7" t="s">
        <v>308</v>
      </c>
      <c r="B79" s="13" t="s">
        <v>89</v>
      </c>
      <c r="C79" s="3" t="s">
        <v>105</v>
      </c>
      <c r="D79" s="3" t="s">
        <v>46</v>
      </c>
      <c r="E79" s="5" t="s">
        <v>32</v>
      </c>
      <c r="F79" s="5">
        <v>26.5</v>
      </c>
      <c r="G79" s="5">
        <v>9.5399999999999991</v>
      </c>
      <c r="H79" s="5">
        <v>3.69</v>
      </c>
      <c r="I79" s="5">
        <v>1.3</v>
      </c>
      <c r="J79" s="5">
        <v>13.69</v>
      </c>
      <c r="K79" s="5">
        <v>26.96</v>
      </c>
      <c r="L79" s="5">
        <v>14.88</v>
      </c>
      <c r="M79" s="5" t="s">
        <v>32</v>
      </c>
      <c r="N79" s="5" t="s">
        <v>32</v>
      </c>
      <c r="O79" s="5" t="s">
        <v>32</v>
      </c>
      <c r="P79" s="5">
        <v>3.97</v>
      </c>
      <c r="Q79" s="5">
        <v>2.64</v>
      </c>
      <c r="R79" s="5" t="s">
        <v>32</v>
      </c>
      <c r="S79" s="5" t="s">
        <v>32</v>
      </c>
      <c r="T79" s="5" t="s">
        <v>32</v>
      </c>
      <c r="U79" s="5" t="s">
        <v>32</v>
      </c>
      <c r="V79" s="5" t="s">
        <v>32</v>
      </c>
      <c r="W79" s="5">
        <v>2.39</v>
      </c>
      <c r="X79" s="5">
        <v>1.54</v>
      </c>
      <c r="Y79" s="5" t="s">
        <v>32</v>
      </c>
      <c r="Z79" s="3" t="s">
        <v>33</v>
      </c>
      <c r="AA79" s="3" t="s">
        <v>32</v>
      </c>
      <c r="AB79" s="6" t="s">
        <v>33</v>
      </c>
      <c r="AC79" s="3" t="s">
        <v>33</v>
      </c>
      <c r="AD79" s="6" t="s">
        <v>33</v>
      </c>
      <c r="AE79" s="3">
        <v>3.04</v>
      </c>
      <c r="AF79" s="25">
        <v>2.06</v>
      </c>
      <c r="AG79" s="25">
        <v>3.06</v>
      </c>
      <c r="AH79" s="5">
        <v>0.7</v>
      </c>
      <c r="AI79" s="3" t="s">
        <v>32</v>
      </c>
      <c r="AJ79" s="3" t="s">
        <v>32</v>
      </c>
      <c r="AK79" s="5">
        <v>44.95</v>
      </c>
      <c r="AL79" s="5">
        <v>94.04</v>
      </c>
      <c r="AM79" s="5" t="s">
        <v>32</v>
      </c>
      <c r="AN79" s="5">
        <v>16.95</v>
      </c>
      <c r="AO79" s="5">
        <v>3.64</v>
      </c>
      <c r="AP79" s="5">
        <v>18.21</v>
      </c>
      <c r="AQ79" s="5">
        <v>1.45</v>
      </c>
      <c r="AR79" s="5">
        <v>5.41</v>
      </c>
      <c r="AS79" s="5" t="s">
        <v>32</v>
      </c>
      <c r="AT79" s="5">
        <v>6.12</v>
      </c>
      <c r="AU79" s="5">
        <v>44.48</v>
      </c>
      <c r="AV79" s="3">
        <f t="shared" si="63"/>
        <v>0.36</v>
      </c>
      <c r="AW79" s="3" t="str">
        <f t="shared" si="64"/>
        <v>NA</v>
      </c>
      <c r="AX79" s="6" t="str">
        <f t="shared" si="65"/>
        <v>NA</v>
      </c>
      <c r="AY79" s="6" t="str">
        <f t="shared" si="66"/>
        <v>NA</v>
      </c>
      <c r="AZ79" s="3" t="str">
        <f t="shared" si="67"/>
        <v>NA</v>
      </c>
      <c r="BA79" s="3" t="str">
        <f t="shared" si="68"/>
        <v>NA</v>
      </c>
      <c r="BB79" s="3" t="str">
        <f t="shared" si="69"/>
        <v>NA</v>
      </c>
      <c r="BC79" s="3">
        <f t="shared" si="70"/>
        <v>0.13686943620178041</v>
      </c>
      <c r="BD79" s="3">
        <f t="shared" si="71"/>
        <v>2.6205767176931292E-3</v>
      </c>
      <c r="BE79" s="3">
        <f t="shared" si="72"/>
        <v>0.14981132075471698</v>
      </c>
      <c r="BF79" s="3">
        <f t="shared" si="73"/>
        <v>9.9622641509433965E-2</v>
      </c>
      <c r="BG79" s="3" t="str">
        <f t="shared" si="74"/>
        <v>NA</v>
      </c>
      <c r="BH79" s="3" t="str">
        <f t="shared" si="75"/>
        <v>NA</v>
      </c>
      <c r="BI79" s="3" t="str">
        <f t="shared" si="76"/>
        <v>NA</v>
      </c>
      <c r="BJ79" s="3" t="str">
        <f t="shared" si="77"/>
        <v>NA</v>
      </c>
      <c r="BK79" s="25">
        <v>3.06</v>
      </c>
      <c r="BL79" s="3" t="s">
        <v>32</v>
      </c>
      <c r="BM79" s="3">
        <f t="shared" si="37"/>
        <v>1.4757281553398058</v>
      </c>
      <c r="BN79" s="3">
        <v>0</v>
      </c>
      <c r="BO79" s="3" t="s">
        <v>32</v>
      </c>
      <c r="BP79" s="3">
        <v>0</v>
      </c>
      <c r="BQ79" s="6">
        <v>0</v>
      </c>
      <c r="BR79" s="3" t="str">
        <f t="shared" ref="BR79:BR110" si="80">IF(E79="NA", "NA", IF(AL79="NA","NA", E79/AL79))</f>
        <v>NA</v>
      </c>
      <c r="BS79" s="3">
        <f t="shared" si="38"/>
        <v>0.47798809017439386</v>
      </c>
      <c r="BT79" s="3" t="str">
        <f t="shared" si="39"/>
        <v>NA</v>
      </c>
      <c r="BU79" s="3" t="str">
        <f t="shared" si="41"/>
        <v>NA</v>
      </c>
      <c r="BV79" s="3">
        <f t="shared" si="61"/>
        <v>0.93080724876441512</v>
      </c>
      <c r="BW79" s="3">
        <f t="shared" si="78"/>
        <v>0.68716981132075472</v>
      </c>
      <c r="BX79" s="3">
        <f t="shared" si="40"/>
        <v>0.21474926253687318</v>
      </c>
      <c r="BY79" s="3">
        <f t="shared" si="43"/>
        <v>7.9626578802855563E-2</v>
      </c>
      <c r="BZ79" s="3" t="str">
        <f t="shared" si="44"/>
        <v>NA</v>
      </c>
      <c r="CA79" s="3">
        <f t="shared" si="79"/>
        <v>0.13758992805755396</v>
      </c>
      <c r="CB79" s="3"/>
      <c r="CC79" s="3"/>
      <c r="CD79" s="3"/>
      <c r="CE79" s="3"/>
    </row>
    <row r="80" spans="1:83" ht="25" customHeight="1">
      <c r="A80" s="7" t="s">
        <v>308</v>
      </c>
      <c r="B80" s="13" t="s">
        <v>89</v>
      </c>
      <c r="C80" s="3" t="s">
        <v>106</v>
      </c>
      <c r="D80" s="3" t="s">
        <v>46</v>
      </c>
      <c r="E80" s="5">
        <v>24.9</v>
      </c>
      <c r="F80" s="5">
        <v>22.58</v>
      </c>
      <c r="G80" s="5">
        <v>9.56</v>
      </c>
      <c r="H80" s="5">
        <v>3.13</v>
      </c>
      <c r="I80" s="5" t="s">
        <v>32</v>
      </c>
      <c r="J80" s="5">
        <v>11.27</v>
      </c>
      <c r="K80" s="5">
        <v>23.67</v>
      </c>
      <c r="L80" s="5">
        <v>14.93</v>
      </c>
      <c r="M80" s="5" t="s">
        <v>32</v>
      </c>
      <c r="N80" s="5" t="s">
        <v>32</v>
      </c>
      <c r="O80" s="5" t="s">
        <v>32</v>
      </c>
      <c r="P80" s="5">
        <v>3.23</v>
      </c>
      <c r="Q80" s="5">
        <v>2.56</v>
      </c>
      <c r="R80" s="5">
        <v>10.08</v>
      </c>
      <c r="S80" s="5">
        <v>5.49</v>
      </c>
      <c r="T80" s="5">
        <v>4.53</v>
      </c>
      <c r="U80" s="5" t="s">
        <v>32</v>
      </c>
      <c r="V80" s="5">
        <v>1.07</v>
      </c>
      <c r="W80" s="5">
        <v>1.85</v>
      </c>
      <c r="X80" s="5">
        <v>1.1200000000000001</v>
      </c>
      <c r="Y80" s="5">
        <v>8.32</v>
      </c>
      <c r="Z80" s="3" t="s">
        <v>33</v>
      </c>
      <c r="AA80" s="3" t="s">
        <v>32</v>
      </c>
      <c r="AB80" s="6" t="s">
        <v>33</v>
      </c>
      <c r="AC80" s="3" t="s">
        <v>33</v>
      </c>
      <c r="AD80" s="6" t="s">
        <v>33</v>
      </c>
      <c r="AE80" s="3" t="s">
        <v>32</v>
      </c>
      <c r="AF80" s="25" t="s">
        <v>32</v>
      </c>
      <c r="AG80" s="25">
        <v>1.85</v>
      </c>
      <c r="AH80" s="25">
        <v>0.74</v>
      </c>
      <c r="AI80" s="3" t="s">
        <v>32</v>
      </c>
      <c r="AJ80" s="3" t="s">
        <v>32</v>
      </c>
      <c r="AK80" s="5">
        <v>41.12</v>
      </c>
      <c r="AL80" s="5">
        <v>76.91</v>
      </c>
      <c r="AM80" s="5" t="s">
        <v>32</v>
      </c>
      <c r="AN80" s="5">
        <v>17.27</v>
      </c>
      <c r="AO80" s="5">
        <v>3.24</v>
      </c>
      <c r="AP80" s="5">
        <v>17.39</v>
      </c>
      <c r="AQ80" s="5">
        <v>1.69</v>
      </c>
      <c r="AR80" s="5">
        <v>6.45</v>
      </c>
      <c r="AS80" s="5">
        <v>35.75</v>
      </c>
      <c r="AT80" s="5">
        <v>6.8</v>
      </c>
      <c r="AU80" s="5">
        <v>40.92</v>
      </c>
      <c r="AV80" s="3">
        <f t="shared" si="63"/>
        <v>0.42338352524357842</v>
      </c>
      <c r="AW80" s="3">
        <f t="shared" si="64"/>
        <v>0.44641275465013291</v>
      </c>
      <c r="AX80" s="6" t="str">
        <f t="shared" si="65"/>
        <v>NA</v>
      </c>
      <c r="AY80" s="6" t="str">
        <f t="shared" si="66"/>
        <v>NA</v>
      </c>
      <c r="AZ80" s="3">
        <f t="shared" si="67"/>
        <v>0.45261044176706827</v>
      </c>
      <c r="BA80" s="3" t="str">
        <f t="shared" si="68"/>
        <v>NA</v>
      </c>
      <c r="BB80" s="3" t="str">
        <f t="shared" si="69"/>
        <v>NA</v>
      </c>
      <c r="BC80" s="3">
        <f t="shared" si="70"/>
        <v>0.1322348964934516</v>
      </c>
      <c r="BD80" s="3">
        <f t="shared" si="71"/>
        <v>2.0319446808944644E-3</v>
      </c>
      <c r="BE80" s="3">
        <f t="shared" si="72"/>
        <v>0.14304694419840569</v>
      </c>
      <c r="BF80" s="3">
        <f t="shared" si="73"/>
        <v>0.11337466784765281</v>
      </c>
      <c r="BG80" s="3">
        <f t="shared" si="74"/>
        <v>0.69704956574335097</v>
      </c>
      <c r="BH80" s="3" t="str">
        <f t="shared" si="75"/>
        <v>NA</v>
      </c>
      <c r="BI80" s="3">
        <f t="shared" si="76"/>
        <v>4.7387068201948636E-2</v>
      </c>
      <c r="BJ80" s="3">
        <f t="shared" si="77"/>
        <v>0.36846767050487161</v>
      </c>
      <c r="BK80" s="25">
        <v>1.85</v>
      </c>
      <c r="BL80" s="3" t="s">
        <v>32</v>
      </c>
      <c r="BM80" s="3" t="str">
        <f t="shared" si="37"/>
        <v>NA</v>
      </c>
      <c r="BN80" s="3">
        <v>0</v>
      </c>
      <c r="BO80" s="3" t="s">
        <v>32</v>
      </c>
      <c r="BP80" s="3">
        <v>0</v>
      </c>
      <c r="BQ80" s="6">
        <v>0</v>
      </c>
      <c r="BR80" s="3">
        <f t="shared" si="80"/>
        <v>0.32375503835652059</v>
      </c>
      <c r="BS80" s="3">
        <f t="shared" si="38"/>
        <v>0.53465089065141069</v>
      </c>
      <c r="BT80" s="3" t="str">
        <f t="shared" si="39"/>
        <v>NA</v>
      </c>
      <c r="BU80" s="3" t="str">
        <f t="shared" si="41"/>
        <v>NA</v>
      </c>
      <c r="BV80" s="3">
        <f t="shared" si="61"/>
        <v>0.99309948246118451</v>
      </c>
      <c r="BW80" s="3">
        <f t="shared" si="78"/>
        <v>0.7701505757307352</v>
      </c>
      <c r="BX80" s="3">
        <f t="shared" si="40"/>
        <v>0.18760856977417489</v>
      </c>
      <c r="BY80" s="3">
        <f t="shared" si="43"/>
        <v>9.7182288671650366E-2</v>
      </c>
      <c r="BZ80" s="3">
        <f t="shared" si="44"/>
        <v>0.18041958041958042</v>
      </c>
      <c r="CA80" s="3">
        <f t="shared" si="79"/>
        <v>0.16617790811339198</v>
      </c>
      <c r="CB80" s="3"/>
      <c r="CC80" s="3"/>
      <c r="CD80" s="3"/>
      <c r="CE80" s="3"/>
    </row>
    <row r="81" spans="1:83" ht="25" customHeight="1">
      <c r="A81" s="7" t="s">
        <v>308</v>
      </c>
      <c r="B81" s="13" t="s">
        <v>89</v>
      </c>
      <c r="C81" s="3" t="s">
        <v>107</v>
      </c>
      <c r="D81" s="3" t="s">
        <v>46</v>
      </c>
      <c r="E81" s="5">
        <v>26.7</v>
      </c>
      <c r="F81" s="5">
        <v>24.9</v>
      </c>
      <c r="G81" s="5">
        <v>8.6300000000000008</v>
      </c>
      <c r="H81" s="5">
        <v>2.96</v>
      </c>
      <c r="I81" s="5" t="s">
        <v>32</v>
      </c>
      <c r="J81" s="5">
        <v>11.97</v>
      </c>
      <c r="K81" s="5">
        <v>24.79</v>
      </c>
      <c r="L81" s="5">
        <v>13.59</v>
      </c>
      <c r="M81" s="5" t="s">
        <v>32</v>
      </c>
      <c r="N81" s="5" t="s">
        <v>32</v>
      </c>
      <c r="O81" s="5" t="s">
        <v>32</v>
      </c>
      <c r="P81" s="5">
        <v>3.35</v>
      </c>
      <c r="Q81" s="5">
        <v>2.2000000000000002</v>
      </c>
      <c r="R81" s="5">
        <v>9.48</v>
      </c>
      <c r="S81" s="5">
        <v>7.25</v>
      </c>
      <c r="T81" s="5">
        <v>4.74</v>
      </c>
      <c r="U81" s="5" t="s">
        <v>32</v>
      </c>
      <c r="V81" s="5">
        <v>1.33</v>
      </c>
      <c r="W81" s="5">
        <v>1.62</v>
      </c>
      <c r="X81" s="5">
        <v>0.51</v>
      </c>
      <c r="Y81" s="5">
        <v>9.4</v>
      </c>
      <c r="Z81" s="3" t="s">
        <v>33</v>
      </c>
      <c r="AA81" s="3" t="s">
        <v>34</v>
      </c>
      <c r="AB81" s="6" t="s">
        <v>33</v>
      </c>
      <c r="AC81" s="3" t="s">
        <v>33</v>
      </c>
      <c r="AD81" s="6" t="s">
        <v>33</v>
      </c>
      <c r="AE81" s="3">
        <v>3.39</v>
      </c>
      <c r="AF81" s="25">
        <v>1.95</v>
      </c>
      <c r="AG81" s="25">
        <v>1.84</v>
      </c>
      <c r="AH81" s="25">
        <v>0.69</v>
      </c>
      <c r="AI81" s="3">
        <v>0.2666</v>
      </c>
      <c r="AJ81" s="3" t="s">
        <v>32</v>
      </c>
      <c r="AK81" s="5">
        <v>42.78</v>
      </c>
      <c r="AL81" s="5">
        <v>87.37</v>
      </c>
      <c r="AM81" s="5" t="s">
        <v>32</v>
      </c>
      <c r="AN81" s="5">
        <v>16.5</v>
      </c>
      <c r="AO81" s="5">
        <v>3.33</v>
      </c>
      <c r="AP81" s="5">
        <v>15.71</v>
      </c>
      <c r="AQ81" s="5">
        <v>1.62</v>
      </c>
      <c r="AR81" s="5">
        <v>5.77</v>
      </c>
      <c r="AS81" s="5">
        <v>36.270000000000003</v>
      </c>
      <c r="AT81" s="5">
        <v>5.74</v>
      </c>
      <c r="AU81" s="5">
        <v>39.72</v>
      </c>
      <c r="AV81" s="3">
        <f t="shared" ref="AV81:AV112" si="81">IF(G81="NA", "NA", IF(F81="NA", "NA",G81 /F81))</f>
        <v>0.34658634538152616</v>
      </c>
      <c r="AW81" s="3">
        <f t="shared" ref="AW81:AW112" si="82">IF(R81="NA", "NA", IF(F81="NA","NA",R81/F81))</f>
        <v>0.3807228915662651</v>
      </c>
      <c r="AX81" s="6" t="str">
        <f t="shared" si="65"/>
        <v>NA</v>
      </c>
      <c r="AY81" s="6" t="str">
        <f t="shared" si="66"/>
        <v>NA</v>
      </c>
      <c r="AZ81" s="3">
        <f t="shared" si="67"/>
        <v>0.44831460674157309</v>
      </c>
      <c r="BA81" s="3" t="str">
        <f t="shared" si="68"/>
        <v>NA</v>
      </c>
      <c r="BB81" s="3" t="str">
        <f t="shared" si="69"/>
        <v>NA</v>
      </c>
      <c r="BC81" s="3">
        <f t="shared" si="70"/>
        <v>0.11940298507462686</v>
      </c>
      <c r="BD81" s="3">
        <f t="shared" si="71"/>
        <v>6.6627957613586892E-4</v>
      </c>
      <c r="BE81" s="3">
        <f t="shared" si="72"/>
        <v>0.13453815261044177</v>
      </c>
      <c r="BF81" s="3">
        <f t="shared" si="73"/>
        <v>8.835341365461849E-2</v>
      </c>
      <c r="BG81" s="3">
        <f t="shared" si="74"/>
        <v>0.75637943607513292</v>
      </c>
      <c r="BH81" s="3" t="str">
        <f t="shared" si="75"/>
        <v>NA</v>
      </c>
      <c r="BI81" s="3">
        <f t="shared" si="76"/>
        <v>5.3413654618473902E-2</v>
      </c>
      <c r="BJ81" s="3">
        <f t="shared" si="77"/>
        <v>0.3775100401606426</v>
      </c>
      <c r="BK81" s="25">
        <v>1.84</v>
      </c>
      <c r="BL81" s="3">
        <v>0.2666</v>
      </c>
      <c r="BM81" s="3">
        <f t="shared" si="37"/>
        <v>1.7384615384615385</v>
      </c>
      <c r="BN81" s="3">
        <v>0</v>
      </c>
      <c r="BO81" s="3">
        <v>1</v>
      </c>
      <c r="BP81" s="3">
        <v>0</v>
      </c>
      <c r="BQ81" s="6">
        <v>0</v>
      </c>
      <c r="BR81" s="3">
        <f t="shared" si="80"/>
        <v>0.30559688680325053</v>
      </c>
      <c r="BS81" s="3">
        <f t="shared" si="38"/>
        <v>0.48964175346228683</v>
      </c>
      <c r="BT81" s="3" t="str">
        <f t="shared" si="39"/>
        <v>NA</v>
      </c>
      <c r="BU81" s="3" t="str">
        <f t="shared" si="41"/>
        <v>NA</v>
      </c>
      <c r="BV81" s="3">
        <f t="shared" si="61"/>
        <v>1.0502864417568427</v>
      </c>
      <c r="BW81" s="3">
        <f t="shared" si="78"/>
        <v>0.63092369477911658</v>
      </c>
      <c r="BX81" s="3">
        <f t="shared" si="40"/>
        <v>0.20181818181818181</v>
      </c>
      <c r="BY81" s="3">
        <f t="shared" si="43"/>
        <v>0.10311903246339911</v>
      </c>
      <c r="BZ81" s="3">
        <f t="shared" si="44"/>
        <v>0.15908464295561067</v>
      </c>
      <c r="CA81" s="3">
        <f t="shared" si="79"/>
        <v>0.14451158106747231</v>
      </c>
      <c r="CB81" s="3"/>
      <c r="CC81" s="3"/>
      <c r="CD81" s="3"/>
      <c r="CE81" s="3"/>
    </row>
    <row r="82" spans="1:83" ht="25" customHeight="1">
      <c r="A82" s="7" t="s">
        <v>308</v>
      </c>
      <c r="B82" s="13" t="s">
        <v>89</v>
      </c>
      <c r="C82" s="3" t="s">
        <v>108</v>
      </c>
      <c r="D82" s="3" t="s">
        <v>46</v>
      </c>
      <c r="E82" s="5">
        <v>26.6</v>
      </c>
      <c r="F82" s="5">
        <v>23.86</v>
      </c>
      <c r="G82" s="5">
        <v>9.66</v>
      </c>
      <c r="H82" s="5">
        <v>3.45</v>
      </c>
      <c r="I82" s="5" t="s">
        <v>32</v>
      </c>
      <c r="J82" s="5">
        <v>12.51</v>
      </c>
      <c r="K82" s="5">
        <v>23.93</v>
      </c>
      <c r="L82" s="5">
        <v>12.7</v>
      </c>
      <c r="M82" s="5">
        <v>2.8</v>
      </c>
      <c r="N82" s="5" t="s">
        <v>32</v>
      </c>
      <c r="O82" s="5" t="s">
        <v>32</v>
      </c>
      <c r="P82" s="5">
        <v>3.42</v>
      </c>
      <c r="Q82" s="5">
        <v>2.96</v>
      </c>
      <c r="R82" s="5">
        <v>10.45</v>
      </c>
      <c r="S82" s="5">
        <v>5.67</v>
      </c>
      <c r="T82" s="5">
        <v>4.75</v>
      </c>
      <c r="U82" s="5" t="s">
        <v>32</v>
      </c>
      <c r="V82" s="5">
        <v>1.81</v>
      </c>
      <c r="W82" s="5" t="s">
        <v>32</v>
      </c>
      <c r="X82" s="5" t="s">
        <v>32</v>
      </c>
      <c r="Y82" s="5">
        <v>8.35</v>
      </c>
      <c r="Z82" s="3" t="s">
        <v>33</v>
      </c>
      <c r="AA82" s="3" t="s">
        <v>32</v>
      </c>
      <c r="AB82" s="6" t="s">
        <v>33</v>
      </c>
      <c r="AC82" s="3" t="s">
        <v>33</v>
      </c>
      <c r="AD82" s="6" t="s">
        <v>33</v>
      </c>
      <c r="AE82" s="3">
        <v>3.84</v>
      </c>
      <c r="AF82" s="25">
        <v>2.87</v>
      </c>
      <c r="AG82" s="25">
        <v>2.41</v>
      </c>
      <c r="AH82" s="25">
        <v>0.69</v>
      </c>
      <c r="AI82" s="3" t="s">
        <v>32</v>
      </c>
      <c r="AJ82" s="3">
        <v>289.56</v>
      </c>
      <c r="AK82" s="5">
        <v>43.15</v>
      </c>
      <c r="AL82" s="5">
        <v>75.78</v>
      </c>
      <c r="AM82" s="5">
        <v>136.87</v>
      </c>
      <c r="AN82" s="5">
        <v>18.18</v>
      </c>
      <c r="AO82" s="5">
        <v>3.68</v>
      </c>
      <c r="AP82" s="5" t="s">
        <v>32</v>
      </c>
      <c r="AQ82" s="5" t="s">
        <v>32</v>
      </c>
      <c r="AR82" s="5" t="s">
        <v>32</v>
      </c>
      <c r="AS82" s="5" t="s">
        <v>32</v>
      </c>
      <c r="AT82" s="5" t="s">
        <v>32</v>
      </c>
      <c r="AU82" s="5" t="s">
        <v>32</v>
      </c>
      <c r="AV82" s="3">
        <f t="shared" si="81"/>
        <v>0.404861693210394</v>
      </c>
      <c r="AW82" s="3">
        <f t="shared" si="82"/>
        <v>0.43797150041911148</v>
      </c>
      <c r="AX82" s="6" t="str">
        <f t="shared" si="65"/>
        <v>NA</v>
      </c>
      <c r="AY82" s="6" t="str">
        <f t="shared" si="66"/>
        <v>NA</v>
      </c>
      <c r="AZ82" s="3">
        <f t="shared" si="67"/>
        <v>0.47030075187969922</v>
      </c>
      <c r="BA82" s="3">
        <f t="shared" si="68"/>
        <v>0.11700793982448808</v>
      </c>
      <c r="BB82" s="3">
        <f t="shared" si="69"/>
        <v>0.22047244094488189</v>
      </c>
      <c r="BC82" s="3">
        <f t="shared" si="70"/>
        <v>0.14417049728374426</v>
      </c>
      <c r="BD82" s="3" t="str">
        <f t="shared" si="71"/>
        <v>NA</v>
      </c>
      <c r="BE82" s="3">
        <f t="shared" si="72"/>
        <v>0.14333612740989102</v>
      </c>
      <c r="BF82" s="3">
        <f t="shared" si="73"/>
        <v>0.12405699916177704</v>
      </c>
      <c r="BG82" s="3">
        <f t="shared" si="74"/>
        <v>0.68598900776206306</v>
      </c>
      <c r="BH82" s="3" t="str">
        <f t="shared" si="75"/>
        <v>NA</v>
      </c>
      <c r="BI82" s="3">
        <f t="shared" si="76"/>
        <v>7.5859178541492045E-2</v>
      </c>
      <c r="BJ82" s="3">
        <f t="shared" si="77"/>
        <v>0.34995808885163454</v>
      </c>
      <c r="BK82" s="25">
        <v>2.41</v>
      </c>
      <c r="BL82" s="3" t="s">
        <v>32</v>
      </c>
      <c r="BM82" s="3">
        <f t="shared" si="37"/>
        <v>1.3379790940766549</v>
      </c>
      <c r="BN82" s="3">
        <v>0</v>
      </c>
      <c r="BO82" s="3" t="s">
        <v>32</v>
      </c>
      <c r="BP82" s="3">
        <v>0</v>
      </c>
      <c r="BQ82" s="6">
        <v>0</v>
      </c>
      <c r="BR82" s="3">
        <f t="shared" si="80"/>
        <v>0.35101609923462657</v>
      </c>
      <c r="BS82" s="3">
        <f t="shared" si="38"/>
        <v>0.56941145420955397</v>
      </c>
      <c r="BT82" s="3">
        <f t="shared" si="39"/>
        <v>0.26170741815167842</v>
      </c>
      <c r="BU82" s="3">
        <f t="shared" si="41"/>
        <v>0.47268269097941706</v>
      </c>
      <c r="BV82" s="3" t="str">
        <f t="shared" si="61"/>
        <v>NA</v>
      </c>
      <c r="BW82" s="3" t="str">
        <f t="shared" si="78"/>
        <v>NA</v>
      </c>
      <c r="BX82" s="3">
        <f t="shared" si="40"/>
        <v>0.20242024202420245</v>
      </c>
      <c r="BY82" s="3" t="str">
        <f t="shared" si="43"/>
        <v>NA</v>
      </c>
      <c r="BZ82" s="3" t="str">
        <f t="shared" si="44"/>
        <v>NA</v>
      </c>
      <c r="CA82" s="3" t="str">
        <f t="shared" si="79"/>
        <v>NA</v>
      </c>
      <c r="CB82" s="3"/>
      <c r="CC82" s="3"/>
      <c r="CD82" s="3"/>
      <c r="CE82" s="3"/>
    </row>
    <row r="83" spans="1:83" ht="25" customHeight="1">
      <c r="A83" s="7" t="s">
        <v>308</v>
      </c>
      <c r="B83" s="13" t="s">
        <v>89</v>
      </c>
      <c r="C83" s="3" t="s">
        <v>109</v>
      </c>
      <c r="D83" s="3" t="s">
        <v>46</v>
      </c>
      <c r="E83" s="5">
        <v>28.3</v>
      </c>
      <c r="F83" s="5">
        <v>26.04</v>
      </c>
      <c r="G83" s="5">
        <v>10.119999999999999</v>
      </c>
      <c r="H83" s="5">
        <v>2.66</v>
      </c>
      <c r="I83" s="5">
        <v>1.34</v>
      </c>
      <c r="J83" s="5" t="s">
        <v>32</v>
      </c>
      <c r="K83" s="5">
        <v>25.63</v>
      </c>
      <c r="L83" s="5" t="s">
        <v>32</v>
      </c>
      <c r="M83" s="5" t="s">
        <v>32</v>
      </c>
      <c r="N83" s="5" t="s">
        <v>32</v>
      </c>
      <c r="O83" s="5" t="s">
        <v>32</v>
      </c>
      <c r="P83" s="5">
        <v>3.95</v>
      </c>
      <c r="Q83" s="5" t="s">
        <v>32</v>
      </c>
      <c r="R83" s="5" t="s">
        <v>32</v>
      </c>
      <c r="S83" s="5">
        <v>6.54</v>
      </c>
      <c r="T83" s="5">
        <v>4.33</v>
      </c>
      <c r="U83" s="5" t="s">
        <v>32</v>
      </c>
      <c r="V83" s="5" t="s">
        <v>32</v>
      </c>
      <c r="W83" s="5">
        <v>2.37</v>
      </c>
      <c r="X83" s="5">
        <v>1.77</v>
      </c>
      <c r="Y83" s="5">
        <v>8.8699999999999992</v>
      </c>
      <c r="Z83" s="3" t="s">
        <v>33</v>
      </c>
      <c r="AA83" s="3" t="s">
        <v>32</v>
      </c>
      <c r="AB83" s="6" t="s">
        <v>33</v>
      </c>
      <c r="AC83" s="3" t="s">
        <v>33</v>
      </c>
      <c r="AD83" s="6" t="s">
        <v>33</v>
      </c>
      <c r="AE83" s="23" t="s">
        <v>32</v>
      </c>
      <c r="AF83" s="25" t="s">
        <v>32</v>
      </c>
      <c r="AG83" s="25" t="s">
        <v>32</v>
      </c>
      <c r="AH83" s="25" t="s">
        <v>32</v>
      </c>
      <c r="AI83" s="3" t="s">
        <v>32</v>
      </c>
      <c r="AJ83" s="3">
        <v>294.08999999999997</v>
      </c>
      <c r="AK83" s="5">
        <v>42.96</v>
      </c>
      <c r="AL83" s="5">
        <v>76.92</v>
      </c>
      <c r="AM83" s="5">
        <v>146.57</v>
      </c>
      <c r="AN83" s="5">
        <v>17.28</v>
      </c>
      <c r="AO83" s="5">
        <v>3.46</v>
      </c>
      <c r="AP83" s="5">
        <v>16.579999999999998</v>
      </c>
      <c r="AQ83" s="5">
        <v>1.58</v>
      </c>
      <c r="AR83" s="5" t="s">
        <v>32</v>
      </c>
      <c r="AS83" s="5" t="s">
        <v>32</v>
      </c>
      <c r="AT83" s="5">
        <v>5.24</v>
      </c>
      <c r="AU83" s="5">
        <v>42.61</v>
      </c>
      <c r="AV83" s="3">
        <f t="shared" si="81"/>
        <v>0.38863287250384021</v>
      </c>
      <c r="AW83" s="3" t="str">
        <f t="shared" si="82"/>
        <v>NA</v>
      </c>
      <c r="AX83" s="6" t="str">
        <f t="shared" si="65"/>
        <v>NA</v>
      </c>
      <c r="AY83" s="6">
        <f t="shared" si="66"/>
        <v>4.7349823321554775E-2</v>
      </c>
      <c r="AZ83" s="3" t="str">
        <f t="shared" si="67"/>
        <v>NA</v>
      </c>
      <c r="BA83" s="3" t="str">
        <f t="shared" si="68"/>
        <v>NA</v>
      </c>
      <c r="BB83" s="3" t="str">
        <f t="shared" si="69"/>
        <v>NA</v>
      </c>
      <c r="BC83" s="3">
        <f t="shared" si="70"/>
        <v>0.10378462738977762</v>
      </c>
      <c r="BD83" s="3">
        <f t="shared" si="71"/>
        <v>3.0932117904393813E-3</v>
      </c>
      <c r="BE83" s="3">
        <f t="shared" si="72"/>
        <v>0.15168970814132104</v>
      </c>
      <c r="BF83" s="3" t="str">
        <f t="shared" si="73"/>
        <v>NA</v>
      </c>
      <c r="BG83" s="3">
        <f t="shared" si="74"/>
        <v>0.65570491828957478</v>
      </c>
      <c r="BH83" s="3" t="str">
        <f t="shared" si="75"/>
        <v>NA</v>
      </c>
      <c r="BI83" s="3" t="str">
        <f t="shared" si="76"/>
        <v>NA</v>
      </c>
      <c r="BJ83" s="3">
        <f t="shared" si="77"/>
        <v>0.34062980030721962</v>
      </c>
      <c r="BK83" s="25" t="s">
        <v>32</v>
      </c>
      <c r="BL83" s="3" t="s">
        <v>32</v>
      </c>
      <c r="BM83" s="3" t="str">
        <f t="shared" si="37"/>
        <v>NA</v>
      </c>
      <c r="BN83" s="3">
        <v>0</v>
      </c>
      <c r="BO83" s="3" t="s">
        <v>32</v>
      </c>
      <c r="BP83" s="3">
        <v>0</v>
      </c>
      <c r="BQ83" s="6">
        <v>0</v>
      </c>
      <c r="BR83" s="3">
        <f t="shared" si="80"/>
        <v>0.36791471658866354</v>
      </c>
      <c r="BS83" s="3">
        <f t="shared" si="38"/>
        <v>0.55850234009360378</v>
      </c>
      <c r="BT83" s="3">
        <f t="shared" si="39"/>
        <v>0.26155258594307867</v>
      </c>
      <c r="BU83" s="3">
        <f t="shared" si="41"/>
        <v>0.49838484817572853</v>
      </c>
      <c r="BV83" s="3">
        <f t="shared" si="61"/>
        <v>1.0422195416164055</v>
      </c>
      <c r="BW83" s="3">
        <f t="shared" si="78"/>
        <v>0.63671274961597535</v>
      </c>
      <c r="BX83" s="3">
        <f t="shared" si="40"/>
        <v>0.20023148148148145</v>
      </c>
      <c r="BY83" s="3">
        <f t="shared" si="43"/>
        <v>9.5295536791314847E-2</v>
      </c>
      <c r="BZ83" s="3" t="str">
        <f t="shared" si="44"/>
        <v>NA</v>
      </c>
      <c r="CA83" s="3">
        <f t="shared" si="79"/>
        <v>0.12297582727059377</v>
      </c>
      <c r="CB83" s="3"/>
      <c r="CC83" s="3"/>
      <c r="CD83" s="3"/>
      <c r="CE83" s="3"/>
    </row>
    <row r="84" spans="1:83" ht="25" customHeight="1">
      <c r="A84" s="7" t="s">
        <v>308</v>
      </c>
      <c r="B84" s="13" t="s">
        <v>89</v>
      </c>
      <c r="C84" s="3" t="s">
        <v>110</v>
      </c>
      <c r="D84" s="3" t="s">
        <v>46</v>
      </c>
      <c r="E84" s="5">
        <v>27.9</v>
      </c>
      <c r="F84" s="5">
        <v>25.6</v>
      </c>
      <c r="G84" s="5">
        <v>10.37</v>
      </c>
      <c r="H84" s="5">
        <v>3.23</v>
      </c>
      <c r="I84" s="5" t="s">
        <v>32</v>
      </c>
      <c r="J84" s="5" t="s">
        <v>32</v>
      </c>
      <c r="K84" s="5">
        <v>26.25</v>
      </c>
      <c r="L84" s="5" t="s">
        <v>32</v>
      </c>
      <c r="M84" s="5" t="s">
        <v>32</v>
      </c>
      <c r="N84" s="5" t="s">
        <v>32</v>
      </c>
      <c r="O84" s="5" t="s">
        <v>32</v>
      </c>
      <c r="P84" s="5">
        <v>3.56</v>
      </c>
      <c r="Q84" s="5" t="s">
        <v>32</v>
      </c>
      <c r="R84" s="5">
        <v>10.59</v>
      </c>
      <c r="S84" s="5">
        <v>6.34</v>
      </c>
      <c r="T84" s="5">
        <v>4.5599999999999996</v>
      </c>
      <c r="U84" s="5">
        <v>2.41</v>
      </c>
      <c r="V84" s="5" t="s">
        <v>32</v>
      </c>
      <c r="W84" s="5">
        <v>1.66</v>
      </c>
      <c r="X84" s="5">
        <v>0.91</v>
      </c>
      <c r="Y84" s="5">
        <v>9.5500000000000007</v>
      </c>
      <c r="Z84" s="3" t="s">
        <v>33</v>
      </c>
      <c r="AA84" s="3" t="s">
        <v>32</v>
      </c>
      <c r="AB84" s="6" t="s">
        <v>33</v>
      </c>
      <c r="AC84" s="3" t="s">
        <v>33</v>
      </c>
      <c r="AD84" s="6" t="s">
        <v>33</v>
      </c>
      <c r="AE84" s="3">
        <v>2.93</v>
      </c>
      <c r="AF84" s="25">
        <v>3.03</v>
      </c>
      <c r="AG84" s="25">
        <v>2.82</v>
      </c>
      <c r="AH84" s="25">
        <v>0.61</v>
      </c>
      <c r="AI84" s="3" t="s">
        <v>32</v>
      </c>
      <c r="AJ84" s="3" t="s">
        <v>32</v>
      </c>
      <c r="AK84" s="5">
        <v>40.159999999999997</v>
      </c>
      <c r="AL84" s="5">
        <v>68.86</v>
      </c>
      <c r="AM84" s="5" t="s">
        <v>32</v>
      </c>
      <c r="AN84" s="5">
        <v>16.14</v>
      </c>
      <c r="AO84" s="5">
        <v>3.21</v>
      </c>
      <c r="AP84" s="5">
        <v>15.29</v>
      </c>
      <c r="AQ84" s="5">
        <v>1.91</v>
      </c>
      <c r="AR84" s="5" t="s">
        <v>32</v>
      </c>
      <c r="AS84" s="5" t="s">
        <v>32</v>
      </c>
      <c r="AT84" s="5" t="s">
        <v>32</v>
      </c>
      <c r="AU84" s="5" t="s">
        <v>32</v>
      </c>
      <c r="AV84" s="3">
        <f t="shared" si="81"/>
        <v>0.40507812499999996</v>
      </c>
      <c r="AW84" s="3">
        <f t="shared" si="82"/>
        <v>0.41367187499999997</v>
      </c>
      <c r="AX84" s="6" t="str">
        <f t="shared" si="65"/>
        <v>NA</v>
      </c>
      <c r="AY84" s="6" t="str">
        <f t="shared" si="66"/>
        <v>NA</v>
      </c>
      <c r="AZ84" s="3" t="str">
        <f t="shared" si="67"/>
        <v>NA</v>
      </c>
      <c r="BA84" s="3" t="str">
        <f t="shared" si="68"/>
        <v>NA</v>
      </c>
      <c r="BB84" s="3" t="str">
        <f t="shared" si="69"/>
        <v>NA</v>
      </c>
      <c r="BC84" s="3">
        <f t="shared" si="70"/>
        <v>0.12304761904761904</v>
      </c>
      <c r="BD84" s="3">
        <f t="shared" si="71"/>
        <v>1.1524963378906248E-3</v>
      </c>
      <c r="BE84" s="3">
        <f t="shared" si="72"/>
        <v>0.13906250000000001</v>
      </c>
      <c r="BF84" s="3" t="str">
        <f t="shared" si="73"/>
        <v>NA</v>
      </c>
      <c r="BG84" s="3">
        <f t="shared" si="74"/>
        <v>0.66881562351813939</v>
      </c>
      <c r="BH84" s="3">
        <f t="shared" si="75"/>
        <v>9.4140625000000006E-2</v>
      </c>
      <c r="BI84" s="3" t="str">
        <f t="shared" si="76"/>
        <v>NA</v>
      </c>
      <c r="BJ84" s="3">
        <f t="shared" si="77"/>
        <v>0.373046875</v>
      </c>
      <c r="BK84" s="25">
        <v>2.82</v>
      </c>
      <c r="BL84" s="3" t="s">
        <v>32</v>
      </c>
      <c r="BM84" s="3">
        <f t="shared" si="37"/>
        <v>0.96699669966996715</v>
      </c>
      <c r="BN84" s="3">
        <v>0</v>
      </c>
      <c r="BO84" s="3" t="s">
        <v>32</v>
      </c>
      <c r="BP84" s="3">
        <v>0</v>
      </c>
      <c r="BQ84" s="6">
        <v>0</v>
      </c>
      <c r="BR84" s="3">
        <f t="shared" si="80"/>
        <v>0.40516990996224223</v>
      </c>
      <c r="BS84" s="3">
        <f t="shared" si="38"/>
        <v>0.58321231484170777</v>
      </c>
      <c r="BT84" s="3" t="str">
        <f t="shared" si="39"/>
        <v>NA</v>
      </c>
      <c r="BU84" s="3" t="str">
        <f t="shared" si="41"/>
        <v>NA</v>
      </c>
      <c r="BV84" s="3">
        <f t="shared" si="61"/>
        <v>1.0555918901242642</v>
      </c>
      <c r="BW84" s="3">
        <f t="shared" si="78"/>
        <v>0.59726562499999991</v>
      </c>
      <c r="BX84" s="3">
        <f t="shared" si="40"/>
        <v>0.19888475836431227</v>
      </c>
      <c r="BY84" s="3">
        <f t="shared" si="43"/>
        <v>0.1249182472204055</v>
      </c>
      <c r="BZ84" s="3" t="str">
        <f t="shared" si="44"/>
        <v>NA</v>
      </c>
      <c r="CA84" s="3" t="str">
        <f t="shared" si="79"/>
        <v>NA</v>
      </c>
      <c r="CB84" s="3"/>
      <c r="CC84" s="3"/>
      <c r="CD84" s="3"/>
      <c r="CE84" s="3"/>
    </row>
    <row r="85" spans="1:83" ht="25" customHeight="1">
      <c r="A85" s="7" t="s">
        <v>308</v>
      </c>
      <c r="B85" s="13" t="s">
        <v>89</v>
      </c>
      <c r="C85" s="3" t="s">
        <v>111</v>
      </c>
      <c r="D85" s="3" t="s">
        <v>46</v>
      </c>
      <c r="E85" s="5">
        <v>29.3</v>
      </c>
      <c r="F85" s="5">
        <v>25.92</v>
      </c>
      <c r="G85" s="5">
        <v>9.6199999999999992</v>
      </c>
      <c r="H85" s="5">
        <v>3.46</v>
      </c>
      <c r="I85" s="5" t="s">
        <v>32</v>
      </c>
      <c r="J85" s="5">
        <v>14.28</v>
      </c>
      <c r="K85" s="5">
        <v>26.56</v>
      </c>
      <c r="L85" s="5" t="s">
        <v>32</v>
      </c>
      <c r="M85" s="5" t="s">
        <v>32</v>
      </c>
      <c r="N85" s="5" t="s">
        <v>32</v>
      </c>
      <c r="O85" s="5">
        <v>2.1800000000000002</v>
      </c>
      <c r="P85" s="5">
        <v>3.62</v>
      </c>
      <c r="Q85" s="5">
        <v>2.5499999999999998</v>
      </c>
      <c r="R85" s="5" t="s">
        <v>32</v>
      </c>
      <c r="S85" s="5">
        <v>5.69</v>
      </c>
      <c r="T85" s="5">
        <v>4.42</v>
      </c>
      <c r="U85" s="5" t="s">
        <v>32</v>
      </c>
      <c r="V85" s="5">
        <v>1.5</v>
      </c>
      <c r="W85" s="5">
        <v>1.81</v>
      </c>
      <c r="X85" s="5">
        <v>0.92</v>
      </c>
      <c r="Y85" s="5">
        <v>8.1999999999999993</v>
      </c>
      <c r="Z85" s="3" t="s">
        <v>33</v>
      </c>
      <c r="AA85" s="3" t="s">
        <v>32</v>
      </c>
      <c r="AB85" s="6" t="s">
        <v>33</v>
      </c>
      <c r="AC85" s="3" t="s">
        <v>33</v>
      </c>
      <c r="AD85" s="6" t="s">
        <v>33</v>
      </c>
      <c r="AE85" s="3">
        <v>3.18</v>
      </c>
      <c r="AF85" s="25">
        <v>2.2999999999999998</v>
      </c>
      <c r="AG85" s="25">
        <v>2.25</v>
      </c>
      <c r="AH85" s="25">
        <v>0.73</v>
      </c>
      <c r="AI85" s="3" t="s">
        <v>32</v>
      </c>
      <c r="AJ85" s="3" t="s">
        <v>32</v>
      </c>
      <c r="AK85" s="5">
        <v>45.52</v>
      </c>
      <c r="AL85" s="5">
        <v>98.34</v>
      </c>
      <c r="AM85" s="5" t="s">
        <v>32</v>
      </c>
      <c r="AN85" s="5">
        <v>21.78</v>
      </c>
      <c r="AO85" s="5">
        <v>3.34</v>
      </c>
      <c r="AP85" s="5">
        <v>18.97</v>
      </c>
      <c r="AQ85" s="5">
        <v>1.74</v>
      </c>
      <c r="AR85" s="5">
        <v>7.48</v>
      </c>
      <c r="AS85" s="5">
        <v>42.71</v>
      </c>
      <c r="AT85" s="5">
        <v>5.67</v>
      </c>
      <c r="AU85" s="5">
        <v>43.78</v>
      </c>
      <c r="AV85" s="3">
        <f t="shared" si="81"/>
        <v>0.3711419753086419</v>
      </c>
      <c r="AW85" s="3" t="str">
        <f t="shared" si="82"/>
        <v>NA</v>
      </c>
      <c r="AX85" s="6" t="str">
        <f t="shared" si="65"/>
        <v>NA</v>
      </c>
      <c r="AY85" s="6" t="str">
        <f t="shared" si="66"/>
        <v>NA</v>
      </c>
      <c r="AZ85" s="3">
        <f t="shared" si="67"/>
        <v>0.4873720136518771</v>
      </c>
      <c r="BA85" s="3" t="str">
        <f t="shared" si="68"/>
        <v>NA</v>
      </c>
      <c r="BB85" s="3" t="str">
        <f t="shared" si="69"/>
        <v>NA</v>
      </c>
      <c r="BC85" s="3">
        <f t="shared" si="70"/>
        <v>0.13027108433734941</v>
      </c>
      <c r="BD85" s="3">
        <f t="shared" si="71"/>
        <v>1.2392713572626122E-3</v>
      </c>
      <c r="BE85" s="3">
        <f t="shared" si="72"/>
        <v>0.13966049382716048</v>
      </c>
      <c r="BF85" s="3">
        <f t="shared" si="73"/>
        <v>9.8379629629629622E-2</v>
      </c>
      <c r="BG85" s="3">
        <f t="shared" si="74"/>
        <v>0.6126832895021761</v>
      </c>
      <c r="BH85" s="3" t="str">
        <f t="shared" si="75"/>
        <v>NA</v>
      </c>
      <c r="BI85" s="3">
        <f t="shared" si="76"/>
        <v>5.7870370370370364E-2</v>
      </c>
      <c r="BJ85" s="3">
        <f t="shared" si="77"/>
        <v>0.31635802469135799</v>
      </c>
      <c r="BK85" s="25">
        <v>2.25</v>
      </c>
      <c r="BL85" s="3" t="s">
        <v>32</v>
      </c>
      <c r="BM85" s="3">
        <f t="shared" si="37"/>
        <v>1.3826086956521741</v>
      </c>
      <c r="BN85" s="3">
        <v>0</v>
      </c>
      <c r="BO85" s="3" t="s">
        <v>32</v>
      </c>
      <c r="BP85" s="3">
        <v>0</v>
      </c>
      <c r="BQ85" s="6">
        <v>0</v>
      </c>
      <c r="BR85" s="3">
        <f t="shared" si="80"/>
        <v>0.29794590197274762</v>
      </c>
      <c r="BS85" s="3">
        <f t="shared" si="38"/>
        <v>0.46288387227984545</v>
      </c>
      <c r="BT85" s="3" t="str">
        <f t="shared" si="39"/>
        <v>NA</v>
      </c>
      <c r="BU85" s="3" t="str">
        <f t="shared" si="41"/>
        <v>NA</v>
      </c>
      <c r="BV85" s="3">
        <f t="shared" si="61"/>
        <v>1.1481286241433843</v>
      </c>
      <c r="BW85" s="3">
        <f t="shared" si="78"/>
        <v>0.73186728395061718</v>
      </c>
      <c r="BX85" s="3">
        <f t="shared" si="40"/>
        <v>0.15335169880624425</v>
      </c>
      <c r="BY85" s="3">
        <f t="shared" si="43"/>
        <v>9.1723774380600948E-2</v>
      </c>
      <c r="BZ85" s="3">
        <f t="shared" si="44"/>
        <v>0.17513462889253104</v>
      </c>
      <c r="CA85" s="3">
        <f t="shared" si="79"/>
        <v>0.12951119232526268</v>
      </c>
      <c r="CB85" s="3"/>
      <c r="CC85" s="3"/>
      <c r="CD85" s="3"/>
      <c r="CE85" s="3"/>
    </row>
    <row r="86" spans="1:83" ht="25" customHeight="1">
      <c r="A86" s="7" t="s">
        <v>308</v>
      </c>
      <c r="B86" s="13" t="s">
        <v>89</v>
      </c>
      <c r="C86" s="3" t="s">
        <v>112</v>
      </c>
      <c r="D86" s="3" t="s">
        <v>46</v>
      </c>
      <c r="E86" s="5" t="s">
        <v>32</v>
      </c>
      <c r="F86" s="5">
        <v>25.84</v>
      </c>
      <c r="G86" s="5">
        <v>10.09</v>
      </c>
      <c r="H86" s="5" t="s">
        <v>32</v>
      </c>
      <c r="I86" s="5">
        <v>1.33</v>
      </c>
      <c r="J86" s="5">
        <v>12.05</v>
      </c>
      <c r="K86" s="5">
        <v>25.53</v>
      </c>
      <c r="L86" s="5" t="s">
        <v>32</v>
      </c>
      <c r="M86" s="5" t="s">
        <v>32</v>
      </c>
      <c r="N86" s="5">
        <v>1.143</v>
      </c>
      <c r="O86" s="5" t="s">
        <v>32</v>
      </c>
      <c r="P86" s="5" t="s">
        <v>32</v>
      </c>
      <c r="Q86" s="5" t="s">
        <v>32</v>
      </c>
      <c r="R86" s="5" t="s">
        <v>32</v>
      </c>
      <c r="S86" s="5">
        <v>7.31</v>
      </c>
      <c r="T86" s="5">
        <v>4.71</v>
      </c>
      <c r="U86" s="5" t="s">
        <v>32</v>
      </c>
      <c r="V86" s="5" t="s">
        <v>32</v>
      </c>
      <c r="W86" s="5" t="s">
        <v>32</v>
      </c>
      <c r="X86" s="5" t="s">
        <v>32</v>
      </c>
      <c r="Y86" s="5">
        <v>8.5500000000000007</v>
      </c>
      <c r="Z86" s="3" t="s">
        <v>33</v>
      </c>
      <c r="AA86" s="3" t="s">
        <v>32</v>
      </c>
      <c r="AB86" s="6" t="s">
        <v>33</v>
      </c>
      <c r="AC86" s="3" t="s">
        <v>33</v>
      </c>
      <c r="AD86" s="6" t="s">
        <v>33</v>
      </c>
      <c r="AE86" s="3">
        <v>3.57</v>
      </c>
      <c r="AF86" s="25">
        <v>3.07</v>
      </c>
      <c r="AG86" s="25">
        <v>2.63</v>
      </c>
      <c r="AH86" s="25">
        <v>0.79</v>
      </c>
      <c r="AI86" s="3" t="s">
        <v>32</v>
      </c>
      <c r="AJ86" s="3" t="s">
        <v>32</v>
      </c>
      <c r="AK86" s="5">
        <v>43.34</v>
      </c>
      <c r="AL86" s="5">
        <v>91.55</v>
      </c>
      <c r="AM86" s="5" t="s">
        <v>32</v>
      </c>
      <c r="AN86" s="5">
        <v>16.32</v>
      </c>
      <c r="AO86" s="5">
        <v>3.72</v>
      </c>
      <c r="AP86" s="5">
        <v>17.09</v>
      </c>
      <c r="AQ86" s="5">
        <v>1.61</v>
      </c>
      <c r="AR86" s="5" t="s">
        <v>32</v>
      </c>
      <c r="AS86" s="5" t="s">
        <v>32</v>
      </c>
      <c r="AT86" s="5">
        <v>6.71</v>
      </c>
      <c r="AU86" s="5">
        <v>43</v>
      </c>
      <c r="AV86" s="3">
        <f t="shared" si="81"/>
        <v>0.39047987616099072</v>
      </c>
      <c r="AW86" s="3" t="str">
        <f t="shared" si="82"/>
        <v>NA</v>
      </c>
      <c r="AX86" s="6" t="str">
        <f t="shared" si="65"/>
        <v>NA</v>
      </c>
      <c r="AY86" s="6" t="str">
        <f t="shared" si="66"/>
        <v>NA</v>
      </c>
      <c r="AZ86" s="3" t="str">
        <f t="shared" si="67"/>
        <v>NA</v>
      </c>
      <c r="BA86" s="3" t="str">
        <f t="shared" si="68"/>
        <v>NA</v>
      </c>
      <c r="BB86" s="3" t="str">
        <f t="shared" si="69"/>
        <v>NA</v>
      </c>
      <c r="BC86" s="3" t="str">
        <f t="shared" si="70"/>
        <v>NA</v>
      </c>
      <c r="BD86" s="3" t="str">
        <f t="shared" si="71"/>
        <v>NA</v>
      </c>
      <c r="BE86" s="3" t="str">
        <f t="shared" si="72"/>
        <v>NA</v>
      </c>
      <c r="BF86" s="3" t="str">
        <f t="shared" si="73"/>
        <v>NA</v>
      </c>
      <c r="BG86" s="3">
        <f t="shared" si="74"/>
        <v>0.73068776501836896</v>
      </c>
      <c r="BH86" s="3" t="str">
        <f t="shared" si="75"/>
        <v>NA</v>
      </c>
      <c r="BI86" s="3" t="str">
        <f t="shared" si="76"/>
        <v>NA</v>
      </c>
      <c r="BJ86" s="3">
        <f t="shared" si="77"/>
        <v>0.33088235294117652</v>
      </c>
      <c r="BK86" s="25">
        <v>2.63</v>
      </c>
      <c r="BL86" s="3" t="s">
        <v>32</v>
      </c>
      <c r="BM86" s="3">
        <f t="shared" si="37"/>
        <v>1.1628664495114007</v>
      </c>
      <c r="BN86" s="3">
        <v>0</v>
      </c>
      <c r="BO86" s="3" t="s">
        <v>32</v>
      </c>
      <c r="BP86" s="3">
        <v>0</v>
      </c>
      <c r="BQ86" s="6">
        <v>0</v>
      </c>
      <c r="BR86" s="3" t="str">
        <f t="shared" si="80"/>
        <v>NA</v>
      </c>
      <c r="BS86" s="3">
        <f t="shared" ref="BS86:BT166" si="83">IF(AL86="NA","NA",IF(AK86="NA", "NA", AK86/AL86))</f>
        <v>0.47340251228836705</v>
      </c>
      <c r="BT86" s="3" t="str">
        <f t="shared" si="39"/>
        <v>NA</v>
      </c>
      <c r="BU86" s="3" t="str">
        <f t="shared" si="41"/>
        <v>NA</v>
      </c>
      <c r="BV86" s="3">
        <f t="shared" si="61"/>
        <v>0.95494441193680513</v>
      </c>
      <c r="BW86" s="3">
        <f t="shared" si="78"/>
        <v>0.66137770897832815</v>
      </c>
      <c r="BX86" s="3">
        <f t="shared" ref="BX86:BX166" si="84">IF(AN86="NA","NA", IF(AO86="NA","NA", AO86/AN86))</f>
        <v>0.22794117647058823</v>
      </c>
      <c r="BY86" s="3">
        <f t="shared" ref="BY86:BY166" si="85">IF(AP86="NA","NA", IF(AQ86="NA","NA", AQ86/AP86))</f>
        <v>9.4207138677589244E-2</v>
      </c>
      <c r="BZ86" s="3" t="str">
        <f t="shared" ref="BZ86:BZ166" si="86">IF(AR86="NA","NA", IF(AS86="NA","NA", AR86/AS86))</f>
        <v>NA</v>
      </c>
      <c r="CA86" s="3">
        <f t="shared" ref="CA86:CA168" si="87">IF(AU86="NA","NA", IF(AT86="NA","NA", AT86/AU86))</f>
        <v>0.15604651162790698</v>
      </c>
      <c r="CB86" s="3"/>
      <c r="CC86" s="3"/>
      <c r="CD86" s="3"/>
      <c r="CE86" s="3"/>
    </row>
    <row r="87" spans="1:83" ht="25" customHeight="1">
      <c r="A87" s="7" t="s">
        <v>308</v>
      </c>
      <c r="B87" s="13" t="s">
        <v>89</v>
      </c>
      <c r="C87" s="3" t="s">
        <v>113</v>
      </c>
      <c r="D87" s="3" t="s">
        <v>46</v>
      </c>
      <c r="E87" s="5">
        <v>33.799999999999997</v>
      </c>
      <c r="F87" s="5">
        <v>29.63</v>
      </c>
      <c r="G87" s="5">
        <v>12.27</v>
      </c>
      <c r="H87" s="5">
        <v>3.56</v>
      </c>
      <c r="I87" s="5">
        <v>1.43</v>
      </c>
      <c r="J87" s="5">
        <v>16.52</v>
      </c>
      <c r="K87" s="5">
        <v>30.06</v>
      </c>
      <c r="L87" s="5">
        <v>15.12</v>
      </c>
      <c r="M87" s="5">
        <v>3.6</v>
      </c>
      <c r="N87" s="5" t="s">
        <v>32</v>
      </c>
      <c r="O87" s="5" t="s">
        <v>32</v>
      </c>
      <c r="P87" s="5">
        <v>5.27</v>
      </c>
      <c r="Q87" s="5">
        <v>2.46</v>
      </c>
      <c r="R87" s="5">
        <v>12.31</v>
      </c>
      <c r="S87" s="5">
        <v>6.9</v>
      </c>
      <c r="T87" s="5">
        <v>4.4800000000000004</v>
      </c>
      <c r="U87" s="5" t="s">
        <v>32</v>
      </c>
      <c r="V87" s="5" t="s">
        <v>32</v>
      </c>
      <c r="W87" s="5">
        <v>1.94</v>
      </c>
      <c r="X87" s="5">
        <v>1.47</v>
      </c>
      <c r="Y87" s="5">
        <v>11.06</v>
      </c>
      <c r="Z87" s="3" t="s">
        <v>33</v>
      </c>
      <c r="AA87" s="3" t="s">
        <v>32</v>
      </c>
      <c r="AB87" s="6" t="s">
        <v>33</v>
      </c>
      <c r="AC87" s="3" t="s">
        <v>33</v>
      </c>
      <c r="AD87" s="6" t="s">
        <v>33</v>
      </c>
      <c r="AE87" s="3">
        <v>3.2</v>
      </c>
      <c r="AF87" s="25">
        <v>2.27</v>
      </c>
      <c r="AG87" s="25">
        <v>2.39</v>
      </c>
      <c r="AH87" s="25">
        <v>0.56000000000000005</v>
      </c>
      <c r="AI87" s="3" t="s">
        <v>32</v>
      </c>
      <c r="AJ87" s="3">
        <v>387.8</v>
      </c>
      <c r="AK87" s="5">
        <v>54.61</v>
      </c>
      <c r="AL87" s="5">
        <v>106.02</v>
      </c>
      <c r="AM87" s="5">
        <v>199.93</v>
      </c>
      <c r="AN87" s="5">
        <v>18.66</v>
      </c>
      <c r="AO87" s="5">
        <v>3.89</v>
      </c>
      <c r="AP87" s="5">
        <v>18.75</v>
      </c>
      <c r="AQ87" s="5">
        <v>2.14</v>
      </c>
      <c r="AR87" s="5" t="s">
        <v>32</v>
      </c>
      <c r="AS87" s="5" t="s">
        <v>32</v>
      </c>
      <c r="AT87" s="5">
        <v>7.87</v>
      </c>
      <c r="AU87" s="5">
        <v>47.37</v>
      </c>
      <c r="AV87" s="3">
        <f t="shared" si="81"/>
        <v>0.41410732365845426</v>
      </c>
      <c r="AW87" s="3">
        <f t="shared" si="82"/>
        <v>0.41545730678366521</v>
      </c>
      <c r="AX87" s="6" t="str">
        <f t="shared" si="65"/>
        <v>NA</v>
      </c>
      <c r="AY87" s="6">
        <f t="shared" si="66"/>
        <v>4.230769230769231E-2</v>
      </c>
      <c r="AZ87" s="3">
        <f t="shared" si="67"/>
        <v>0.48875739644970417</v>
      </c>
      <c r="BA87" s="3">
        <f t="shared" si="68"/>
        <v>0.11976047904191618</v>
      </c>
      <c r="BB87" s="3">
        <f t="shared" si="69"/>
        <v>0.23809523809523811</v>
      </c>
      <c r="BC87" s="3">
        <f t="shared" si="70"/>
        <v>0.11842980705256155</v>
      </c>
      <c r="BD87" s="3">
        <f t="shared" si="71"/>
        <v>1.6241486147808573E-3</v>
      </c>
      <c r="BE87" s="3">
        <f t="shared" si="72"/>
        <v>0.17786027674654065</v>
      </c>
      <c r="BF87" s="3">
        <f t="shared" si="73"/>
        <v>8.3023962200472493E-2</v>
      </c>
      <c r="BG87" s="3">
        <f t="shared" si="74"/>
        <v>0.60329605801302477</v>
      </c>
      <c r="BH87" s="3" t="str">
        <f t="shared" si="75"/>
        <v>NA</v>
      </c>
      <c r="BI87" s="3" t="str">
        <f t="shared" si="76"/>
        <v>NA</v>
      </c>
      <c r="BJ87" s="3">
        <f t="shared" si="77"/>
        <v>0.3732703341208235</v>
      </c>
      <c r="BK87" s="25">
        <v>2.39</v>
      </c>
      <c r="BL87" s="3" t="s">
        <v>32</v>
      </c>
      <c r="BM87" s="3">
        <f t="shared" ref="BM87:BM169" si="88">IF(AE87="NA","NA",IF(AF87="NA","NA",AE87/AF87))</f>
        <v>1.4096916299559472</v>
      </c>
      <c r="BN87" s="3">
        <v>0</v>
      </c>
      <c r="BO87" s="3" t="s">
        <v>32</v>
      </c>
      <c r="BP87" s="3">
        <v>0</v>
      </c>
      <c r="BQ87" s="6">
        <v>0</v>
      </c>
      <c r="BR87" s="3">
        <f t="shared" si="80"/>
        <v>0.31880777211846822</v>
      </c>
      <c r="BS87" s="3">
        <f t="shared" si="83"/>
        <v>0.51509149217128847</v>
      </c>
      <c r="BT87" s="3">
        <f t="shared" ref="BT87:BT169" si="89">IF(AJ87="NA","NA", IF(AL87="NA", "NA", AL87/AJ87))</f>
        <v>0.27338834450747806</v>
      </c>
      <c r="BU87" s="3">
        <f t="shared" ref="BU87:BU169" si="90">IF(AJ87="NA","NA",IF(AM87="NA", "NA", AM87/AJ87))</f>
        <v>0.51554925219185144</v>
      </c>
      <c r="BV87" s="3">
        <f t="shared" si="61"/>
        <v>0.99519999999999997</v>
      </c>
      <c r="BW87" s="3">
        <f t="shared" si="78"/>
        <v>0.63280458994262578</v>
      </c>
      <c r="BX87" s="3">
        <f t="shared" si="84"/>
        <v>0.2084673097534834</v>
      </c>
      <c r="BY87" s="3">
        <f t="shared" si="85"/>
        <v>0.11413333333333334</v>
      </c>
      <c r="BZ87" s="3" t="str">
        <f t="shared" si="86"/>
        <v>NA</v>
      </c>
      <c r="CA87" s="3">
        <f t="shared" si="87"/>
        <v>0.1661389064808951</v>
      </c>
      <c r="CB87" s="3"/>
      <c r="CC87" s="3"/>
      <c r="CD87" s="3"/>
      <c r="CE87" s="3"/>
    </row>
    <row r="88" spans="1:83" ht="25" customHeight="1">
      <c r="A88" s="7" t="s">
        <v>308</v>
      </c>
      <c r="B88" s="13" t="s">
        <v>89</v>
      </c>
      <c r="C88" s="3" t="s">
        <v>114</v>
      </c>
      <c r="D88" s="3" t="s">
        <v>46</v>
      </c>
      <c r="E88" s="5" t="s">
        <v>32</v>
      </c>
      <c r="F88" s="5" t="s">
        <v>32</v>
      </c>
      <c r="G88" s="5" t="s">
        <v>32</v>
      </c>
      <c r="H88" s="5" t="s">
        <v>32</v>
      </c>
      <c r="I88" s="5" t="s">
        <v>32</v>
      </c>
      <c r="J88" s="5" t="s">
        <v>32</v>
      </c>
      <c r="K88" s="5" t="s">
        <v>32</v>
      </c>
      <c r="L88" s="5" t="s">
        <v>32</v>
      </c>
      <c r="M88" s="5" t="s">
        <v>32</v>
      </c>
      <c r="N88" s="5" t="s">
        <v>32</v>
      </c>
      <c r="O88" s="5" t="s">
        <v>32</v>
      </c>
      <c r="P88" s="5" t="s">
        <v>32</v>
      </c>
      <c r="Q88" s="5" t="s">
        <v>32</v>
      </c>
      <c r="R88" s="5" t="s">
        <v>32</v>
      </c>
      <c r="S88" s="5" t="s">
        <v>32</v>
      </c>
      <c r="T88" s="5" t="s">
        <v>32</v>
      </c>
      <c r="U88" s="5" t="s">
        <v>32</v>
      </c>
      <c r="V88" s="5" t="s">
        <v>32</v>
      </c>
      <c r="W88" s="5" t="s">
        <v>32</v>
      </c>
      <c r="X88" s="5" t="s">
        <v>32</v>
      </c>
      <c r="Y88" s="5" t="s">
        <v>32</v>
      </c>
      <c r="Z88" s="3" t="s">
        <v>32</v>
      </c>
      <c r="AA88" s="3" t="s">
        <v>32</v>
      </c>
      <c r="AB88" s="6" t="s">
        <v>32</v>
      </c>
      <c r="AC88" s="3" t="s">
        <v>32</v>
      </c>
      <c r="AD88" s="6" t="s">
        <v>32</v>
      </c>
      <c r="AE88" s="3" t="s">
        <v>32</v>
      </c>
      <c r="AF88" s="25" t="s">
        <v>32</v>
      </c>
      <c r="AG88" s="25" t="s">
        <v>32</v>
      </c>
      <c r="AH88" s="25" t="s">
        <v>32</v>
      </c>
      <c r="AI88" s="3" t="s">
        <v>32</v>
      </c>
      <c r="AJ88" s="3" t="s">
        <v>32</v>
      </c>
      <c r="AK88" s="5" t="s">
        <v>32</v>
      </c>
      <c r="AL88" s="5">
        <v>87.86</v>
      </c>
      <c r="AM88" s="5" t="s">
        <v>32</v>
      </c>
      <c r="AN88" s="5">
        <v>13.89</v>
      </c>
      <c r="AO88" s="5">
        <v>3.09</v>
      </c>
      <c r="AP88" s="5">
        <v>15.04</v>
      </c>
      <c r="AQ88" s="5">
        <v>1.44</v>
      </c>
      <c r="AR88" s="5">
        <v>5.67</v>
      </c>
      <c r="AS88" s="5">
        <v>32.51</v>
      </c>
      <c r="AT88" s="5" t="s">
        <v>32</v>
      </c>
      <c r="AU88" s="5" t="s">
        <v>32</v>
      </c>
      <c r="AV88" s="3" t="str">
        <f t="shared" si="81"/>
        <v>NA</v>
      </c>
      <c r="AW88" s="3" t="str">
        <f t="shared" si="82"/>
        <v>NA</v>
      </c>
      <c r="AX88" s="6" t="str">
        <f t="shared" si="65"/>
        <v>NA</v>
      </c>
      <c r="AY88" s="6" t="str">
        <f t="shared" si="66"/>
        <v>NA</v>
      </c>
      <c r="AZ88" s="3" t="str">
        <f t="shared" si="67"/>
        <v>NA</v>
      </c>
      <c r="BA88" s="3" t="str">
        <f t="shared" si="68"/>
        <v>NA</v>
      </c>
      <c r="BB88" s="3" t="str">
        <f t="shared" si="69"/>
        <v>NA</v>
      </c>
      <c r="BC88" s="3" t="str">
        <f t="shared" si="70"/>
        <v>NA</v>
      </c>
      <c r="BD88" s="3" t="str">
        <f t="shared" si="71"/>
        <v>NA</v>
      </c>
      <c r="BE88" s="3" t="str">
        <f t="shared" si="72"/>
        <v>NA</v>
      </c>
      <c r="BF88" s="3" t="str">
        <f t="shared" si="73"/>
        <v>NA</v>
      </c>
      <c r="BG88" s="3" t="str">
        <f t="shared" si="74"/>
        <v>NA</v>
      </c>
      <c r="BH88" s="3" t="str">
        <f t="shared" si="75"/>
        <v>NA</v>
      </c>
      <c r="BI88" s="3" t="str">
        <f t="shared" si="76"/>
        <v>NA</v>
      </c>
      <c r="BJ88" s="3" t="str">
        <f t="shared" si="77"/>
        <v>NA</v>
      </c>
      <c r="BK88" s="25" t="s">
        <v>32</v>
      </c>
      <c r="BL88" s="3" t="s">
        <v>32</v>
      </c>
      <c r="BM88" s="3" t="str">
        <f t="shared" si="88"/>
        <v>NA</v>
      </c>
      <c r="BN88" s="3" t="s">
        <v>32</v>
      </c>
      <c r="BO88" s="3" t="s">
        <v>32</v>
      </c>
      <c r="BP88" s="3" t="s">
        <v>32</v>
      </c>
      <c r="BQ88" s="6" t="s">
        <v>32</v>
      </c>
      <c r="BR88" s="3" t="str">
        <f t="shared" si="80"/>
        <v>NA</v>
      </c>
      <c r="BS88" s="3" t="str">
        <f t="shared" si="83"/>
        <v>NA</v>
      </c>
      <c r="BT88" s="3" t="str">
        <f t="shared" si="89"/>
        <v>NA</v>
      </c>
      <c r="BU88" s="3" t="str">
        <f t="shared" si="90"/>
        <v>NA</v>
      </c>
      <c r="BV88" s="3">
        <f t="shared" si="61"/>
        <v>0.92353723404255328</v>
      </c>
      <c r="BW88" s="3" t="str">
        <f t="shared" si="78"/>
        <v>NA</v>
      </c>
      <c r="BX88" s="3">
        <f t="shared" si="84"/>
        <v>0.22246220302375808</v>
      </c>
      <c r="BY88" s="3">
        <f t="shared" si="85"/>
        <v>9.5744680851063829E-2</v>
      </c>
      <c r="BZ88" s="3">
        <f t="shared" si="86"/>
        <v>0.1744078745001538</v>
      </c>
      <c r="CA88" s="3" t="str">
        <f t="shared" si="87"/>
        <v>NA</v>
      </c>
      <c r="CB88" s="3"/>
      <c r="CC88" s="3"/>
      <c r="CD88" s="3"/>
      <c r="CE88" s="3"/>
    </row>
    <row r="89" spans="1:83" ht="25" customHeight="1">
      <c r="A89" s="7" t="s">
        <v>308</v>
      </c>
      <c r="B89" s="13" t="s">
        <v>89</v>
      </c>
      <c r="C89" s="3" t="s">
        <v>115</v>
      </c>
      <c r="D89" s="3" t="s">
        <v>46</v>
      </c>
      <c r="E89" s="5">
        <v>27.8</v>
      </c>
      <c r="F89" s="5">
        <v>25.37</v>
      </c>
      <c r="G89" s="5">
        <v>9.58</v>
      </c>
      <c r="H89" s="5">
        <v>3.21</v>
      </c>
      <c r="I89" s="5" t="s">
        <v>32</v>
      </c>
      <c r="J89" s="5" t="s">
        <v>32</v>
      </c>
      <c r="K89" s="5">
        <v>24.27</v>
      </c>
      <c r="L89" s="5" t="s">
        <v>32</v>
      </c>
      <c r="M89" s="5" t="s">
        <v>32</v>
      </c>
      <c r="N89" s="5" t="s">
        <v>32</v>
      </c>
      <c r="O89" s="5" t="s">
        <v>32</v>
      </c>
      <c r="P89" s="5">
        <v>3.64</v>
      </c>
      <c r="Q89" s="5">
        <v>2.5099999999999998</v>
      </c>
      <c r="R89" s="5">
        <v>9.75</v>
      </c>
      <c r="S89" s="5">
        <v>7.04</v>
      </c>
      <c r="T89" s="5">
        <v>4.9400000000000004</v>
      </c>
      <c r="U89" s="5" t="s">
        <v>32</v>
      </c>
      <c r="V89" s="5">
        <v>1.1399999999999999</v>
      </c>
      <c r="W89" s="5">
        <v>2.2799999999999998</v>
      </c>
      <c r="X89" s="5">
        <v>1.41</v>
      </c>
      <c r="Y89" s="5">
        <v>9.4600000000000009</v>
      </c>
      <c r="Z89" s="3" t="s">
        <v>33</v>
      </c>
      <c r="AA89" s="3" t="s">
        <v>32</v>
      </c>
      <c r="AB89" s="6" t="s">
        <v>33</v>
      </c>
      <c r="AC89" s="3" t="s">
        <v>33</v>
      </c>
      <c r="AD89" s="6" t="s">
        <v>33</v>
      </c>
      <c r="AE89" s="3" t="s">
        <v>32</v>
      </c>
      <c r="AF89" s="25" t="s">
        <v>32</v>
      </c>
      <c r="AG89" s="25">
        <v>1.7</v>
      </c>
      <c r="AH89" s="25" t="s">
        <v>32</v>
      </c>
      <c r="AI89" s="3" t="s">
        <v>32</v>
      </c>
      <c r="AJ89" s="3" t="s">
        <v>32</v>
      </c>
      <c r="AK89" s="5">
        <v>43.36</v>
      </c>
      <c r="AL89" s="5">
        <v>79.98</v>
      </c>
      <c r="AM89" s="5" t="s">
        <v>32</v>
      </c>
      <c r="AN89" s="5">
        <v>17.8</v>
      </c>
      <c r="AO89" s="5">
        <v>3.4</v>
      </c>
      <c r="AP89" s="5">
        <v>16.87</v>
      </c>
      <c r="AQ89" s="5">
        <v>1.89</v>
      </c>
      <c r="AR89" s="5" t="s">
        <v>32</v>
      </c>
      <c r="AS89" s="5" t="s">
        <v>32</v>
      </c>
      <c r="AT89" s="5">
        <v>5.54</v>
      </c>
      <c r="AU89" s="5">
        <v>40.31</v>
      </c>
      <c r="AV89" s="3">
        <f t="shared" si="81"/>
        <v>0.37761135199054002</v>
      </c>
      <c r="AW89" s="3">
        <f t="shared" si="82"/>
        <v>0.38431217973985021</v>
      </c>
      <c r="AX89" s="6" t="str">
        <f t="shared" si="65"/>
        <v>NA</v>
      </c>
      <c r="AY89" s="6" t="str">
        <f t="shared" si="66"/>
        <v>NA</v>
      </c>
      <c r="AZ89" s="3" t="str">
        <f t="shared" si="67"/>
        <v>NA</v>
      </c>
      <c r="BA89" s="3" t="str">
        <f t="shared" si="68"/>
        <v>NA</v>
      </c>
      <c r="BB89" s="3" t="str">
        <f t="shared" si="69"/>
        <v>NA</v>
      </c>
      <c r="BC89" s="3">
        <f t="shared" si="70"/>
        <v>0.13226205191594562</v>
      </c>
      <c r="BD89" s="3">
        <f t="shared" si="71"/>
        <v>2.4973708002135981E-3</v>
      </c>
      <c r="BE89" s="3">
        <f t="shared" si="72"/>
        <v>0.14347654710287741</v>
      </c>
      <c r="BF89" s="3">
        <f t="shared" si="73"/>
        <v>9.8935750886874244E-2</v>
      </c>
      <c r="BG89" s="3">
        <f t="shared" si="74"/>
        <v>0.74174773334658506</v>
      </c>
      <c r="BH89" s="3" t="str">
        <f t="shared" si="75"/>
        <v>NA</v>
      </c>
      <c r="BI89" s="3">
        <f t="shared" si="76"/>
        <v>4.4934962554197863E-2</v>
      </c>
      <c r="BJ89" s="3">
        <f t="shared" si="77"/>
        <v>0.3728813559322034</v>
      </c>
      <c r="BK89" s="25">
        <v>1.7</v>
      </c>
      <c r="BL89" s="3" t="s">
        <v>32</v>
      </c>
      <c r="BM89" s="3" t="str">
        <f t="shared" si="88"/>
        <v>NA</v>
      </c>
      <c r="BN89" s="3">
        <v>0</v>
      </c>
      <c r="BO89" s="3" t="s">
        <v>32</v>
      </c>
      <c r="BP89" s="3">
        <v>0</v>
      </c>
      <c r="BQ89" s="6">
        <v>0</v>
      </c>
      <c r="BR89" s="3">
        <f t="shared" si="80"/>
        <v>0.34758689672418103</v>
      </c>
      <c r="BS89" s="3">
        <f t="shared" si="83"/>
        <v>0.5421355338834708</v>
      </c>
      <c r="BT89" s="3" t="str">
        <f t="shared" si="89"/>
        <v>NA</v>
      </c>
      <c r="BU89" s="3" t="str">
        <f t="shared" si="90"/>
        <v>NA</v>
      </c>
      <c r="BV89" s="3">
        <f t="shared" si="61"/>
        <v>1.055127445168939</v>
      </c>
      <c r="BW89" s="3">
        <f t="shared" si="78"/>
        <v>0.66495861253448951</v>
      </c>
      <c r="BX89" s="3">
        <f t="shared" si="84"/>
        <v>0.19101123595505617</v>
      </c>
      <c r="BY89" s="3">
        <f t="shared" si="85"/>
        <v>0.11203319502074688</v>
      </c>
      <c r="BZ89" s="3" t="str">
        <f t="shared" si="86"/>
        <v>NA</v>
      </c>
      <c r="CA89" s="3">
        <f t="shared" si="87"/>
        <v>0.13743487968246093</v>
      </c>
      <c r="CB89" s="3"/>
      <c r="CC89" s="3"/>
      <c r="CD89" s="3"/>
      <c r="CE89" s="3"/>
    </row>
    <row r="90" spans="1:83" ht="25" customHeight="1">
      <c r="A90" s="7" t="s">
        <v>308</v>
      </c>
      <c r="B90" s="13" t="s">
        <v>89</v>
      </c>
      <c r="C90" s="3" t="s">
        <v>116</v>
      </c>
      <c r="D90" s="3" t="s">
        <v>46</v>
      </c>
      <c r="E90" s="5">
        <v>21.2</v>
      </c>
      <c r="F90" s="5">
        <v>19.29</v>
      </c>
      <c r="G90" s="5">
        <v>8.59</v>
      </c>
      <c r="H90" s="5">
        <v>2.37</v>
      </c>
      <c r="I90" s="5">
        <v>0.82</v>
      </c>
      <c r="J90" s="5">
        <v>9.5399999999999991</v>
      </c>
      <c r="K90" s="5">
        <v>20.03</v>
      </c>
      <c r="L90" s="5" t="s">
        <v>32</v>
      </c>
      <c r="M90" s="5" t="s">
        <v>32</v>
      </c>
      <c r="N90" s="5" t="s">
        <v>32</v>
      </c>
      <c r="O90" s="5" t="s">
        <v>32</v>
      </c>
      <c r="P90" s="5">
        <v>2.79</v>
      </c>
      <c r="Q90" s="5">
        <v>3.03</v>
      </c>
      <c r="R90" s="5">
        <v>8.42</v>
      </c>
      <c r="S90" s="5">
        <v>5.01</v>
      </c>
      <c r="T90" s="5">
        <v>3.71</v>
      </c>
      <c r="U90" s="5" t="s">
        <v>32</v>
      </c>
      <c r="V90" s="5" t="s">
        <v>32</v>
      </c>
      <c r="W90" s="5">
        <v>1.74</v>
      </c>
      <c r="X90" s="5">
        <v>0.6</v>
      </c>
      <c r="Y90" s="5">
        <v>6.02</v>
      </c>
      <c r="Z90" s="3" t="s">
        <v>33</v>
      </c>
      <c r="AA90" s="3" t="s">
        <v>32</v>
      </c>
      <c r="AB90" s="6" t="s">
        <v>33</v>
      </c>
      <c r="AC90" s="3" t="s">
        <v>33</v>
      </c>
      <c r="AD90" s="6" t="s">
        <v>33</v>
      </c>
      <c r="AE90" s="3" t="s">
        <v>32</v>
      </c>
      <c r="AF90" s="25" t="s">
        <v>32</v>
      </c>
      <c r="AG90" s="25" t="s">
        <v>32</v>
      </c>
      <c r="AH90" s="25" t="s">
        <v>32</v>
      </c>
      <c r="AI90" s="3" t="s">
        <v>32</v>
      </c>
      <c r="AJ90" s="3" t="s">
        <v>32</v>
      </c>
      <c r="AK90" s="5">
        <v>32.200000000000003</v>
      </c>
      <c r="AL90" s="5">
        <v>52.27</v>
      </c>
      <c r="AM90" s="5" t="s">
        <v>32</v>
      </c>
      <c r="AN90" s="5">
        <v>9.66</v>
      </c>
      <c r="AO90" s="5">
        <v>2.11</v>
      </c>
      <c r="AP90" s="5">
        <v>10.97</v>
      </c>
      <c r="AQ90" s="5">
        <v>1.17</v>
      </c>
      <c r="AR90" s="5">
        <v>3.14</v>
      </c>
      <c r="AS90" s="5">
        <v>22.09</v>
      </c>
      <c r="AT90" s="5">
        <v>4.1100000000000003</v>
      </c>
      <c r="AU90" s="5">
        <v>26.54</v>
      </c>
      <c r="AV90" s="3">
        <f t="shared" si="81"/>
        <v>0.44530844997407987</v>
      </c>
      <c r="AW90" s="3">
        <f t="shared" si="82"/>
        <v>0.4364955935717989</v>
      </c>
      <c r="AX90" s="6" t="str">
        <f t="shared" si="65"/>
        <v>NA</v>
      </c>
      <c r="AY90" s="6">
        <f t="shared" si="66"/>
        <v>3.8679245283018866E-2</v>
      </c>
      <c r="AZ90" s="3">
        <f t="shared" si="67"/>
        <v>0.44999999999999996</v>
      </c>
      <c r="BA90" s="3" t="str">
        <f t="shared" si="68"/>
        <v>NA</v>
      </c>
      <c r="BB90" s="3" t="str">
        <f t="shared" si="69"/>
        <v>NA</v>
      </c>
      <c r="BC90" s="3">
        <f t="shared" si="70"/>
        <v>0.11832251622566151</v>
      </c>
      <c r="BD90" s="3">
        <f t="shared" si="71"/>
        <v>1.4028332394080045E-3</v>
      </c>
      <c r="BE90" s="3">
        <f t="shared" si="72"/>
        <v>0.14463452566096424</v>
      </c>
      <c r="BF90" s="3">
        <f t="shared" si="73"/>
        <v>0.15707620528771385</v>
      </c>
      <c r="BG90" s="3">
        <f t="shared" si="74"/>
        <v>0.71007485586581121</v>
      </c>
      <c r="BH90" s="3" t="str">
        <f t="shared" si="75"/>
        <v>NA</v>
      </c>
      <c r="BI90" s="3" t="str">
        <f t="shared" si="76"/>
        <v>NA</v>
      </c>
      <c r="BJ90" s="3">
        <f t="shared" si="77"/>
        <v>0.31207879730430271</v>
      </c>
      <c r="BK90" s="25" t="s">
        <v>32</v>
      </c>
      <c r="BL90" s="3" t="s">
        <v>32</v>
      </c>
      <c r="BM90" s="3" t="str">
        <f t="shared" si="88"/>
        <v>NA</v>
      </c>
      <c r="BN90" s="3">
        <v>0</v>
      </c>
      <c r="BO90" s="3" t="s">
        <v>32</v>
      </c>
      <c r="BP90" s="3">
        <v>0</v>
      </c>
      <c r="BQ90" s="6">
        <v>0</v>
      </c>
      <c r="BR90" s="3">
        <f t="shared" si="80"/>
        <v>0.4055863784197436</v>
      </c>
      <c r="BS90" s="3">
        <f t="shared" si="83"/>
        <v>0.61603214080734647</v>
      </c>
      <c r="BT90" s="3" t="str">
        <f t="shared" si="89"/>
        <v>NA</v>
      </c>
      <c r="BU90" s="3" t="str">
        <f t="shared" si="90"/>
        <v>NA</v>
      </c>
      <c r="BV90" s="3">
        <f t="shared" si="61"/>
        <v>0.88058340929808565</v>
      </c>
      <c r="BW90" s="3">
        <f t="shared" si="78"/>
        <v>0.56868843960601356</v>
      </c>
      <c r="BX90" s="3">
        <f t="shared" si="84"/>
        <v>0.21842650103519667</v>
      </c>
      <c r="BY90" s="3">
        <f t="shared" si="85"/>
        <v>0.10665451230628988</v>
      </c>
      <c r="BZ90" s="3">
        <f t="shared" si="86"/>
        <v>0.14214576731552739</v>
      </c>
      <c r="CA90" s="3">
        <f t="shared" si="87"/>
        <v>0.15486058779201206</v>
      </c>
      <c r="CB90" s="3"/>
      <c r="CC90" s="3"/>
      <c r="CD90" s="3"/>
      <c r="CE90" s="3"/>
    </row>
    <row r="91" spans="1:83" ht="25" customHeight="1">
      <c r="A91" s="7" t="s">
        <v>308</v>
      </c>
      <c r="B91" s="13" t="s">
        <v>89</v>
      </c>
      <c r="C91" s="3" t="s">
        <v>117</v>
      </c>
      <c r="D91" s="3" t="s">
        <v>46</v>
      </c>
      <c r="E91" s="5">
        <v>22.9</v>
      </c>
      <c r="F91" s="5">
        <v>20.6</v>
      </c>
      <c r="G91" s="5">
        <v>7.42</v>
      </c>
      <c r="H91" s="5">
        <v>2.8</v>
      </c>
      <c r="I91" s="5" t="s">
        <v>32</v>
      </c>
      <c r="J91" s="5">
        <v>11.06</v>
      </c>
      <c r="K91" s="5">
        <v>19.72</v>
      </c>
      <c r="L91" s="5">
        <v>8.83</v>
      </c>
      <c r="M91" s="5">
        <v>2.67</v>
      </c>
      <c r="N91" s="5">
        <v>0.87</v>
      </c>
      <c r="O91" s="5" t="s">
        <v>32</v>
      </c>
      <c r="P91" s="5" t="s">
        <v>32</v>
      </c>
      <c r="Q91" s="5" t="s">
        <v>32</v>
      </c>
      <c r="R91" s="5">
        <v>8.9700000000000006</v>
      </c>
      <c r="S91" s="5" t="s">
        <v>32</v>
      </c>
      <c r="T91" s="5" t="s">
        <v>32</v>
      </c>
      <c r="U91" s="5">
        <v>2.14</v>
      </c>
      <c r="V91" s="5">
        <v>1.41</v>
      </c>
      <c r="W91" s="5" t="s">
        <v>32</v>
      </c>
      <c r="X91" s="5" t="s">
        <v>32</v>
      </c>
      <c r="Y91" s="5" t="s">
        <v>32</v>
      </c>
      <c r="Z91" s="3" t="s">
        <v>33</v>
      </c>
      <c r="AA91" s="3" t="s">
        <v>32</v>
      </c>
      <c r="AB91" s="6" t="s">
        <v>33</v>
      </c>
      <c r="AC91" s="3" t="s">
        <v>33</v>
      </c>
      <c r="AD91" s="6" t="s">
        <v>33</v>
      </c>
      <c r="AE91" s="3">
        <v>3.09</v>
      </c>
      <c r="AF91" s="25">
        <v>1.98</v>
      </c>
      <c r="AG91" s="25">
        <v>2.59</v>
      </c>
      <c r="AH91" s="25">
        <v>0.7</v>
      </c>
      <c r="AI91" s="3" t="s">
        <v>32</v>
      </c>
      <c r="AJ91" s="3">
        <v>260.18</v>
      </c>
      <c r="AK91" s="5">
        <v>41.14</v>
      </c>
      <c r="AL91" s="5">
        <v>69.650000000000006</v>
      </c>
      <c r="AM91" s="5">
        <v>127.43</v>
      </c>
      <c r="AN91" s="5">
        <v>15.55</v>
      </c>
      <c r="AO91" s="5">
        <v>2.39</v>
      </c>
      <c r="AP91" s="5">
        <v>14.69</v>
      </c>
      <c r="AQ91" s="5">
        <v>1.47</v>
      </c>
      <c r="AR91" s="5" t="s">
        <v>32</v>
      </c>
      <c r="AS91" s="5" t="s">
        <v>32</v>
      </c>
      <c r="AT91" s="5" t="s">
        <v>32</v>
      </c>
      <c r="AU91" s="5" t="s">
        <v>32</v>
      </c>
      <c r="AV91" s="3">
        <f t="shared" si="81"/>
        <v>0.36019417475728155</v>
      </c>
      <c r="AW91" s="3">
        <f t="shared" si="82"/>
        <v>0.43543689320388351</v>
      </c>
      <c r="AX91" s="6">
        <f t="shared" si="65"/>
        <v>3.7991266375545854E-2</v>
      </c>
      <c r="AY91" s="6" t="str">
        <f t="shared" si="66"/>
        <v>NA</v>
      </c>
      <c r="AZ91" s="3">
        <f t="shared" si="67"/>
        <v>0.48296943231441053</v>
      </c>
      <c r="BA91" s="3">
        <f t="shared" si="68"/>
        <v>0.13539553752535496</v>
      </c>
      <c r="BB91" s="3">
        <f t="shared" si="69"/>
        <v>0.30237825594563983</v>
      </c>
      <c r="BC91" s="3">
        <f t="shared" si="70"/>
        <v>0.14198782961460446</v>
      </c>
      <c r="BD91" s="3" t="str">
        <f t="shared" si="71"/>
        <v>NA</v>
      </c>
      <c r="BE91" s="3" t="str">
        <f t="shared" si="72"/>
        <v>NA</v>
      </c>
      <c r="BF91" s="3" t="str">
        <f t="shared" si="73"/>
        <v>NA</v>
      </c>
      <c r="BG91" s="3" t="str">
        <f t="shared" si="74"/>
        <v>NA</v>
      </c>
      <c r="BH91" s="3">
        <f t="shared" si="75"/>
        <v>0.10388349514563107</v>
      </c>
      <c r="BI91" s="3">
        <f t="shared" si="76"/>
        <v>6.8446601941747565E-2</v>
      </c>
      <c r="BJ91" s="3" t="str">
        <f t="shared" si="77"/>
        <v>NA</v>
      </c>
      <c r="BK91" s="25">
        <v>2.59</v>
      </c>
      <c r="BL91" s="3" t="s">
        <v>32</v>
      </c>
      <c r="BM91" s="3">
        <f t="shared" si="88"/>
        <v>1.5606060606060606</v>
      </c>
      <c r="BN91" s="3">
        <v>0</v>
      </c>
      <c r="BO91" s="3" t="s">
        <v>32</v>
      </c>
      <c r="BP91" s="3">
        <v>0</v>
      </c>
      <c r="BQ91" s="6">
        <v>0</v>
      </c>
      <c r="BR91" s="3">
        <f t="shared" si="80"/>
        <v>0.32878679109834885</v>
      </c>
      <c r="BS91" s="3">
        <f t="shared" si="83"/>
        <v>0.59066762383345295</v>
      </c>
      <c r="BT91" s="3">
        <f t="shared" si="89"/>
        <v>0.26769928511030827</v>
      </c>
      <c r="BU91" s="3">
        <f t="shared" si="90"/>
        <v>0.48977630870935507</v>
      </c>
      <c r="BV91" s="3">
        <f t="shared" si="61"/>
        <v>1.0585432266848196</v>
      </c>
      <c r="BW91" s="3">
        <f t="shared" si="78"/>
        <v>0.71310679611650474</v>
      </c>
      <c r="BX91" s="3">
        <f t="shared" si="84"/>
        <v>0.15369774919614149</v>
      </c>
      <c r="BY91" s="3">
        <f t="shared" si="85"/>
        <v>0.10006807351940096</v>
      </c>
      <c r="BZ91" s="3" t="str">
        <f t="shared" si="86"/>
        <v>NA</v>
      </c>
      <c r="CA91" s="3" t="str">
        <f t="shared" si="87"/>
        <v>NA</v>
      </c>
      <c r="CB91" s="3"/>
      <c r="CC91" s="3"/>
      <c r="CD91" s="3"/>
      <c r="CE91" s="3"/>
    </row>
    <row r="92" spans="1:83" ht="25" customHeight="1">
      <c r="A92" s="7" t="s">
        <v>308</v>
      </c>
      <c r="B92" s="13" t="s">
        <v>89</v>
      </c>
      <c r="C92" s="3" t="s">
        <v>118</v>
      </c>
      <c r="D92" s="3" t="s">
        <v>46</v>
      </c>
      <c r="E92" s="5">
        <v>26.9</v>
      </c>
      <c r="F92" s="5">
        <v>24.71</v>
      </c>
      <c r="G92" s="5">
        <v>9.89</v>
      </c>
      <c r="H92" s="5">
        <v>3.11</v>
      </c>
      <c r="I92" s="5" t="s">
        <v>32</v>
      </c>
      <c r="J92" s="5">
        <v>11.87</v>
      </c>
      <c r="K92" s="5">
        <v>23.29</v>
      </c>
      <c r="L92" s="5">
        <v>11.99</v>
      </c>
      <c r="M92" s="5">
        <v>2.89</v>
      </c>
      <c r="N92" s="5" t="s">
        <v>32</v>
      </c>
      <c r="O92" s="5" t="s">
        <v>32</v>
      </c>
      <c r="P92" s="5">
        <v>3.65</v>
      </c>
      <c r="Q92" s="5">
        <v>3.31</v>
      </c>
      <c r="R92" s="5">
        <v>10.6</v>
      </c>
      <c r="S92" s="5">
        <v>6.73</v>
      </c>
      <c r="T92" s="5">
        <v>4.8</v>
      </c>
      <c r="U92" s="5">
        <v>2.08</v>
      </c>
      <c r="V92" s="5">
        <v>1.33</v>
      </c>
      <c r="W92" s="5">
        <v>2.09</v>
      </c>
      <c r="X92" s="5">
        <v>1.78</v>
      </c>
      <c r="Y92" s="5">
        <v>8.8699999999999992</v>
      </c>
      <c r="Z92" s="3" t="s">
        <v>33</v>
      </c>
      <c r="AA92" s="3" t="s">
        <v>32</v>
      </c>
      <c r="AB92" s="6" t="s">
        <v>33</v>
      </c>
      <c r="AC92" s="3" t="s">
        <v>33</v>
      </c>
      <c r="AD92" s="6" t="s">
        <v>33</v>
      </c>
      <c r="AE92" s="3">
        <v>3.22</v>
      </c>
      <c r="AF92" s="25">
        <v>2.34</v>
      </c>
      <c r="AG92" s="25">
        <v>2.44</v>
      </c>
      <c r="AH92" s="25">
        <v>0.61</v>
      </c>
      <c r="AI92" s="3" t="s">
        <v>32</v>
      </c>
      <c r="AJ92" s="3" t="s">
        <v>32</v>
      </c>
      <c r="AK92" s="5">
        <v>48.79</v>
      </c>
      <c r="AL92" s="5">
        <v>89.86</v>
      </c>
      <c r="AM92" s="5" t="s">
        <v>32</v>
      </c>
      <c r="AN92" s="5">
        <v>16.22</v>
      </c>
      <c r="AO92" s="5">
        <v>3.75</v>
      </c>
      <c r="AP92" s="5">
        <v>17.100000000000001</v>
      </c>
      <c r="AQ92" s="5">
        <v>1.74</v>
      </c>
      <c r="AR92" s="5">
        <v>5.24</v>
      </c>
      <c r="AS92" s="5">
        <v>35.86</v>
      </c>
      <c r="AT92" s="5" t="s">
        <v>32</v>
      </c>
      <c r="AU92" s="5" t="s">
        <v>32</v>
      </c>
      <c r="AV92" s="3">
        <f t="shared" si="81"/>
        <v>0.40024281667341161</v>
      </c>
      <c r="AW92" s="3">
        <f t="shared" si="82"/>
        <v>0.42897612302711452</v>
      </c>
      <c r="AX92" s="6" t="str">
        <f t="shared" si="65"/>
        <v>NA</v>
      </c>
      <c r="AY92" s="6" t="str">
        <f t="shared" si="66"/>
        <v>NA</v>
      </c>
      <c r="AZ92" s="3">
        <f t="shared" si="67"/>
        <v>0.4412639405204461</v>
      </c>
      <c r="BA92" s="3">
        <f t="shared" si="68"/>
        <v>0.12408759124087593</v>
      </c>
      <c r="BB92" s="3">
        <f t="shared" si="69"/>
        <v>0.24103419516263552</v>
      </c>
      <c r="BC92" s="3">
        <f t="shared" si="70"/>
        <v>0.13353370545298412</v>
      </c>
      <c r="BD92" s="3">
        <f t="shared" si="71"/>
        <v>3.0464271834133904E-3</v>
      </c>
      <c r="BE92" s="3">
        <f t="shared" si="72"/>
        <v>0.14771347632537432</v>
      </c>
      <c r="BF92" s="3">
        <f t="shared" si="73"/>
        <v>0.13395386483205179</v>
      </c>
      <c r="BG92" s="3">
        <f t="shared" si="74"/>
        <v>0.73295352682902304</v>
      </c>
      <c r="BH92" s="3">
        <f t="shared" si="75"/>
        <v>8.4176446782679076E-2</v>
      </c>
      <c r="BI92" s="3">
        <f t="shared" si="76"/>
        <v>5.3824362606232294E-2</v>
      </c>
      <c r="BJ92" s="3">
        <f t="shared" si="77"/>
        <v>0.35896398219344389</v>
      </c>
      <c r="BK92" s="25">
        <v>2.44</v>
      </c>
      <c r="BL92" s="3" t="s">
        <v>32</v>
      </c>
      <c r="BM92" s="3">
        <f t="shared" si="88"/>
        <v>1.3760683760683763</v>
      </c>
      <c r="BN92" s="3">
        <v>0</v>
      </c>
      <c r="BO92" s="3" t="s">
        <v>32</v>
      </c>
      <c r="BP92" s="3">
        <v>0</v>
      </c>
      <c r="BQ92" s="6">
        <v>0</v>
      </c>
      <c r="BR92" s="3">
        <f t="shared" si="80"/>
        <v>0.29935455152459378</v>
      </c>
      <c r="BS92" s="3">
        <f t="shared" si="83"/>
        <v>0.54295570888048073</v>
      </c>
      <c r="BT92" s="3" t="str">
        <f t="shared" si="89"/>
        <v>NA</v>
      </c>
      <c r="BU92" s="3" t="str">
        <f t="shared" si="90"/>
        <v>NA</v>
      </c>
      <c r="BV92" s="3">
        <f t="shared" si="61"/>
        <v>0.94853801169590624</v>
      </c>
      <c r="BW92" s="3">
        <f t="shared" si="78"/>
        <v>0.69202751922298666</v>
      </c>
      <c r="BX92" s="3">
        <f t="shared" si="84"/>
        <v>0.23119605425400741</v>
      </c>
      <c r="BY92" s="3">
        <f t="shared" si="85"/>
        <v>0.10175438596491228</v>
      </c>
      <c r="BZ92" s="3">
        <f t="shared" si="86"/>
        <v>0.14612381483547129</v>
      </c>
      <c r="CA92" s="3" t="str">
        <f t="shared" si="87"/>
        <v>NA</v>
      </c>
      <c r="CB92" s="3"/>
      <c r="CC92" s="3"/>
      <c r="CD92" s="3"/>
      <c r="CE92" s="3"/>
    </row>
    <row r="93" spans="1:83" ht="25" customHeight="1">
      <c r="A93" s="7" t="s">
        <v>308</v>
      </c>
      <c r="B93" s="13" t="s">
        <v>89</v>
      </c>
      <c r="C93" s="3" t="s">
        <v>119</v>
      </c>
      <c r="D93" s="3" t="s">
        <v>46</v>
      </c>
      <c r="E93" s="5">
        <v>25.5</v>
      </c>
      <c r="F93" s="5">
        <v>23.24</v>
      </c>
      <c r="G93" s="5">
        <v>9.02</v>
      </c>
      <c r="H93" s="5">
        <v>2.74</v>
      </c>
      <c r="I93" s="5" t="s">
        <v>32</v>
      </c>
      <c r="J93" s="5">
        <v>11.74</v>
      </c>
      <c r="K93" s="5">
        <v>21.5</v>
      </c>
      <c r="L93" s="5">
        <v>10.48</v>
      </c>
      <c r="M93" s="5" t="s">
        <v>32</v>
      </c>
      <c r="N93" s="5" t="s">
        <v>32</v>
      </c>
      <c r="O93" s="5" t="s">
        <v>32</v>
      </c>
      <c r="P93" s="5">
        <v>3.38</v>
      </c>
      <c r="Q93" s="5">
        <v>3.26</v>
      </c>
      <c r="R93" s="5">
        <v>9.09</v>
      </c>
      <c r="S93" s="5" t="s">
        <v>32</v>
      </c>
      <c r="T93" s="5" t="s">
        <v>32</v>
      </c>
      <c r="U93" s="5" t="s">
        <v>32</v>
      </c>
      <c r="V93" s="5">
        <v>1.06</v>
      </c>
      <c r="W93" s="5">
        <v>1.68</v>
      </c>
      <c r="X93" s="5">
        <v>1.05</v>
      </c>
      <c r="Y93" s="5">
        <v>7.95</v>
      </c>
      <c r="Z93" s="3" t="s">
        <v>33</v>
      </c>
      <c r="AA93" s="3" t="s">
        <v>32</v>
      </c>
      <c r="AB93" s="6" t="s">
        <v>33</v>
      </c>
      <c r="AC93" s="3" t="s">
        <v>33</v>
      </c>
      <c r="AD93" s="6" t="s">
        <v>33</v>
      </c>
      <c r="AE93" s="3">
        <v>3.23</v>
      </c>
      <c r="AF93" s="25">
        <v>2.08</v>
      </c>
      <c r="AG93" s="25">
        <v>2.39</v>
      </c>
      <c r="AH93" s="25">
        <v>0.46</v>
      </c>
      <c r="AI93" s="3" t="s">
        <v>32</v>
      </c>
      <c r="AJ93" s="3">
        <v>276.75</v>
      </c>
      <c r="AK93" s="5">
        <v>39.32</v>
      </c>
      <c r="AL93" s="5">
        <v>74.92</v>
      </c>
      <c r="AM93" s="5">
        <v>145.5</v>
      </c>
      <c r="AN93" s="5">
        <v>17.02</v>
      </c>
      <c r="AO93" s="5">
        <v>3.49</v>
      </c>
      <c r="AP93" s="5">
        <v>16.38</v>
      </c>
      <c r="AQ93" s="5">
        <v>1.83</v>
      </c>
      <c r="AR93" s="5" t="s">
        <v>32</v>
      </c>
      <c r="AS93" s="5" t="s">
        <v>32</v>
      </c>
      <c r="AT93" s="5" t="s">
        <v>32</v>
      </c>
      <c r="AU93" s="5" t="s">
        <v>32</v>
      </c>
      <c r="AV93" s="3">
        <f t="shared" si="81"/>
        <v>0.38812392426850256</v>
      </c>
      <c r="AW93" s="3">
        <f t="shared" si="82"/>
        <v>0.39113597246127368</v>
      </c>
      <c r="AX93" s="6" t="str">
        <f t="shared" si="65"/>
        <v>NA</v>
      </c>
      <c r="AY93" s="6" t="str">
        <f t="shared" si="66"/>
        <v>NA</v>
      </c>
      <c r="AZ93" s="3">
        <f t="shared" si="67"/>
        <v>0.46039215686274509</v>
      </c>
      <c r="BA93" s="3" t="str">
        <f t="shared" si="68"/>
        <v>NA</v>
      </c>
      <c r="BB93" s="3" t="str">
        <f t="shared" si="69"/>
        <v>NA</v>
      </c>
      <c r="BC93" s="3">
        <f t="shared" si="70"/>
        <v>0.1274418604651163</v>
      </c>
      <c r="BD93" s="3">
        <f t="shared" si="71"/>
        <v>1.6330381768036E-3</v>
      </c>
      <c r="BE93" s="3">
        <f t="shared" si="72"/>
        <v>0.14543889845094665</v>
      </c>
      <c r="BF93" s="3">
        <f t="shared" si="73"/>
        <v>0.14027538726333907</v>
      </c>
      <c r="BG93" s="3" t="str">
        <f t="shared" si="74"/>
        <v>NA</v>
      </c>
      <c r="BH93" s="3" t="str">
        <f t="shared" si="75"/>
        <v>NA</v>
      </c>
      <c r="BI93" s="3">
        <f t="shared" si="76"/>
        <v>4.561101549053357E-2</v>
      </c>
      <c r="BJ93" s="3">
        <f t="shared" si="77"/>
        <v>0.34208261617900176</v>
      </c>
      <c r="BK93" s="25">
        <v>2.39</v>
      </c>
      <c r="BL93" s="3" t="s">
        <v>32</v>
      </c>
      <c r="BM93" s="3">
        <f t="shared" si="88"/>
        <v>1.5528846153846154</v>
      </c>
      <c r="BN93" s="3">
        <v>0</v>
      </c>
      <c r="BO93" s="3" t="s">
        <v>32</v>
      </c>
      <c r="BP93" s="3">
        <v>0</v>
      </c>
      <c r="BQ93" s="6">
        <v>0</v>
      </c>
      <c r="BR93" s="3">
        <f t="shared" si="80"/>
        <v>0.34036305392418581</v>
      </c>
      <c r="BS93" s="3">
        <f t="shared" si="83"/>
        <v>0.52482648158035239</v>
      </c>
      <c r="BT93" s="3">
        <f t="shared" si="89"/>
        <v>0.27071364046973806</v>
      </c>
      <c r="BU93" s="3">
        <f t="shared" si="90"/>
        <v>0.5257452574525745</v>
      </c>
      <c r="BV93" s="3">
        <f t="shared" si="61"/>
        <v>1.0390720390720392</v>
      </c>
      <c r="BW93" s="3">
        <f t="shared" si="78"/>
        <v>0.70481927710843373</v>
      </c>
      <c r="BX93" s="3">
        <f t="shared" si="84"/>
        <v>0.20505287896592247</v>
      </c>
      <c r="BY93" s="3">
        <f t="shared" si="85"/>
        <v>0.11172161172161173</v>
      </c>
      <c r="BZ93" s="3" t="str">
        <f t="shared" si="86"/>
        <v>NA</v>
      </c>
      <c r="CA93" s="3" t="str">
        <f t="shared" si="87"/>
        <v>NA</v>
      </c>
      <c r="CB93" s="3"/>
      <c r="CC93" s="3"/>
      <c r="CD93" s="3"/>
      <c r="CE93" s="3"/>
    </row>
    <row r="94" spans="1:83" ht="25" customHeight="1">
      <c r="A94" s="7" t="s">
        <v>308</v>
      </c>
      <c r="B94" s="13" t="s">
        <v>89</v>
      </c>
      <c r="C94" s="3" t="s">
        <v>120</v>
      </c>
      <c r="D94" s="3" t="s">
        <v>46</v>
      </c>
      <c r="E94" s="5">
        <v>26</v>
      </c>
      <c r="F94" s="5">
        <v>24.24</v>
      </c>
      <c r="G94" s="5">
        <v>10.55</v>
      </c>
      <c r="H94" s="5">
        <v>2.77</v>
      </c>
      <c r="I94" s="5">
        <v>1.23</v>
      </c>
      <c r="J94" s="5" t="s">
        <v>32</v>
      </c>
      <c r="K94" s="5">
        <v>23.15</v>
      </c>
      <c r="L94" s="5" t="s">
        <v>32</v>
      </c>
      <c r="M94" s="5">
        <v>2.64</v>
      </c>
      <c r="N94" s="5" t="s">
        <v>32</v>
      </c>
      <c r="O94" s="5" t="s">
        <v>32</v>
      </c>
      <c r="P94" s="5">
        <v>4.2699999999999996</v>
      </c>
      <c r="Q94" s="5">
        <v>3.37</v>
      </c>
      <c r="R94" s="5">
        <v>11.01</v>
      </c>
      <c r="S94" s="5">
        <v>6.41</v>
      </c>
      <c r="T94" s="5">
        <v>3.69</v>
      </c>
      <c r="U94" s="5" t="s">
        <v>32</v>
      </c>
      <c r="V94" s="5" t="s">
        <v>32</v>
      </c>
      <c r="W94" s="5" t="s">
        <v>32</v>
      </c>
      <c r="X94" s="5" t="s">
        <v>32</v>
      </c>
      <c r="Y94" s="5">
        <v>7.73</v>
      </c>
      <c r="Z94" s="3" t="s">
        <v>33</v>
      </c>
      <c r="AA94" s="3" t="s">
        <v>32</v>
      </c>
      <c r="AB94" s="6" t="s">
        <v>33</v>
      </c>
      <c r="AC94" s="3" t="s">
        <v>33</v>
      </c>
      <c r="AD94" s="6" t="s">
        <v>33</v>
      </c>
      <c r="AE94" s="3" t="s">
        <v>32</v>
      </c>
      <c r="AF94" s="25" t="s">
        <v>32</v>
      </c>
      <c r="AG94" s="25" t="s">
        <v>32</v>
      </c>
      <c r="AH94" s="25" t="s">
        <v>32</v>
      </c>
      <c r="AI94" s="3" t="s">
        <v>32</v>
      </c>
      <c r="AJ94" s="3">
        <v>285.27</v>
      </c>
      <c r="AK94" s="5">
        <v>42.43</v>
      </c>
      <c r="AL94" s="5">
        <v>80.650000000000006</v>
      </c>
      <c r="AM94" s="5">
        <v>140.15</v>
      </c>
      <c r="AN94" s="5">
        <v>14.98</v>
      </c>
      <c r="AO94" s="5">
        <v>3.21</v>
      </c>
      <c r="AP94" s="5">
        <v>15.73</v>
      </c>
      <c r="AQ94" s="5">
        <v>1.4</v>
      </c>
      <c r="AR94" s="5">
        <v>5.12</v>
      </c>
      <c r="AS94" s="5">
        <v>33.42</v>
      </c>
      <c r="AT94" s="5">
        <v>6.17</v>
      </c>
      <c r="AU94" s="5">
        <v>38.26</v>
      </c>
      <c r="AV94" s="3">
        <f t="shared" si="81"/>
        <v>0.43523102310231027</v>
      </c>
      <c r="AW94" s="3">
        <f t="shared" si="82"/>
        <v>0.45420792079207922</v>
      </c>
      <c r="AX94" s="6" t="str">
        <f t="shared" si="65"/>
        <v>NA</v>
      </c>
      <c r="AY94" s="6">
        <f t="shared" si="66"/>
        <v>4.7307692307692308E-2</v>
      </c>
      <c r="AZ94" s="3" t="str">
        <f t="shared" si="67"/>
        <v>NA</v>
      </c>
      <c r="BA94" s="3">
        <f t="shared" si="68"/>
        <v>0.11403887688984883</v>
      </c>
      <c r="BB94" s="3" t="str">
        <f t="shared" si="69"/>
        <v>NA</v>
      </c>
      <c r="BC94" s="3">
        <f t="shared" si="70"/>
        <v>0.11965442764578835</v>
      </c>
      <c r="BD94" s="3" t="str">
        <f t="shared" si="71"/>
        <v>NA</v>
      </c>
      <c r="BE94" s="3">
        <f t="shared" si="72"/>
        <v>0.17615511551155114</v>
      </c>
      <c r="BF94" s="3">
        <f t="shared" si="73"/>
        <v>0.13902640264026403</v>
      </c>
      <c r="BG94" s="3">
        <f t="shared" si="74"/>
        <v>0.6544984694978736</v>
      </c>
      <c r="BH94" s="3" t="str">
        <f t="shared" si="75"/>
        <v>NA</v>
      </c>
      <c r="BI94" s="3" t="str">
        <f t="shared" si="76"/>
        <v>NA</v>
      </c>
      <c r="BJ94" s="3">
        <f t="shared" si="77"/>
        <v>0.31889438943894394</v>
      </c>
      <c r="BK94" s="25" t="s">
        <v>32</v>
      </c>
      <c r="BL94" s="3" t="s">
        <v>32</v>
      </c>
      <c r="BM94" s="3" t="str">
        <f t="shared" si="88"/>
        <v>NA</v>
      </c>
      <c r="BN94" s="3">
        <v>0</v>
      </c>
      <c r="BO94" s="3" t="s">
        <v>32</v>
      </c>
      <c r="BP94" s="3">
        <v>0</v>
      </c>
      <c r="BQ94" s="6">
        <v>0</v>
      </c>
      <c r="BR94" s="3">
        <f t="shared" si="80"/>
        <v>0.32238065716057035</v>
      </c>
      <c r="BS94" s="3">
        <f t="shared" si="83"/>
        <v>0.52610043397396156</v>
      </c>
      <c r="BT94" s="3">
        <f t="shared" si="89"/>
        <v>0.28271462123602203</v>
      </c>
      <c r="BU94" s="3">
        <f t="shared" si="90"/>
        <v>0.49128895432397385</v>
      </c>
      <c r="BV94" s="3">
        <f t="shared" si="61"/>
        <v>0.95232040686586139</v>
      </c>
      <c r="BW94" s="3">
        <f t="shared" si="78"/>
        <v>0.64892739273927402</v>
      </c>
      <c r="BX94" s="3">
        <f t="shared" si="84"/>
        <v>0.21428571428571427</v>
      </c>
      <c r="BY94" s="3">
        <f t="shared" si="85"/>
        <v>8.9001907183725359E-2</v>
      </c>
      <c r="BZ94" s="3">
        <f t="shared" si="86"/>
        <v>0.15320167564332735</v>
      </c>
      <c r="CA94" s="3">
        <f t="shared" si="87"/>
        <v>0.16126502875065343</v>
      </c>
      <c r="CB94" s="3"/>
      <c r="CC94" s="3"/>
      <c r="CD94" s="3"/>
      <c r="CE94" s="3"/>
    </row>
    <row r="95" spans="1:83" ht="25" customHeight="1">
      <c r="A95" s="7" t="s">
        <v>308</v>
      </c>
      <c r="B95" s="13" t="s">
        <v>89</v>
      </c>
      <c r="C95" s="3" t="s">
        <v>121</v>
      </c>
      <c r="D95" s="3" t="s">
        <v>46</v>
      </c>
      <c r="E95" s="5">
        <v>25.3</v>
      </c>
      <c r="F95" s="5">
        <v>23.27</v>
      </c>
      <c r="G95" s="5" t="s">
        <v>32</v>
      </c>
      <c r="H95" s="5">
        <v>2.2999999999999998</v>
      </c>
      <c r="I95" s="5">
        <v>1.3</v>
      </c>
      <c r="J95" s="5" t="s">
        <v>32</v>
      </c>
      <c r="K95" s="5">
        <v>22.77</v>
      </c>
      <c r="L95" s="5" t="s">
        <v>32</v>
      </c>
      <c r="M95" s="5" t="s">
        <v>32</v>
      </c>
      <c r="N95" s="5">
        <v>1.0652999999999999</v>
      </c>
      <c r="O95" s="5" t="s">
        <v>32</v>
      </c>
      <c r="P95" s="5" t="s">
        <v>32</v>
      </c>
      <c r="Q95" s="5" t="s">
        <v>32</v>
      </c>
      <c r="R95" s="5" t="s">
        <v>32</v>
      </c>
      <c r="S95" s="5" t="s">
        <v>32</v>
      </c>
      <c r="T95" s="5" t="s">
        <v>32</v>
      </c>
      <c r="U95" s="5" t="s">
        <v>32</v>
      </c>
      <c r="V95" s="5" t="s">
        <v>32</v>
      </c>
      <c r="W95" s="5">
        <v>1.96</v>
      </c>
      <c r="X95" s="5">
        <v>1.29</v>
      </c>
      <c r="Y95" s="5" t="s">
        <v>32</v>
      </c>
      <c r="Z95" s="3" t="s">
        <v>33</v>
      </c>
      <c r="AA95" s="3" t="s">
        <v>32</v>
      </c>
      <c r="AB95" s="6" t="s">
        <v>33</v>
      </c>
      <c r="AC95" s="3" t="s">
        <v>53</v>
      </c>
      <c r="AD95" s="6" t="s">
        <v>33</v>
      </c>
      <c r="AE95" s="3">
        <v>4.32</v>
      </c>
      <c r="AF95" s="25">
        <v>4.32</v>
      </c>
      <c r="AG95" s="25">
        <v>3.55</v>
      </c>
      <c r="AH95" s="25">
        <v>0.78</v>
      </c>
      <c r="AI95" s="3" t="s">
        <v>32</v>
      </c>
      <c r="AJ95" s="3">
        <v>295.42</v>
      </c>
      <c r="AK95" s="5">
        <v>39.159999999999997</v>
      </c>
      <c r="AL95" s="5">
        <v>76.87</v>
      </c>
      <c r="AM95" s="5">
        <v>152.44</v>
      </c>
      <c r="AN95" s="5">
        <v>17.190000000000001</v>
      </c>
      <c r="AO95" s="5">
        <v>3.33</v>
      </c>
      <c r="AP95" s="5">
        <v>16.07</v>
      </c>
      <c r="AQ95" s="5">
        <v>1.66</v>
      </c>
      <c r="AR95" s="5" t="s">
        <v>32</v>
      </c>
      <c r="AS95" s="5" t="s">
        <v>32</v>
      </c>
      <c r="AT95" s="5" t="s">
        <v>32</v>
      </c>
      <c r="AU95" s="5" t="s">
        <v>97</v>
      </c>
      <c r="AV95" s="3" t="str">
        <f t="shared" si="81"/>
        <v>NA</v>
      </c>
      <c r="AW95" s="3" t="str">
        <f t="shared" si="82"/>
        <v>NA</v>
      </c>
      <c r="AX95" s="6">
        <f t="shared" si="65"/>
        <v>4.2106719367588925E-2</v>
      </c>
      <c r="AY95" s="6">
        <f t="shared" si="66"/>
        <v>5.1383399209486168E-2</v>
      </c>
      <c r="AZ95" s="3" t="str">
        <f t="shared" si="67"/>
        <v>NA</v>
      </c>
      <c r="BA95" s="3" t="str">
        <f t="shared" si="68"/>
        <v>NA</v>
      </c>
      <c r="BB95" s="3" t="str">
        <f t="shared" si="69"/>
        <v>NA</v>
      </c>
      <c r="BC95" s="3">
        <f t="shared" si="70"/>
        <v>0.10101010101010101</v>
      </c>
      <c r="BD95" s="3">
        <f t="shared" si="71"/>
        <v>2.3346566501610639E-3</v>
      </c>
      <c r="BE95" s="3" t="str">
        <f t="shared" si="72"/>
        <v>NA</v>
      </c>
      <c r="BF95" s="3" t="str">
        <f t="shared" si="73"/>
        <v>NA</v>
      </c>
      <c r="BG95" s="3" t="str">
        <f t="shared" si="74"/>
        <v>NA</v>
      </c>
      <c r="BH95" s="3" t="str">
        <f t="shared" si="75"/>
        <v>NA</v>
      </c>
      <c r="BI95" s="3" t="str">
        <f t="shared" si="76"/>
        <v>NA</v>
      </c>
      <c r="BJ95" s="3" t="str">
        <f t="shared" si="77"/>
        <v>NA</v>
      </c>
      <c r="BK95" s="25">
        <v>3.55</v>
      </c>
      <c r="BL95" s="3" t="s">
        <v>32</v>
      </c>
      <c r="BM95" s="3">
        <f t="shared" si="88"/>
        <v>1</v>
      </c>
      <c r="BN95" s="3">
        <v>0</v>
      </c>
      <c r="BO95" s="3" t="s">
        <v>32</v>
      </c>
      <c r="BP95" s="3">
        <v>0</v>
      </c>
      <c r="BQ95" s="6">
        <v>0</v>
      </c>
      <c r="BR95" s="3">
        <f t="shared" si="80"/>
        <v>0.32912709769741122</v>
      </c>
      <c r="BS95" s="3">
        <f t="shared" si="83"/>
        <v>0.50943150774034074</v>
      </c>
      <c r="BT95" s="3">
        <f t="shared" si="89"/>
        <v>0.26020580867916865</v>
      </c>
      <c r="BU95" s="3">
        <f t="shared" si="90"/>
        <v>0.51601110283663931</v>
      </c>
      <c r="BV95" s="3">
        <f t="shared" si="61"/>
        <v>1.0696950840074675</v>
      </c>
      <c r="BW95" s="3">
        <f t="shared" si="78"/>
        <v>0.69058874086807054</v>
      </c>
      <c r="BX95" s="3">
        <f t="shared" si="84"/>
        <v>0.19371727748691098</v>
      </c>
      <c r="BY95" s="3">
        <f t="shared" si="85"/>
        <v>0.10329807093963907</v>
      </c>
      <c r="BZ95" s="3" t="str">
        <f t="shared" si="86"/>
        <v>NA</v>
      </c>
      <c r="CA95" s="3" t="str">
        <f t="shared" si="87"/>
        <v>NA</v>
      </c>
      <c r="CB95" s="3"/>
      <c r="CC95" s="3"/>
      <c r="CD95" s="3"/>
      <c r="CE95" s="3"/>
    </row>
    <row r="96" spans="1:83" ht="25" customHeight="1">
      <c r="A96" s="7" t="s">
        <v>308</v>
      </c>
      <c r="B96" s="13" t="s">
        <v>89</v>
      </c>
      <c r="C96" s="3" t="s">
        <v>122</v>
      </c>
      <c r="D96" s="3" t="s">
        <v>46</v>
      </c>
      <c r="E96" s="5">
        <v>31.8</v>
      </c>
      <c r="F96" s="5">
        <v>28.37</v>
      </c>
      <c r="G96" s="5">
        <v>11.53</v>
      </c>
      <c r="H96" s="5">
        <v>2.81</v>
      </c>
      <c r="I96" s="5">
        <v>1.59</v>
      </c>
      <c r="J96" s="5">
        <v>13.61</v>
      </c>
      <c r="K96" s="5">
        <v>27.95</v>
      </c>
      <c r="L96" s="5">
        <v>15.17</v>
      </c>
      <c r="M96" s="5" t="s">
        <v>32</v>
      </c>
      <c r="N96" s="5" t="s">
        <v>32</v>
      </c>
      <c r="O96" s="5" t="s">
        <v>32</v>
      </c>
      <c r="P96" s="5">
        <v>5.6</v>
      </c>
      <c r="Q96" s="5" t="s">
        <v>32</v>
      </c>
      <c r="R96" s="5">
        <v>12.88</v>
      </c>
      <c r="S96" s="5">
        <v>7.42</v>
      </c>
      <c r="T96" s="5">
        <v>5.36</v>
      </c>
      <c r="U96" s="5" t="s">
        <v>32</v>
      </c>
      <c r="V96" s="5" t="s">
        <v>32</v>
      </c>
      <c r="W96" s="5" t="s">
        <v>32</v>
      </c>
      <c r="X96" s="5" t="s">
        <v>32</v>
      </c>
      <c r="Y96" s="5">
        <v>9.6</v>
      </c>
      <c r="Z96" s="3" t="s">
        <v>33</v>
      </c>
      <c r="AA96" s="3" t="s">
        <v>32</v>
      </c>
      <c r="AB96" s="6" t="s">
        <v>33</v>
      </c>
      <c r="AC96" s="3" t="s">
        <v>33</v>
      </c>
      <c r="AD96" s="6" t="s">
        <v>33</v>
      </c>
      <c r="AE96" s="3">
        <v>2.78</v>
      </c>
      <c r="AF96" s="25">
        <v>1.83</v>
      </c>
      <c r="AG96" s="25">
        <v>2.39</v>
      </c>
      <c r="AH96" s="25">
        <v>0.77</v>
      </c>
      <c r="AI96" s="3" t="s">
        <v>32</v>
      </c>
      <c r="AJ96" s="3">
        <v>316.5</v>
      </c>
      <c r="AK96" s="5">
        <v>45.93</v>
      </c>
      <c r="AL96" s="5">
        <v>80.33</v>
      </c>
      <c r="AM96" s="5">
        <v>153.5</v>
      </c>
      <c r="AN96" s="5">
        <v>16.02</v>
      </c>
      <c r="AO96" s="5">
        <v>3.72</v>
      </c>
      <c r="AP96" s="5">
        <v>17.3</v>
      </c>
      <c r="AQ96" s="5">
        <v>1.97</v>
      </c>
      <c r="AR96" s="5">
        <v>5.46</v>
      </c>
      <c r="AS96" s="5">
        <v>34.5</v>
      </c>
      <c r="AT96" s="5" t="s">
        <v>32</v>
      </c>
      <c r="AU96" s="5" t="s">
        <v>32</v>
      </c>
      <c r="AV96" s="3">
        <f t="shared" si="81"/>
        <v>0.40641522735283747</v>
      </c>
      <c r="AW96" s="3">
        <f t="shared" si="82"/>
        <v>0.4540007049700388</v>
      </c>
      <c r="AX96" s="6" t="str">
        <f t="shared" si="65"/>
        <v>NA</v>
      </c>
      <c r="AY96" s="6">
        <f t="shared" si="66"/>
        <v>0.05</v>
      </c>
      <c r="AZ96" s="3">
        <f t="shared" si="67"/>
        <v>0.42798742138364776</v>
      </c>
      <c r="BA96" s="3" t="str">
        <f t="shared" si="68"/>
        <v>NA</v>
      </c>
      <c r="BB96" s="3" t="str">
        <f t="shared" si="69"/>
        <v>NA</v>
      </c>
      <c r="BC96" s="3">
        <f t="shared" si="70"/>
        <v>0.10053667262969589</v>
      </c>
      <c r="BD96" s="3" t="str">
        <f t="shared" si="71"/>
        <v>NA</v>
      </c>
      <c r="BE96" s="3">
        <f t="shared" si="72"/>
        <v>0.19739161085653859</v>
      </c>
      <c r="BF96" s="3" t="str">
        <f t="shared" si="73"/>
        <v>NA</v>
      </c>
      <c r="BG96" s="3">
        <f t="shared" si="74"/>
        <v>0.70760581799220235</v>
      </c>
      <c r="BH96" s="3" t="str">
        <f t="shared" si="75"/>
        <v>NA</v>
      </c>
      <c r="BI96" s="3" t="str">
        <f t="shared" si="76"/>
        <v>NA</v>
      </c>
      <c r="BJ96" s="3">
        <f t="shared" si="77"/>
        <v>0.33838561861120903</v>
      </c>
      <c r="BK96" s="25">
        <v>2.39</v>
      </c>
      <c r="BL96" s="3" t="s">
        <v>32</v>
      </c>
      <c r="BM96" s="3">
        <f t="shared" si="88"/>
        <v>1.5191256830601092</v>
      </c>
      <c r="BN96" s="3">
        <v>0</v>
      </c>
      <c r="BO96" s="3" t="s">
        <v>32</v>
      </c>
      <c r="BP96" s="3">
        <v>0</v>
      </c>
      <c r="BQ96" s="6">
        <v>0</v>
      </c>
      <c r="BR96" s="3">
        <f t="shared" si="80"/>
        <v>0.39586704842524589</v>
      </c>
      <c r="BS96" s="3">
        <f t="shared" si="83"/>
        <v>0.57176646333872772</v>
      </c>
      <c r="BT96" s="3">
        <f t="shared" si="89"/>
        <v>0.2538072669826224</v>
      </c>
      <c r="BU96" s="3">
        <f t="shared" si="90"/>
        <v>0.48499210110584517</v>
      </c>
      <c r="BV96" s="3">
        <f t="shared" si="61"/>
        <v>0.92601156069364154</v>
      </c>
      <c r="BW96" s="3">
        <f t="shared" si="78"/>
        <v>0.60979908353894963</v>
      </c>
      <c r="BX96" s="3">
        <f t="shared" si="84"/>
        <v>0.23220973782771537</v>
      </c>
      <c r="BY96" s="3">
        <f t="shared" si="85"/>
        <v>0.1138728323699422</v>
      </c>
      <c r="BZ96" s="3">
        <f t="shared" si="86"/>
        <v>0.1582608695652174</v>
      </c>
      <c r="CA96" s="3" t="str">
        <f t="shared" si="87"/>
        <v>NA</v>
      </c>
      <c r="CB96" s="3"/>
      <c r="CC96" s="3"/>
      <c r="CD96" s="3"/>
      <c r="CE96" s="3"/>
    </row>
    <row r="97" spans="1:83" ht="25" customHeight="1">
      <c r="A97" s="7" t="s">
        <v>308</v>
      </c>
      <c r="B97" s="13" t="s">
        <v>89</v>
      </c>
      <c r="C97" s="3" t="s">
        <v>123</v>
      </c>
      <c r="D97" s="3" t="s">
        <v>46</v>
      </c>
      <c r="E97" s="5">
        <v>30.3</v>
      </c>
      <c r="F97" s="5">
        <v>26.03</v>
      </c>
      <c r="G97" s="5">
        <v>10.52</v>
      </c>
      <c r="H97" s="5">
        <v>3.67</v>
      </c>
      <c r="I97" s="5" t="s">
        <v>32</v>
      </c>
      <c r="J97" s="5">
        <v>14.4</v>
      </c>
      <c r="K97" s="5">
        <v>26.7</v>
      </c>
      <c r="L97" s="5">
        <v>12.84</v>
      </c>
      <c r="M97" s="5">
        <v>3.65</v>
      </c>
      <c r="N97" s="5" t="s">
        <v>32</v>
      </c>
      <c r="O97" s="5" t="s">
        <v>32</v>
      </c>
      <c r="P97" s="5">
        <v>4.0199999999999996</v>
      </c>
      <c r="Q97" s="5">
        <v>3.36</v>
      </c>
      <c r="R97" s="5">
        <v>12.51</v>
      </c>
      <c r="S97" s="5">
        <v>6.9</v>
      </c>
      <c r="T97" s="5">
        <v>4.71</v>
      </c>
      <c r="U97" s="5" t="s">
        <v>32</v>
      </c>
      <c r="V97" s="5">
        <v>1.2</v>
      </c>
      <c r="W97" s="5">
        <v>1.92</v>
      </c>
      <c r="X97" s="5">
        <v>1.0900000000000001</v>
      </c>
      <c r="Y97" s="5">
        <v>8.23</v>
      </c>
      <c r="Z97" s="3" t="s">
        <v>33</v>
      </c>
      <c r="AA97" s="3" t="s">
        <v>32</v>
      </c>
      <c r="AB97" s="6" t="s">
        <v>33</v>
      </c>
      <c r="AC97" s="3" t="s">
        <v>33</v>
      </c>
      <c r="AD97" s="6" t="s">
        <v>33</v>
      </c>
      <c r="AE97" s="3">
        <v>3.03</v>
      </c>
      <c r="AF97" s="25">
        <v>2.12</v>
      </c>
      <c r="AG97" s="25">
        <v>2.52</v>
      </c>
      <c r="AH97" s="25">
        <v>0.68</v>
      </c>
      <c r="AI97" s="3" t="s">
        <v>32</v>
      </c>
      <c r="AJ97" s="3" t="s">
        <v>32</v>
      </c>
      <c r="AK97" s="5">
        <v>44.89</v>
      </c>
      <c r="AL97" s="5">
        <v>95.84</v>
      </c>
      <c r="AM97" s="5" t="s">
        <v>32</v>
      </c>
      <c r="AN97" s="5">
        <v>16.14</v>
      </c>
      <c r="AO97" s="5">
        <v>3.91</v>
      </c>
      <c r="AP97" s="5">
        <v>16.940000000000001</v>
      </c>
      <c r="AQ97" s="5">
        <v>1.85</v>
      </c>
      <c r="AR97" s="5" t="s">
        <v>32</v>
      </c>
      <c r="AS97" s="5" t="s">
        <v>32</v>
      </c>
      <c r="AT97" s="5" t="s">
        <v>32</v>
      </c>
      <c r="AU97" s="5" t="s">
        <v>32</v>
      </c>
      <c r="AV97" s="3">
        <f t="shared" si="81"/>
        <v>0.40414905877833268</v>
      </c>
      <c r="AW97" s="3">
        <f t="shared" si="82"/>
        <v>0.4805993084902036</v>
      </c>
      <c r="AX97" s="6" t="str">
        <f t="shared" si="65"/>
        <v>NA</v>
      </c>
      <c r="AY97" s="6" t="str">
        <f t="shared" si="66"/>
        <v>NA</v>
      </c>
      <c r="AZ97" s="3">
        <f t="shared" si="67"/>
        <v>0.47524752475247523</v>
      </c>
      <c r="BA97" s="3">
        <f t="shared" si="68"/>
        <v>0.13670411985018727</v>
      </c>
      <c r="BB97" s="3">
        <f t="shared" si="69"/>
        <v>0.28426791277258567</v>
      </c>
      <c r="BC97" s="3">
        <f t="shared" si="70"/>
        <v>0.13745318352059926</v>
      </c>
      <c r="BD97" s="3">
        <f t="shared" si="71"/>
        <v>1.5443630233090485E-3</v>
      </c>
      <c r="BE97" s="3">
        <f t="shared" si="72"/>
        <v>0.15443718786016133</v>
      </c>
      <c r="BF97" s="3">
        <f t="shared" si="73"/>
        <v>0.12908182865923934</v>
      </c>
      <c r="BG97" s="3">
        <f t="shared" si="74"/>
        <v>0.70061257603106986</v>
      </c>
      <c r="BH97" s="3" t="str">
        <f t="shared" si="75"/>
        <v>NA</v>
      </c>
      <c r="BI97" s="3">
        <f t="shared" si="76"/>
        <v>4.6100653092585472E-2</v>
      </c>
      <c r="BJ97" s="3">
        <f t="shared" si="77"/>
        <v>0.31617364579331542</v>
      </c>
      <c r="BK97" s="25">
        <v>2.52</v>
      </c>
      <c r="BL97" s="3" t="s">
        <v>32</v>
      </c>
      <c r="BM97" s="3">
        <f t="shared" si="88"/>
        <v>1.4292452830188678</v>
      </c>
      <c r="BN97" s="3">
        <v>0</v>
      </c>
      <c r="BO97" s="3" t="s">
        <v>32</v>
      </c>
      <c r="BP97" s="3">
        <v>0</v>
      </c>
      <c r="BQ97" s="6">
        <v>0</v>
      </c>
      <c r="BR97" s="3">
        <f t="shared" si="80"/>
        <v>0.31615191986644409</v>
      </c>
      <c r="BS97" s="3">
        <f t="shared" si="83"/>
        <v>0.46838480801335558</v>
      </c>
      <c r="BT97" s="3" t="str">
        <f t="shared" si="89"/>
        <v>NA</v>
      </c>
      <c r="BU97" s="3" t="str">
        <f t="shared" si="90"/>
        <v>NA</v>
      </c>
      <c r="BV97" s="3">
        <f t="shared" si="61"/>
        <v>0.9527744982290437</v>
      </c>
      <c r="BW97" s="3">
        <f t="shared" si="78"/>
        <v>0.65078755282366507</v>
      </c>
      <c r="BX97" s="3">
        <f t="shared" si="84"/>
        <v>0.24225526641883519</v>
      </c>
      <c r="BY97" s="3">
        <f t="shared" si="85"/>
        <v>0.10920897284533648</v>
      </c>
      <c r="BZ97" s="3" t="str">
        <f t="shared" si="86"/>
        <v>NA</v>
      </c>
      <c r="CA97" s="3" t="str">
        <f t="shared" si="87"/>
        <v>NA</v>
      </c>
      <c r="CB97" s="3"/>
      <c r="CC97" s="3"/>
      <c r="CD97" s="3"/>
      <c r="CE97" s="3"/>
    </row>
    <row r="98" spans="1:83" ht="25" customHeight="1">
      <c r="A98" s="7" t="s">
        <v>308</v>
      </c>
      <c r="B98" s="13" t="s">
        <v>89</v>
      </c>
      <c r="C98" s="3" t="s">
        <v>124</v>
      </c>
      <c r="D98" s="3" t="s">
        <v>46</v>
      </c>
      <c r="E98" s="5">
        <v>27.6</v>
      </c>
      <c r="F98" s="5">
        <v>25.24</v>
      </c>
      <c r="G98" s="5" t="s">
        <v>32</v>
      </c>
      <c r="H98" s="5">
        <v>3.02</v>
      </c>
      <c r="I98" s="5">
        <v>1.39</v>
      </c>
      <c r="J98" s="5" t="s">
        <v>32</v>
      </c>
      <c r="K98" s="5" t="s">
        <v>32</v>
      </c>
      <c r="L98" s="5" t="s">
        <v>32</v>
      </c>
      <c r="M98" s="5" t="s">
        <v>32</v>
      </c>
      <c r="N98" s="5" t="s">
        <v>32</v>
      </c>
      <c r="O98" s="5" t="s">
        <v>32</v>
      </c>
      <c r="P98" s="5">
        <v>4.3499999999999996</v>
      </c>
      <c r="Q98" s="5">
        <v>3.07</v>
      </c>
      <c r="R98" s="5" t="s">
        <v>32</v>
      </c>
      <c r="S98" s="5" t="s">
        <v>32</v>
      </c>
      <c r="T98" s="5" t="s">
        <v>32</v>
      </c>
      <c r="U98" s="5" t="s">
        <v>32</v>
      </c>
      <c r="V98" s="5" t="s">
        <v>32</v>
      </c>
      <c r="W98" s="5" t="s">
        <v>32</v>
      </c>
      <c r="X98" s="5" t="s">
        <v>32</v>
      </c>
      <c r="Y98" s="5" t="s">
        <v>32</v>
      </c>
      <c r="Z98" s="3" t="s">
        <v>33</v>
      </c>
      <c r="AA98" s="3" t="s">
        <v>32</v>
      </c>
      <c r="AB98" s="6" t="s">
        <v>33</v>
      </c>
      <c r="AC98" s="3" t="s">
        <v>33</v>
      </c>
      <c r="AD98" s="6" t="s">
        <v>33</v>
      </c>
      <c r="AE98" s="3" t="s">
        <v>32</v>
      </c>
      <c r="AF98" s="25" t="s">
        <v>32</v>
      </c>
      <c r="AG98" s="25">
        <v>1.7</v>
      </c>
      <c r="AH98" s="25" t="s">
        <v>32</v>
      </c>
      <c r="AI98" s="3" t="s">
        <v>32</v>
      </c>
      <c r="AJ98" s="3">
        <v>289.26</v>
      </c>
      <c r="AK98" s="5">
        <v>39.24</v>
      </c>
      <c r="AL98" s="5">
        <v>82.21</v>
      </c>
      <c r="AM98" s="5">
        <v>140.55000000000001</v>
      </c>
      <c r="AN98" s="5">
        <v>17.36</v>
      </c>
      <c r="AO98" s="5">
        <v>2.56</v>
      </c>
      <c r="AP98" s="5">
        <v>16.88</v>
      </c>
      <c r="AQ98" s="5">
        <v>1.59</v>
      </c>
      <c r="AR98" s="5" t="s">
        <v>32</v>
      </c>
      <c r="AS98" s="5" t="s">
        <v>32</v>
      </c>
      <c r="AT98" s="5" t="s">
        <v>32</v>
      </c>
      <c r="AU98" s="5" t="s">
        <v>32</v>
      </c>
      <c r="AV98" s="3" t="str">
        <f t="shared" si="81"/>
        <v>NA</v>
      </c>
      <c r="AW98" s="3" t="str">
        <f t="shared" si="82"/>
        <v>NA</v>
      </c>
      <c r="AX98" s="6" t="str">
        <f t="shared" ref="AX98:AX129" si="91">IF(N98="NA", "NA", IF(E98="NA", "NA", N98/E98))</f>
        <v>NA</v>
      </c>
      <c r="AY98" s="6">
        <f t="shared" ref="AY98:AY129" si="92">IF(I98="NA","NA",IF(E98="NA","NA",I98 /E98))</f>
        <v>5.0362318840579706E-2</v>
      </c>
      <c r="AZ98" s="3" t="str">
        <f t="shared" ref="AZ98:AZ129" si="93">IF(J98="NA","NA",IF(E98="NA","NA",J98/E98))</f>
        <v>NA</v>
      </c>
      <c r="BA98" s="3" t="str">
        <f t="shared" ref="BA98:BA129" si="94">IF(K98="NA", "NA", IF(M98="NA", "NA", M98/K98))</f>
        <v>NA</v>
      </c>
      <c r="BB98" s="3" t="str">
        <f t="shared" ref="BB98:BB129" si="95">IF(L98="NA", "NA", IF(M98="NA", "NA", M98/L98))</f>
        <v>NA</v>
      </c>
      <c r="BC98" s="3" t="str">
        <f t="shared" ref="BC98:BC129" si="96">IF(K98="NA", "NA", IF(H98="NA", "NA", H98/K98))</f>
        <v>NA</v>
      </c>
      <c r="BD98" s="3" t="str">
        <f t="shared" ref="BD98:BD129" si="97">IF(F98="NA","NA",IF(W98="NA","NA",IF(X98="NA","NA", ((W98*X98)/2)/F98^2)))</f>
        <v>NA</v>
      </c>
      <c r="BE98" s="3">
        <f t="shared" ref="BE98:BE129" si="98">IF(P98="NA", "NA", IF(F98="NA", "NA", P98/F98))</f>
        <v>0.17234548335974642</v>
      </c>
      <c r="BF98" s="3">
        <f t="shared" ref="BF98:BF129" si="99">IF(F98="NA","NA",IF(Q98="NA","NA",Q98/F98))</f>
        <v>0.12163232963549921</v>
      </c>
      <c r="BG98" s="3" t="str">
        <f t="shared" ref="BG98:BG129" si="100">IF(F98="NA","NA", IF(S98="NA","NA", IF(T98="NA","NA", (((T98+S98)/2)*PI())/F98)))</f>
        <v>NA</v>
      </c>
      <c r="BH98" s="3" t="str">
        <f t="shared" ref="BH98:BH129" si="101">IF(F98="NA","NA",IF(U98="NA","NA",U98/F98))</f>
        <v>NA</v>
      </c>
      <c r="BI98" s="3" t="str">
        <f t="shared" ref="BI98:BI129" si="102">IF(F98="NA","NA", IF(V98="NA","NA", V98/F98))</f>
        <v>NA</v>
      </c>
      <c r="BJ98" s="3" t="str">
        <f t="shared" ref="BJ98:BJ129" si="103">IF(F98="NA","NA",IF(Y98="NA","NA",Y98/F98))</f>
        <v>NA</v>
      </c>
      <c r="BK98" s="25">
        <v>1.7</v>
      </c>
      <c r="BL98" s="3" t="s">
        <v>32</v>
      </c>
      <c r="BM98" s="3" t="str">
        <f t="shared" si="88"/>
        <v>NA</v>
      </c>
      <c r="BN98" s="3">
        <v>0</v>
      </c>
      <c r="BO98" s="3" t="s">
        <v>32</v>
      </c>
      <c r="BP98" s="3">
        <v>0</v>
      </c>
      <c r="BQ98" s="6">
        <v>0</v>
      </c>
      <c r="BR98" s="3">
        <f t="shared" si="80"/>
        <v>0.33572558082958281</v>
      </c>
      <c r="BS98" s="3">
        <f t="shared" si="83"/>
        <v>0.47731419535336339</v>
      </c>
      <c r="BT98" s="3">
        <f t="shared" si="89"/>
        <v>0.28420797898084765</v>
      </c>
      <c r="BU98" s="3">
        <f t="shared" si="90"/>
        <v>0.48589504252229831</v>
      </c>
      <c r="BV98" s="3">
        <f t="shared" si="61"/>
        <v>1.028436018957346</v>
      </c>
      <c r="BW98" s="3">
        <f t="shared" ref="BW98:BW129" si="104">IF(F98="NA","NA", IF(AP98="NA","NA", AP98/F98))</f>
        <v>0.66877971473851028</v>
      </c>
      <c r="BX98" s="3">
        <f t="shared" si="84"/>
        <v>0.14746543778801843</v>
      </c>
      <c r="BY98" s="3">
        <f t="shared" si="85"/>
        <v>9.4194312796208546E-2</v>
      </c>
      <c r="BZ98" s="3" t="str">
        <f t="shared" si="86"/>
        <v>NA</v>
      </c>
      <c r="CA98" s="3" t="str">
        <f t="shared" si="87"/>
        <v>NA</v>
      </c>
      <c r="CB98" s="3"/>
      <c r="CC98" s="3"/>
      <c r="CD98" s="3"/>
      <c r="CE98" s="3"/>
    </row>
    <row r="99" spans="1:83" ht="25" customHeight="1">
      <c r="A99" s="7" t="s">
        <v>308</v>
      </c>
      <c r="B99" s="13" t="s">
        <v>89</v>
      </c>
      <c r="C99" s="3" t="s">
        <v>125</v>
      </c>
      <c r="D99" s="3" t="s">
        <v>46</v>
      </c>
      <c r="E99" s="5">
        <v>27.1</v>
      </c>
      <c r="F99" s="5">
        <v>25.53</v>
      </c>
      <c r="G99" s="5">
        <v>10.38</v>
      </c>
      <c r="H99" s="5">
        <v>2.99</v>
      </c>
      <c r="I99" s="5" t="s">
        <v>32</v>
      </c>
      <c r="J99" s="5" t="s">
        <v>32</v>
      </c>
      <c r="K99" s="5">
        <v>24.28</v>
      </c>
      <c r="L99" s="5" t="s">
        <v>32</v>
      </c>
      <c r="M99" s="5" t="s">
        <v>32</v>
      </c>
      <c r="N99" s="5" t="s">
        <v>32</v>
      </c>
      <c r="O99" s="5" t="s">
        <v>32</v>
      </c>
      <c r="P99" s="5">
        <v>4.16</v>
      </c>
      <c r="Q99" s="5">
        <v>3.18</v>
      </c>
      <c r="R99" s="5">
        <v>10.53</v>
      </c>
      <c r="S99" s="5">
        <v>6.67</v>
      </c>
      <c r="T99" s="5">
        <v>4.75</v>
      </c>
      <c r="U99" s="5" t="s">
        <v>32</v>
      </c>
      <c r="V99" s="5" t="s">
        <v>32</v>
      </c>
      <c r="W99" s="5" t="s">
        <v>32</v>
      </c>
      <c r="X99" s="5" t="s">
        <v>32</v>
      </c>
      <c r="Y99" s="5">
        <v>7.93</v>
      </c>
      <c r="Z99" s="3" t="s">
        <v>33</v>
      </c>
      <c r="AA99" s="3" t="s">
        <v>32</v>
      </c>
      <c r="AB99" s="6" t="s">
        <v>33</v>
      </c>
      <c r="AC99" s="3" t="s">
        <v>33</v>
      </c>
      <c r="AD99" s="6" t="s">
        <v>33</v>
      </c>
      <c r="AE99" s="3" t="s">
        <v>32</v>
      </c>
      <c r="AF99" s="25" t="s">
        <v>32</v>
      </c>
      <c r="AG99" s="25">
        <v>2.17</v>
      </c>
      <c r="AH99" s="25">
        <v>0.62</v>
      </c>
      <c r="AI99" s="3" t="s">
        <v>32</v>
      </c>
      <c r="AJ99" s="3" t="s">
        <v>32</v>
      </c>
      <c r="AK99" s="5">
        <v>42.61</v>
      </c>
      <c r="AL99" s="5">
        <v>86.04</v>
      </c>
      <c r="AM99" s="5" t="s">
        <v>32</v>
      </c>
      <c r="AN99" s="5">
        <v>18.84</v>
      </c>
      <c r="AO99" s="5">
        <v>3.02</v>
      </c>
      <c r="AP99" s="5">
        <v>16.72</v>
      </c>
      <c r="AQ99" s="5">
        <v>1.4</v>
      </c>
      <c r="AR99" s="5">
        <v>6.92</v>
      </c>
      <c r="AS99" s="5">
        <v>35.47</v>
      </c>
      <c r="AT99" s="5" t="s">
        <v>32</v>
      </c>
      <c r="AU99" s="5" t="s">
        <v>32</v>
      </c>
      <c r="AV99" s="3">
        <f t="shared" si="81"/>
        <v>0.40658049353701531</v>
      </c>
      <c r="AW99" s="3">
        <f t="shared" si="82"/>
        <v>0.4124559341950646</v>
      </c>
      <c r="AX99" s="6" t="str">
        <f t="shared" si="91"/>
        <v>NA</v>
      </c>
      <c r="AY99" s="6" t="str">
        <f t="shared" si="92"/>
        <v>NA</v>
      </c>
      <c r="AZ99" s="3" t="str">
        <f t="shared" si="93"/>
        <v>NA</v>
      </c>
      <c r="BA99" s="3" t="str">
        <f t="shared" si="94"/>
        <v>NA</v>
      </c>
      <c r="BB99" s="3" t="str">
        <f t="shared" si="95"/>
        <v>NA</v>
      </c>
      <c r="BC99" s="3">
        <f t="shared" si="96"/>
        <v>0.12314662273476112</v>
      </c>
      <c r="BD99" s="3" t="str">
        <f t="shared" si="97"/>
        <v>NA</v>
      </c>
      <c r="BE99" s="3">
        <f t="shared" si="98"/>
        <v>0.16294555424990206</v>
      </c>
      <c r="BF99" s="3">
        <f t="shared" si="99"/>
        <v>0.1245593419506463</v>
      </c>
      <c r="BG99" s="3">
        <f t="shared" si="100"/>
        <v>0.70264371531522596</v>
      </c>
      <c r="BH99" s="3" t="str">
        <f t="shared" si="101"/>
        <v>NA</v>
      </c>
      <c r="BI99" s="3" t="str">
        <f t="shared" si="102"/>
        <v>NA</v>
      </c>
      <c r="BJ99" s="3">
        <f t="shared" si="103"/>
        <v>0.31061496278887579</v>
      </c>
      <c r="BK99" s="25">
        <v>2.17</v>
      </c>
      <c r="BL99" s="3" t="s">
        <v>32</v>
      </c>
      <c r="BM99" s="3" t="str">
        <f t="shared" si="88"/>
        <v>NA</v>
      </c>
      <c r="BN99" s="3">
        <v>0</v>
      </c>
      <c r="BO99" s="3" t="s">
        <v>32</v>
      </c>
      <c r="BP99" s="3">
        <v>0</v>
      </c>
      <c r="BQ99" s="6">
        <v>0</v>
      </c>
      <c r="BR99" s="3">
        <f t="shared" si="80"/>
        <v>0.31496978149697813</v>
      </c>
      <c r="BS99" s="3">
        <f t="shared" si="83"/>
        <v>0.49523477452347742</v>
      </c>
      <c r="BT99" s="3" t="str">
        <f t="shared" si="89"/>
        <v>NA</v>
      </c>
      <c r="BU99" s="3" t="str">
        <f t="shared" si="90"/>
        <v>NA</v>
      </c>
      <c r="BV99" s="3">
        <f t="shared" si="61"/>
        <v>1.1267942583732058</v>
      </c>
      <c r="BW99" s="3">
        <f t="shared" si="104"/>
        <v>0.65491578535056794</v>
      </c>
      <c r="BX99" s="3">
        <f t="shared" si="84"/>
        <v>0.1602972399150743</v>
      </c>
      <c r="BY99" s="3">
        <f t="shared" si="85"/>
        <v>8.3732057416267949E-2</v>
      </c>
      <c r="BZ99" s="3">
        <f t="shared" si="86"/>
        <v>0.1950944460107133</v>
      </c>
      <c r="CA99" s="3" t="str">
        <f t="shared" si="87"/>
        <v>NA</v>
      </c>
      <c r="CB99" s="3"/>
      <c r="CC99" s="3"/>
      <c r="CD99" s="3"/>
      <c r="CE99" s="3"/>
    </row>
    <row r="100" spans="1:83" ht="25" customHeight="1">
      <c r="A100" s="7" t="s">
        <v>308</v>
      </c>
      <c r="B100" s="13" t="s">
        <v>89</v>
      </c>
      <c r="C100" s="3" t="s">
        <v>126</v>
      </c>
      <c r="D100" s="3" t="s">
        <v>46</v>
      </c>
      <c r="E100" s="5" t="s">
        <v>32</v>
      </c>
      <c r="F100" s="5" t="s">
        <v>32</v>
      </c>
      <c r="G100" s="5" t="s">
        <v>32</v>
      </c>
      <c r="H100" s="5">
        <v>3.13</v>
      </c>
      <c r="I100" s="5" t="s">
        <v>32</v>
      </c>
      <c r="J100" s="5" t="s">
        <v>32</v>
      </c>
      <c r="K100" s="5" t="s">
        <v>32</v>
      </c>
      <c r="L100" s="5">
        <v>10.66</v>
      </c>
      <c r="M100" s="5">
        <v>2.9</v>
      </c>
      <c r="N100" s="5" t="s">
        <v>32</v>
      </c>
      <c r="O100" s="5" t="s">
        <v>32</v>
      </c>
      <c r="P100" s="5" t="s">
        <v>32</v>
      </c>
      <c r="Q100" s="5">
        <v>3.17</v>
      </c>
      <c r="R100" s="5">
        <v>10.55</v>
      </c>
      <c r="S100" s="5" t="s">
        <v>32</v>
      </c>
      <c r="T100" s="5" t="s">
        <v>32</v>
      </c>
      <c r="U100" s="5" t="s">
        <v>32</v>
      </c>
      <c r="V100" s="5" t="s">
        <v>32</v>
      </c>
      <c r="W100" s="5" t="s">
        <v>32</v>
      </c>
      <c r="X100" s="5" t="s">
        <v>32</v>
      </c>
      <c r="Y100" s="5">
        <v>8.66</v>
      </c>
      <c r="Z100" s="3" t="s">
        <v>32</v>
      </c>
      <c r="AA100" s="3" t="s">
        <v>32</v>
      </c>
      <c r="AB100" s="6" t="s">
        <v>32</v>
      </c>
      <c r="AC100" s="3" t="s">
        <v>32</v>
      </c>
      <c r="AD100" s="6" t="s">
        <v>32</v>
      </c>
      <c r="AE100" s="3" t="s">
        <v>32</v>
      </c>
      <c r="AF100" s="25" t="s">
        <v>32</v>
      </c>
      <c r="AG100" s="25" t="s">
        <v>32</v>
      </c>
      <c r="AH100" s="25" t="s">
        <v>32</v>
      </c>
      <c r="AI100" s="3" t="s">
        <v>32</v>
      </c>
      <c r="AJ100" s="3" t="s">
        <v>32</v>
      </c>
      <c r="AK100" s="5">
        <v>51.91</v>
      </c>
      <c r="AL100" s="5">
        <v>82.97</v>
      </c>
      <c r="AM100" s="5" t="s">
        <v>32</v>
      </c>
      <c r="AN100" s="5">
        <v>18.399999999999999</v>
      </c>
      <c r="AO100" s="5">
        <v>3.32</v>
      </c>
      <c r="AP100" s="5">
        <v>18.79</v>
      </c>
      <c r="AQ100" s="5">
        <v>1.96</v>
      </c>
      <c r="AR100" s="5">
        <v>5.74</v>
      </c>
      <c r="AS100" s="5">
        <v>42.52</v>
      </c>
      <c r="AT100" s="5">
        <v>6.52</v>
      </c>
      <c r="AU100" s="5">
        <v>44.3</v>
      </c>
      <c r="AV100" s="3" t="str">
        <f t="shared" si="81"/>
        <v>NA</v>
      </c>
      <c r="AW100" s="3" t="str">
        <f t="shared" si="82"/>
        <v>NA</v>
      </c>
      <c r="AX100" s="6" t="str">
        <f t="shared" si="91"/>
        <v>NA</v>
      </c>
      <c r="AY100" s="6" t="str">
        <f t="shared" si="92"/>
        <v>NA</v>
      </c>
      <c r="AZ100" s="3" t="str">
        <f t="shared" si="93"/>
        <v>NA</v>
      </c>
      <c r="BA100" s="3" t="str">
        <f t="shared" si="94"/>
        <v>NA</v>
      </c>
      <c r="BB100" s="3">
        <f t="shared" si="95"/>
        <v>0.27204502814258913</v>
      </c>
      <c r="BC100" s="3" t="str">
        <f t="shared" si="96"/>
        <v>NA</v>
      </c>
      <c r="BD100" s="3" t="str">
        <f t="shared" si="97"/>
        <v>NA</v>
      </c>
      <c r="BE100" s="3" t="str">
        <f t="shared" si="98"/>
        <v>NA</v>
      </c>
      <c r="BF100" s="3" t="str">
        <f t="shared" si="99"/>
        <v>NA</v>
      </c>
      <c r="BG100" s="3" t="str">
        <f t="shared" si="100"/>
        <v>NA</v>
      </c>
      <c r="BH100" s="3" t="str">
        <f t="shared" si="101"/>
        <v>NA</v>
      </c>
      <c r="BI100" s="3" t="str">
        <f t="shared" si="102"/>
        <v>NA</v>
      </c>
      <c r="BJ100" s="3" t="str">
        <f t="shared" si="103"/>
        <v>NA</v>
      </c>
      <c r="BK100" s="25" t="s">
        <v>32</v>
      </c>
      <c r="BL100" s="3" t="s">
        <v>32</v>
      </c>
      <c r="BM100" s="3" t="str">
        <f t="shared" si="88"/>
        <v>NA</v>
      </c>
      <c r="BN100" s="3" t="s">
        <v>32</v>
      </c>
      <c r="BO100" s="3" t="s">
        <v>32</v>
      </c>
      <c r="BP100" s="3" t="s">
        <v>32</v>
      </c>
      <c r="BQ100" s="6" t="s">
        <v>32</v>
      </c>
      <c r="BR100" s="3" t="str">
        <f t="shared" si="80"/>
        <v>NA</v>
      </c>
      <c r="BS100" s="3">
        <f t="shared" si="83"/>
        <v>0.62564782451488488</v>
      </c>
      <c r="BT100" s="3" t="str">
        <f t="shared" si="89"/>
        <v>NA</v>
      </c>
      <c r="BU100" s="3" t="str">
        <f t="shared" si="90"/>
        <v>NA</v>
      </c>
      <c r="BV100" s="3">
        <f t="shared" si="61"/>
        <v>0.97924427887174026</v>
      </c>
      <c r="BW100" s="3" t="str">
        <f t="shared" si="104"/>
        <v>NA</v>
      </c>
      <c r="BX100" s="3">
        <f t="shared" si="84"/>
        <v>0.18043478260869567</v>
      </c>
      <c r="BY100" s="3">
        <f t="shared" si="85"/>
        <v>0.10431080361894625</v>
      </c>
      <c r="BZ100" s="3">
        <f t="shared" si="86"/>
        <v>0.13499529633113827</v>
      </c>
      <c r="CA100" s="3">
        <f t="shared" si="87"/>
        <v>0.1471783295711061</v>
      </c>
      <c r="CB100" s="3"/>
      <c r="CC100" s="3"/>
      <c r="CD100" s="3"/>
      <c r="CE100" s="3"/>
    </row>
    <row r="101" spans="1:83" ht="25" customHeight="1">
      <c r="A101" s="7" t="s">
        <v>308</v>
      </c>
      <c r="B101" s="13" t="s">
        <v>89</v>
      </c>
      <c r="C101" s="3" t="s">
        <v>127</v>
      </c>
      <c r="D101" s="3" t="s">
        <v>46</v>
      </c>
      <c r="E101" s="5">
        <v>31.9</v>
      </c>
      <c r="F101" s="5">
        <v>28.44</v>
      </c>
      <c r="G101" s="5" t="s">
        <v>32</v>
      </c>
      <c r="H101" s="5">
        <v>3.68</v>
      </c>
      <c r="I101" s="5">
        <v>1.45</v>
      </c>
      <c r="J101" s="5">
        <v>14.96</v>
      </c>
      <c r="K101" s="5">
        <v>28.42</v>
      </c>
      <c r="L101" s="5">
        <v>15.31</v>
      </c>
      <c r="M101" s="5">
        <v>3.55</v>
      </c>
      <c r="N101" s="5">
        <v>1.0133000000000001</v>
      </c>
      <c r="O101" s="5" t="s">
        <v>32</v>
      </c>
      <c r="P101" s="5">
        <v>5.24</v>
      </c>
      <c r="Q101" s="5">
        <v>2.64</v>
      </c>
      <c r="R101" s="5">
        <v>10.06</v>
      </c>
      <c r="S101" s="5" t="s">
        <v>32</v>
      </c>
      <c r="T101" s="5" t="s">
        <v>32</v>
      </c>
      <c r="U101" s="5" t="s">
        <v>32</v>
      </c>
      <c r="V101" s="5" t="s">
        <v>32</v>
      </c>
      <c r="W101" s="5" t="s">
        <v>32</v>
      </c>
      <c r="X101" s="5" t="s">
        <v>32</v>
      </c>
      <c r="Y101" s="5" t="s">
        <v>32</v>
      </c>
      <c r="Z101" s="3" t="s">
        <v>33</v>
      </c>
      <c r="AA101" s="3" t="s">
        <v>32</v>
      </c>
      <c r="AB101" s="6" t="s">
        <v>33</v>
      </c>
      <c r="AC101" s="3" t="s">
        <v>33</v>
      </c>
      <c r="AD101" s="6" t="s">
        <v>33</v>
      </c>
      <c r="AE101" s="3" t="s">
        <v>32</v>
      </c>
      <c r="AF101" s="25" t="s">
        <v>32</v>
      </c>
      <c r="AG101" s="25">
        <v>2.5499999999999998</v>
      </c>
      <c r="AH101" s="25">
        <v>0.71</v>
      </c>
      <c r="AI101" s="3" t="s">
        <v>32</v>
      </c>
      <c r="AJ101" s="3" t="s">
        <v>32</v>
      </c>
      <c r="AK101" s="5">
        <v>53.87</v>
      </c>
      <c r="AL101" s="5">
        <v>100.75</v>
      </c>
      <c r="AM101" s="5" t="s">
        <v>32</v>
      </c>
      <c r="AN101" s="5">
        <v>21.64</v>
      </c>
      <c r="AO101" s="5">
        <v>3.21</v>
      </c>
      <c r="AP101" s="5">
        <v>20.47</v>
      </c>
      <c r="AQ101" s="5">
        <v>1.76</v>
      </c>
      <c r="AR101" s="5">
        <v>7.78</v>
      </c>
      <c r="AS101" s="5">
        <v>48.6</v>
      </c>
      <c r="AT101" s="5">
        <v>8.07</v>
      </c>
      <c r="AU101" s="5">
        <v>53.4</v>
      </c>
      <c r="AV101" s="3" t="str">
        <f t="shared" si="81"/>
        <v>NA</v>
      </c>
      <c r="AW101" s="3">
        <f t="shared" si="82"/>
        <v>0.3537271448663854</v>
      </c>
      <c r="AX101" s="6">
        <f t="shared" si="91"/>
        <v>3.1764890282131662E-2</v>
      </c>
      <c r="AY101" s="6">
        <f t="shared" si="92"/>
        <v>4.5454545454545456E-2</v>
      </c>
      <c r="AZ101" s="3">
        <f t="shared" si="93"/>
        <v>0.46896551724137936</v>
      </c>
      <c r="BA101" s="3">
        <f t="shared" si="94"/>
        <v>0.12491203377902883</v>
      </c>
      <c r="BB101" s="3">
        <f t="shared" si="95"/>
        <v>0.2318745917700849</v>
      </c>
      <c r="BC101" s="3">
        <f t="shared" si="96"/>
        <v>0.12948627726952849</v>
      </c>
      <c r="BD101" s="3" t="str">
        <f t="shared" si="97"/>
        <v>NA</v>
      </c>
      <c r="BE101" s="3">
        <f t="shared" si="98"/>
        <v>0.18424753867791843</v>
      </c>
      <c r="BF101" s="3">
        <f t="shared" si="99"/>
        <v>9.2827004219409287E-2</v>
      </c>
      <c r="BG101" s="3" t="str">
        <f t="shared" si="100"/>
        <v>NA</v>
      </c>
      <c r="BH101" s="3" t="str">
        <f t="shared" si="101"/>
        <v>NA</v>
      </c>
      <c r="BI101" s="3" t="str">
        <f t="shared" si="102"/>
        <v>NA</v>
      </c>
      <c r="BJ101" s="3" t="str">
        <f t="shared" si="103"/>
        <v>NA</v>
      </c>
      <c r="BK101" s="25">
        <v>2.5499999999999998</v>
      </c>
      <c r="BL101" s="3" t="s">
        <v>32</v>
      </c>
      <c r="BM101" s="3" t="str">
        <f t="shared" si="88"/>
        <v>NA</v>
      </c>
      <c r="BN101" s="3">
        <v>0</v>
      </c>
      <c r="BO101" s="3" t="s">
        <v>32</v>
      </c>
      <c r="BP101" s="3">
        <v>0</v>
      </c>
      <c r="BQ101" s="6">
        <v>0</v>
      </c>
      <c r="BR101" s="3">
        <f t="shared" si="80"/>
        <v>0.31662531017369727</v>
      </c>
      <c r="BS101" s="3">
        <f t="shared" si="83"/>
        <v>0.53468982630272954</v>
      </c>
      <c r="BT101" s="3" t="str">
        <f t="shared" si="89"/>
        <v>NA</v>
      </c>
      <c r="BU101" s="3" t="str">
        <f t="shared" si="90"/>
        <v>NA</v>
      </c>
      <c r="BV101" s="3">
        <f t="shared" si="61"/>
        <v>1.0571568148510015</v>
      </c>
      <c r="BW101" s="3">
        <f t="shared" si="104"/>
        <v>0.71976090014064686</v>
      </c>
      <c r="BX101" s="3">
        <f t="shared" si="84"/>
        <v>0.14833641404805914</v>
      </c>
      <c r="BY101" s="3">
        <f t="shared" si="85"/>
        <v>8.5979482169027857E-2</v>
      </c>
      <c r="BZ101" s="3">
        <f t="shared" si="86"/>
        <v>0.16008230452674896</v>
      </c>
      <c r="CA101" s="3">
        <f t="shared" si="87"/>
        <v>0.15112359550561799</v>
      </c>
      <c r="CB101" s="3"/>
      <c r="CC101" s="3"/>
      <c r="CD101" s="3"/>
      <c r="CE101" s="3"/>
    </row>
    <row r="102" spans="1:83" ht="25" customHeight="1">
      <c r="A102" s="7" t="s">
        <v>308</v>
      </c>
      <c r="B102" s="13" t="s">
        <v>89</v>
      </c>
      <c r="C102" s="3" t="s">
        <v>128</v>
      </c>
      <c r="D102" s="3" t="s">
        <v>46</v>
      </c>
      <c r="E102" s="5">
        <v>26.3</v>
      </c>
      <c r="F102" s="5">
        <v>23.52</v>
      </c>
      <c r="G102" s="5">
        <v>10.039999999999999</v>
      </c>
      <c r="H102" s="5">
        <v>3.34</v>
      </c>
      <c r="I102" s="5" t="s">
        <v>32</v>
      </c>
      <c r="J102" s="5">
        <v>12.44</v>
      </c>
      <c r="K102" s="5">
        <v>22.95</v>
      </c>
      <c r="L102" s="5">
        <v>12.26</v>
      </c>
      <c r="M102" s="5" t="s">
        <v>32</v>
      </c>
      <c r="N102" s="5" t="s">
        <v>32</v>
      </c>
      <c r="O102" s="5" t="s">
        <v>32</v>
      </c>
      <c r="P102" s="5">
        <v>3.66</v>
      </c>
      <c r="Q102" s="5">
        <v>3.33</v>
      </c>
      <c r="R102" s="5">
        <v>10.42</v>
      </c>
      <c r="S102" s="5">
        <v>6.54</v>
      </c>
      <c r="T102" s="5">
        <v>5.4</v>
      </c>
      <c r="U102" s="5" t="s">
        <v>32</v>
      </c>
      <c r="V102" s="5">
        <v>0.88</v>
      </c>
      <c r="W102" s="5">
        <v>1.82</v>
      </c>
      <c r="X102" s="5">
        <v>1.43</v>
      </c>
      <c r="Y102" s="5">
        <v>7.74</v>
      </c>
      <c r="Z102" s="3" t="s">
        <v>33</v>
      </c>
      <c r="AA102" s="3" t="s">
        <v>32</v>
      </c>
      <c r="AB102" s="6" t="s">
        <v>33</v>
      </c>
      <c r="AC102" s="3" t="s">
        <v>33</v>
      </c>
      <c r="AD102" s="6" t="s">
        <v>33</v>
      </c>
      <c r="AE102" s="3" t="s">
        <v>32</v>
      </c>
      <c r="AF102" s="25" t="s">
        <v>32</v>
      </c>
      <c r="AG102" s="25">
        <v>2.15</v>
      </c>
      <c r="AH102" s="25">
        <v>0.56999999999999995</v>
      </c>
      <c r="AI102" s="3" t="s">
        <v>32</v>
      </c>
      <c r="AJ102" s="3">
        <v>278.08</v>
      </c>
      <c r="AK102" s="5">
        <v>40.42</v>
      </c>
      <c r="AL102" s="5">
        <v>78.41</v>
      </c>
      <c r="AM102" s="5">
        <v>136.55000000000001</v>
      </c>
      <c r="AN102" s="5">
        <v>17.73</v>
      </c>
      <c r="AO102" s="5">
        <v>2.96</v>
      </c>
      <c r="AP102" s="5">
        <v>16.239999999999998</v>
      </c>
      <c r="AQ102" s="5">
        <v>1.53</v>
      </c>
      <c r="AR102" s="5" t="s">
        <v>32</v>
      </c>
      <c r="AS102" s="5" t="s">
        <v>32</v>
      </c>
      <c r="AT102" s="5">
        <v>5.35</v>
      </c>
      <c r="AU102" s="5">
        <v>39.11</v>
      </c>
      <c r="AV102" s="3">
        <f t="shared" si="81"/>
        <v>0.4268707482993197</v>
      </c>
      <c r="AW102" s="3">
        <f t="shared" si="82"/>
        <v>0.44302721088435376</v>
      </c>
      <c r="AX102" s="6" t="str">
        <f t="shared" si="91"/>
        <v>NA</v>
      </c>
      <c r="AY102" s="6" t="str">
        <f t="shared" si="92"/>
        <v>NA</v>
      </c>
      <c r="AZ102" s="3">
        <f t="shared" si="93"/>
        <v>0.47300380228136879</v>
      </c>
      <c r="BA102" s="3" t="str">
        <f t="shared" si="94"/>
        <v>NA</v>
      </c>
      <c r="BB102" s="3" t="str">
        <f t="shared" si="95"/>
        <v>NA</v>
      </c>
      <c r="BC102" s="3">
        <f t="shared" si="96"/>
        <v>0.14553376906318083</v>
      </c>
      <c r="BD102" s="3">
        <f t="shared" si="97"/>
        <v>2.3523546323291223E-3</v>
      </c>
      <c r="BE102" s="3">
        <f t="shared" si="98"/>
        <v>0.15561224489795919</v>
      </c>
      <c r="BF102" s="3">
        <f t="shared" si="99"/>
        <v>0.14158163265306123</v>
      </c>
      <c r="BG102" s="3">
        <f t="shared" si="100"/>
        <v>0.79741956385761337</v>
      </c>
      <c r="BH102" s="3" t="str">
        <f t="shared" si="101"/>
        <v>NA</v>
      </c>
      <c r="BI102" s="3">
        <f t="shared" si="102"/>
        <v>3.7414965986394558E-2</v>
      </c>
      <c r="BJ102" s="3">
        <f t="shared" si="103"/>
        <v>0.32908163265306123</v>
      </c>
      <c r="BK102" s="25">
        <v>2.15</v>
      </c>
      <c r="BL102" s="3" t="s">
        <v>32</v>
      </c>
      <c r="BM102" s="3" t="str">
        <f t="shared" si="88"/>
        <v>NA</v>
      </c>
      <c r="BN102" s="3">
        <v>0</v>
      </c>
      <c r="BO102" s="3" t="s">
        <v>32</v>
      </c>
      <c r="BP102" s="3">
        <v>0</v>
      </c>
      <c r="BQ102" s="6">
        <v>0</v>
      </c>
      <c r="BR102" s="3">
        <f t="shared" si="80"/>
        <v>0.33541640096926417</v>
      </c>
      <c r="BS102" s="3">
        <f t="shared" si="83"/>
        <v>0.51549547251626071</v>
      </c>
      <c r="BT102" s="3">
        <f t="shared" si="89"/>
        <v>0.28196921749136938</v>
      </c>
      <c r="BU102" s="3">
        <f t="shared" si="90"/>
        <v>0.49104574223245118</v>
      </c>
      <c r="BV102" s="3">
        <f t="shared" ref="BV102:BV186" si="105">IF(AN102="NA","NA", IF(AP102="NA","NA", AN102/AP102))</f>
        <v>1.0917487684729066</v>
      </c>
      <c r="BW102" s="3">
        <f t="shared" si="104"/>
        <v>0.69047619047619047</v>
      </c>
      <c r="BX102" s="3">
        <f t="shared" si="84"/>
        <v>0.16694867456288776</v>
      </c>
      <c r="BY102" s="3">
        <f t="shared" si="85"/>
        <v>9.4211822660098532E-2</v>
      </c>
      <c r="BZ102" s="3" t="str">
        <f t="shared" si="86"/>
        <v>NA</v>
      </c>
      <c r="CA102" s="3">
        <f t="shared" si="87"/>
        <v>0.1367936589107645</v>
      </c>
      <c r="CB102" s="3"/>
      <c r="CC102" s="3"/>
      <c r="CD102" s="3"/>
      <c r="CE102" s="3"/>
    </row>
    <row r="103" spans="1:83" ht="25" customHeight="1">
      <c r="A103" s="7" t="s">
        <v>308</v>
      </c>
      <c r="B103" s="13" t="s">
        <v>89</v>
      </c>
      <c r="C103" s="3" t="s">
        <v>129</v>
      </c>
      <c r="D103" s="3" t="s">
        <v>46</v>
      </c>
      <c r="E103" s="5">
        <v>28.1</v>
      </c>
      <c r="F103" s="5">
        <v>25.52</v>
      </c>
      <c r="G103" s="5">
        <v>10.039999999999999</v>
      </c>
      <c r="H103" s="5">
        <v>3.33</v>
      </c>
      <c r="I103" s="5" t="s">
        <v>32</v>
      </c>
      <c r="J103" s="5">
        <v>11</v>
      </c>
      <c r="K103" s="5">
        <v>25.06</v>
      </c>
      <c r="L103" s="5">
        <v>14.71</v>
      </c>
      <c r="M103" s="5" t="s">
        <v>32</v>
      </c>
      <c r="N103" s="5" t="s">
        <v>32</v>
      </c>
      <c r="O103" s="5">
        <v>2.36</v>
      </c>
      <c r="P103" s="5">
        <v>3.61</v>
      </c>
      <c r="Q103" s="5" t="s">
        <v>32</v>
      </c>
      <c r="R103" s="5">
        <v>10.42</v>
      </c>
      <c r="S103" s="5">
        <v>6.29</v>
      </c>
      <c r="T103" s="5">
        <v>4</v>
      </c>
      <c r="U103" s="5" t="s">
        <v>32</v>
      </c>
      <c r="V103" s="5">
        <v>1.43</v>
      </c>
      <c r="W103" s="5" t="s">
        <v>32</v>
      </c>
      <c r="X103" s="5" t="s">
        <v>32</v>
      </c>
      <c r="Y103" s="5">
        <v>7.75</v>
      </c>
      <c r="Z103" s="3" t="s">
        <v>33</v>
      </c>
      <c r="AA103" s="3" t="s">
        <v>32</v>
      </c>
      <c r="AB103" s="6" t="s">
        <v>33</v>
      </c>
      <c r="AC103" s="3" t="s">
        <v>53</v>
      </c>
      <c r="AD103" s="6" t="s">
        <v>33</v>
      </c>
      <c r="AE103" s="3">
        <v>2.66</v>
      </c>
      <c r="AF103" s="25">
        <v>2.2000000000000002</v>
      </c>
      <c r="AG103" s="25">
        <v>2.1</v>
      </c>
      <c r="AH103" s="25">
        <v>0.63</v>
      </c>
      <c r="AI103" s="3" t="s">
        <v>32</v>
      </c>
      <c r="AJ103" s="3" t="s">
        <v>32</v>
      </c>
      <c r="AK103" s="5">
        <v>43.75</v>
      </c>
      <c r="AL103" s="5" t="s">
        <v>32</v>
      </c>
      <c r="AM103" s="5" t="s">
        <v>32</v>
      </c>
      <c r="AN103" s="5">
        <v>15.86</v>
      </c>
      <c r="AO103" s="5">
        <v>3.2</v>
      </c>
      <c r="AP103" s="5" t="s">
        <v>32</v>
      </c>
      <c r="AQ103" s="5" t="s">
        <v>32</v>
      </c>
      <c r="AR103" s="5" t="s">
        <v>32</v>
      </c>
      <c r="AS103" s="5" t="s">
        <v>32</v>
      </c>
      <c r="AT103" s="5" t="s">
        <v>32</v>
      </c>
      <c r="AU103" s="5" t="s">
        <v>32</v>
      </c>
      <c r="AV103" s="3">
        <f t="shared" si="81"/>
        <v>0.39341692789968652</v>
      </c>
      <c r="AW103" s="3">
        <f t="shared" si="82"/>
        <v>0.40830721003134796</v>
      </c>
      <c r="AX103" s="6" t="str">
        <f t="shared" si="91"/>
        <v>NA</v>
      </c>
      <c r="AY103" s="6" t="str">
        <f t="shared" si="92"/>
        <v>NA</v>
      </c>
      <c r="AZ103" s="3">
        <f t="shared" si="93"/>
        <v>0.39145907473309605</v>
      </c>
      <c r="BA103" s="3" t="str">
        <f t="shared" si="94"/>
        <v>NA</v>
      </c>
      <c r="BB103" s="3" t="str">
        <f t="shared" si="95"/>
        <v>NA</v>
      </c>
      <c r="BC103" s="3">
        <f t="shared" si="96"/>
        <v>0.13288108539505189</v>
      </c>
      <c r="BD103" s="3" t="str">
        <f t="shared" si="97"/>
        <v>NA</v>
      </c>
      <c r="BE103" s="3">
        <f t="shared" si="98"/>
        <v>0.1414576802507837</v>
      </c>
      <c r="BF103" s="3" t="str">
        <f t="shared" si="99"/>
        <v>NA</v>
      </c>
      <c r="BG103" s="3">
        <f t="shared" si="100"/>
        <v>0.63336576029465064</v>
      </c>
      <c r="BH103" s="3" t="str">
        <f t="shared" si="101"/>
        <v>NA</v>
      </c>
      <c r="BI103" s="3">
        <f t="shared" si="102"/>
        <v>5.6034482758620691E-2</v>
      </c>
      <c r="BJ103" s="3">
        <f t="shared" si="103"/>
        <v>0.30368338557993729</v>
      </c>
      <c r="BK103" s="25">
        <v>2.1</v>
      </c>
      <c r="BL103" s="3" t="s">
        <v>32</v>
      </c>
      <c r="BM103" s="3">
        <f t="shared" si="88"/>
        <v>1.209090909090909</v>
      </c>
      <c r="BN103" s="3">
        <v>0</v>
      </c>
      <c r="BO103" s="3" t="s">
        <v>32</v>
      </c>
      <c r="BP103" s="3">
        <v>0</v>
      </c>
      <c r="BQ103" s="6">
        <v>0</v>
      </c>
      <c r="BR103" s="3" t="str">
        <f t="shared" si="80"/>
        <v>NA</v>
      </c>
      <c r="BS103" s="3" t="str">
        <f t="shared" si="83"/>
        <v>NA</v>
      </c>
      <c r="BT103" s="3" t="str">
        <f t="shared" si="89"/>
        <v>NA</v>
      </c>
      <c r="BU103" s="3" t="str">
        <f t="shared" si="90"/>
        <v>NA</v>
      </c>
      <c r="BV103" s="3" t="str">
        <f t="shared" si="105"/>
        <v>NA</v>
      </c>
      <c r="BW103" s="3" t="str">
        <f t="shared" si="104"/>
        <v>NA</v>
      </c>
      <c r="BX103" s="3">
        <f t="shared" si="84"/>
        <v>0.20176544766708704</v>
      </c>
      <c r="BY103" s="3" t="str">
        <f t="shared" si="85"/>
        <v>NA</v>
      </c>
      <c r="BZ103" s="3" t="str">
        <f t="shared" si="86"/>
        <v>NA</v>
      </c>
      <c r="CA103" s="3" t="str">
        <f t="shared" si="87"/>
        <v>NA</v>
      </c>
      <c r="CB103" s="3"/>
      <c r="CC103" s="3"/>
      <c r="CD103" s="3"/>
      <c r="CE103" s="3"/>
    </row>
    <row r="104" spans="1:83" ht="25" customHeight="1">
      <c r="A104" s="7" t="s">
        <v>308</v>
      </c>
      <c r="B104" s="13" t="s">
        <v>222</v>
      </c>
      <c r="C104" s="24" t="s">
        <v>374</v>
      </c>
      <c r="D104" s="3" t="s">
        <v>223</v>
      </c>
      <c r="E104" s="5">
        <v>49.32</v>
      </c>
      <c r="F104" s="5">
        <v>46.16</v>
      </c>
      <c r="G104" s="5">
        <v>23.96</v>
      </c>
      <c r="H104" s="5">
        <v>4.7</v>
      </c>
      <c r="I104" s="5" t="s">
        <v>32</v>
      </c>
      <c r="J104" s="5" t="s">
        <v>32</v>
      </c>
      <c r="K104" s="5">
        <v>45.81</v>
      </c>
      <c r="L104" s="5" t="s">
        <v>32</v>
      </c>
      <c r="M104" s="5">
        <v>7.73</v>
      </c>
      <c r="N104" s="5">
        <v>1.94</v>
      </c>
      <c r="O104" s="5">
        <v>3.35</v>
      </c>
      <c r="P104" s="5">
        <v>11.53</v>
      </c>
      <c r="Q104" s="5">
        <v>5.49</v>
      </c>
      <c r="R104" s="5">
        <v>21.97</v>
      </c>
      <c r="S104" s="5">
        <v>11.74</v>
      </c>
      <c r="T104" s="5">
        <v>8.19</v>
      </c>
      <c r="U104" s="5">
        <v>3.94</v>
      </c>
      <c r="V104" s="5">
        <v>1.6</v>
      </c>
      <c r="W104" s="5">
        <v>5.28</v>
      </c>
      <c r="X104" s="5">
        <v>1.71</v>
      </c>
      <c r="Y104" s="5">
        <v>12.98</v>
      </c>
      <c r="Z104" s="3" t="s">
        <v>33</v>
      </c>
      <c r="AA104" s="3" t="s">
        <v>34</v>
      </c>
      <c r="AB104" s="6" t="s">
        <v>33</v>
      </c>
      <c r="AC104" s="3" t="s">
        <v>53</v>
      </c>
      <c r="AD104" s="6" t="s">
        <v>33</v>
      </c>
      <c r="AE104" s="3">
        <v>2.4700000000000002</v>
      </c>
      <c r="AF104" s="25">
        <v>2.5299999999999998</v>
      </c>
      <c r="AG104" s="25">
        <v>2.2200000000000002</v>
      </c>
      <c r="AH104" s="25">
        <v>1.21</v>
      </c>
      <c r="AI104" s="3" t="s">
        <v>32</v>
      </c>
      <c r="AJ104" s="3" t="s">
        <v>32</v>
      </c>
      <c r="AK104" s="5" t="s">
        <v>32</v>
      </c>
      <c r="AL104" s="5" t="s">
        <v>32</v>
      </c>
      <c r="AM104" s="5" t="s">
        <v>32</v>
      </c>
      <c r="AN104" s="5">
        <v>46.63</v>
      </c>
      <c r="AO104" s="5">
        <v>5.98</v>
      </c>
      <c r="AP104" s="5">
        <v>36.4</v>
      </c>
      <c r="AQ104" s="5">
        <v>3.51</v>
      </c>
      <c r="AR104" s="5" t="s">
        <v>32</v>
      </c>
      <c r="AS104" s="5" t="s">
        <v>32</v>
      </c>
      <c r="AT104" s="5" t="s">
        <v>32</v>
      </c>
      <c r="AU104" s="5" t="s">
        <v>32</v>
      </c>
      <c r="AV104" s="3">
        <f t="shared" si="81"/>
        <v>0.51906412478336228</v>
      </c>
      <c r="AW104" s="3">
        <f t="shared" si="82"/>
        <v>0.47595320623916815</v>
      </c>
      <c r="AX104" s="6">
        <f t="shared" si="91"/>
        <v>3.9334955393349552E-2</v>
      </c>
      <c r="AY104" s="6" t="str">
        <f t="shared" si="92"/>
        <v>NA</v>
      </c>
      <c r="AZ104" s="3" t="str">
        <f t="shared" si="93"/>
        <v>NA</v>
      </c>
      <c r="BA104" s="3">
        <f t="shared" si="94"/>
        <v>0.16874044968347524</v>
      </c>
      <c r="BB104" s="3" t="str">
        <f t="shared" si="95"/>
        <v>NA</v>
      </c>
      <c r="BC104" s="3">
        <f t="shared" si="96"/>
        <v>0.10259768609473914</v>
      </c>
      <c r="BD104" s="3">
        <f t="shared" si="97"/>
        <v>2.1186949770071102E-3</v>
      </c>
      <c r="BE104" s="3">
        <f t="shared" si="98"/>
        <v>0.24978336221837089</v>
      </c>
      <c r="BF104" s="3">
        <f t="shared" si="99"/>
        <v>0.11893414211438476</v>
      </c>
      <c r="BG104" s="3">
        <f t="shared" si="100"/>
        <v>0.67820560643462502</v>
      </c>
      <c r="BH104" s="3">
        <f t="shared" si="101"/>
        <v>8.5355285961871752E-2</v>
      </c>
      <c r="BI104" s="3">
        <f t="shared" si="102"/>
        <v>3.4662045060658585E-2</v>
      </c>
      <c r="BJ104" s="3">
        <f t="shared" si="103"/>
        <v>0.28119584055459274</v>
      </c>
      <c r="BK104" s="25">
        <v>2.2200000000000002</v>
      </c>
      <c r="BL104" s="3" t="s">
        <v>32</v>
      </c>
      <c r="BM104" s="3">
        <f t="shared" si="88"/>
        <v>0.97628458498023729</v>
      </c>
      <c r="BN104" s="3">
        <v>0</v>
      </c>
      <c r="BO104" s="3">
        <v>1</v>
      </c>
      <c r="BP104" s="3">
        <v>0</v>
      </c>
      <c r="BQ104" s="6">
        <v>0</v>
      </c>
      <c r="BR104" s="3" t="str">
        <f t="shared" si="80"/>
        <v>NA</v>
      </c>
      <c r="BS104" s="3" t="str">
        <f t="shared" si="83"/>
        <v>NA</v>
      </c>
      <c r="BT104" s="3" t="str">
        <f t="shared" si="89"/>
        <v>NA</v>
      </c>
      <c r="BU104" s="3" t="str">
        <f t="shared" si="90"/>
        <v>NA</v>
      </c>
      <c r="BV104" s="3">
        <f t="shared" si="105"/>
        <v>1.2810439560439562</v>
      </c>
      <c r="BW104" s="3">
        <f t="shared" si="104"/>
        <v>0.78856152512998268</v>
      </c>
      <c r="BX104" s="3">
        <f t="shared" si="84"/>
        <v>0.12824361998713274</v>
      </c>
      <c r="BY104" s="3">
        <f t="shared" si="85"/>
        <v>9.6428571428571433E-2</v>
      </c>
      <c r="BZ104" s="3" t="str">
        <f t="shared" si="86"/>
        <v>NA</v>
      </c>
      <c r="CA104" s="3" t="str">
        <f t="shared" si="87"/>
        <v>NA</v>
      </c>
      <c r="CB104" s="3"/>
      <c r="CC104" s="3"/>
      <c r="CD104" s="3"/>
      <c r="CE104" s="3"/>
    </row>
    <row r="105" spans="1:83" ht="25" customHeight="1">
      <c r="A105" s="7" t="s">
        <v>308</v>
      </c>
      <c r="B105" s="13" t="s">
        <v>294</v>
      </c>
      <c r="C105" s="24" t="s">
        <v>295</v>
      </c>
      <c r="D105" s="3" t="s">
        <v>296</v>
      </c>
      <c r="E105" s="5">
        <v>24.41</v>
      </c>
      <c r="F105" s="5">
        <v>21.1</v>
      </c>
      <c r="G105" s="5">
        <v>5.18</v>
      </c>
      <c r="H105" s="5">
        <v>3.1</v>
      </c>
      <c r="I105" s="5" t="s">
        <v>32</v>
      </c>
      <c r="J105" s="5" t="s">
        <v>32</v>
      </c>
      <c r="K105" s="5">
        <v>20.98</v>
      </c>
      <c r="L105" s="5" t="s">
        <v>32</v>
      </c>
      <c r="M105" s="5" t="s">
        <v>32</v>
      </c>
      <c r="N105" s="5" t="s">
        <v>32</v>
      </c>
      <c r="O105" s="5" t="s">
        <v>32</v>
      </c>
      <c r="P105" s="5">
        <v>1.76</v>
      </c>
      <c r="Q105" s="5">
        <v>2.899</v>
      </c>
      <c r="R105" s="5">
        <v>9.2200000000000006</v>
      </c>
      <c r="S105" s="5">
        <v>6.39</v>
      </c>
      <c r="T105" s="5">
        <v>4.3099999999999996</v>
      </c>
      <c r="U105" s="5" t="s">
        <v>32</v>
      </c>
      <c r="V105" s="5">
        <v>0.6</v>
      </c>
      <c r="W105" s="5">
        <v>3.51</v>
      </c>
      <c r="X105" s="5">
        <v>0.99</v>
      </c>
      <c r="Y105" s="5">
        <v>10.88</v>
      </c>
      <c r="Z105" s="3" t="s">
        <v>33</v>
      </c>
      <c r="AA105" s="3" t="s">
        <v>34</v>
      </c>
      <c r="AB105" s="6" t="s">
        <v>33</v>
      </c>
      <c r="AC105" s="3" t="s">
        <v>33</v>
      </c>
      <c r="AD105" s="6" t="s">
        <v>33</v>
      </c>
      <c r="AE105" s="3">
        <v>3.29</v>
      </c>
      <c r="AF105" s="25" t="s">
        <v>32</v>
      </c>
      <c r="AG105" s="25">
        <v>3.09</v>
      </c>
      <c r="AH105" s="25">
        <v>0.83</v>
      </c>
      <c r="AI105" s="3">
        <v>0.44</v>
      </c>
      <c r="AJ105" s="3" t="s">
        <v>32</v>
      </c>
      <c r="AK105" s="5">
        <v>91.35</v>
      </c>
      <c r="AL105" s="5">
        <v>140.08000000000001</v>
      </c>
      <c r="AM105" s="5" t="s">
        <v>32</v>
      </c>
      <c r="AN105" s="5">
        <v>29.62</v>
      </c>
      <c r="AO105" s="5">
        <v>5.32</v>
      </c>
      <c r="AP105" s="5">
        <v>27.99</v>
      </c>
      <c r="AQ105" s="5">
        <v>2.75</v>
      </c>
      <c r="AR105" s="5">
        <v>9.0280000000000005</v>
      </c>
      <c r="AS105" s="5">
        <v>69.77</v>
      </c>
      <c r="AT105" s="5">
        <v>10.24</v>
      </c>
      <c r="AU105" s="5">
        <v>71.3</v>
      </c>
      <c r="AV105" s="3">
        <f t="shared" si="81"/>
        <v>0.24549763033175354</v>
      </c>
      <c r="AW105" s="3">
        <f t="shared" si="82"/>
        <v>0.43696682464454978</v>
      </c>
      <c r="AX105" s="6" t="str">
        <f t="shared" si="91"/>
        <v>NA</v>
      </c>
      <c r="AY105" s="6" t="str">
        <f t="shared" si="92"/>
        <v>NA</v>
      </c>
      <c r="AZ105" s="3" t="str">
        <f t="shared" si="93"/>
        <v>NA</v>
      </c>
      <c r="BA105" s="3" t="str">
        <f t="shared" si="94"/>
        <v>NA</v>
      </c>
      <c r="BB105" s="3" t="str">
        <f t="shared" si="95"/>
        <v>NA</v>
      </c>
      <c r="BC105" s="3">
        <f t="shared" si="96"/>
        <v>0.14775977121067685</v>
      </c>
      <c r="BD105" s="3">
        <f t="shared" si="97"/>
        <v>3.9025403742054309E-3</v>
      </c>
      <c r="BE105" s="3">
        <f t="shared" si="98"/>
        <v>8.3412322274881517E-2</v>
      </c>
      <c r="BF105" s="3">
        <f t="shared" si="99"/>
        <v>0.13739336492890994</v>
      </c>
      <c r="BG105" s="3">
        <f t="shared" si="100"/>
        <v>0.79656496192916548</v>
      </c>
      <c r="BH105" s="3" t="str">
        <f t="shared" si="101"/>
        <v>NA</v>
      </c>
      <c r="BI105" s="3">
        <f t="shared" si="102"/>
        <v>2.843601895734597E-2</v>
      </c>
      <c r="BJ105" s="3">
        <f t="shared" si="103"/>
        <v>0.51563981042654028</v>
      </c>
      <c r="BK105" s="25">
        <v>2.2200000000000002</v>
      </c>
      <c r="BL105" s="3" t="s">
        <v>32</v>
      </c>
      <c r="BM105" s="3" t="str">
        <f t="shared" si="88"/>
        <v>NA</v>
      </c>
      <c r="BN105" s="3">
        <v>0</v>
      </c>
      <c r="BO105" s="3">
        <v>1</v>
      </c>
      <c r="BP105" s="3">
        <v>0</v>
      </c>
      <c r="BQ105" s="6">
        <v>0</v>
      </c>
      <c r="BR105" s="3">
        <f t="shared" si="80"/>
        <v>0.17425756710451168</v>
      </c>
      <c r="BS105" s="3">
        <f t="shared" si="83"/>
        <v>0.65212735579668746</v>
      </c>
      <c r="BT105" s="3" t="str">
        <f t="shared" si="89"/>
        <v>NA</v>
      </c>
      <c r="BU105" s="3" t="str">
        <f t="shared" si="90"/>
        <v>NA</v>
      </c>
      <c r="BV105" s="3">
        <f t="shared" si="105"/>
        <v>1.0582350839585568</v>
      </c>
      <c r="BW105" s="3">
        <f t="shared" si="104"/>
        <v>1.3265402843601894</v>
      </c>
      <c r="BX105" s="3">
        <f t="shared" si="84"/>
        <v>0.17960837272113436</v>
      </c>
      <c r="BY105" s="3">
        <f t="shared" si="85"/>
        <v>9.8249374776705978E-2</v>
      </c>
      <c r="BZ105" s="3">
        <f t="shared" si="86"/>
        <v>0.12939658879174432</v>
      </c>
      <c r="CA105" s="3">
        <f t="shared" si="87"/>
        <v>0.14361851332398318</v>
      </c>
      <c r="CB105" s="3"/>
      <c r="CC105" s="3"/>
      <c r="CD105" s="3"/>
      <c r="CE105" s="3"/>
    </row>
    <row r="106" spans="1:83" ht="25" customHeight="1">
      <c r="A106" s="7" t="s">
        <v>308</v>
      </c>
      <c r="B106" s="13" t="s">
        <v>130</v>
      </c>
      <c r="C106" s="3" t="s">
        <v>131</v>
      </c>
      <c r="D106" s="3" t="s">
        <v>46</v>
      </c>
      <c r="E106" s="5">
        <v>50.716999999999999</v>
      </c>
      <c r="F106" s="5">
        <v>46.29</v>
      </c>
      <c r="G106" s="5">
        <v>19.45</v>
      </c>
      <c r="H106" s="5">
        <v>4.3</v>
      </c>
      <c r="I106" s="5">
        <v>4.0579999999999998</v>
      </c>
      <c r="J106" s="5">
        <v>26.6</v>
      </c>
      <c r="K106" s="5">
        <v>46.94</v>
      </c>
      <c r="L106" s="5">
        <v>21.7</v>
      </c>
      <c r="M106" s="5">
        <v>8.5</v>
      </c>
      <c r="N106" s="5">
        <v>2.2000000000000002</v>
      </c>
      <c r="O106" s="5">
        <v>4.54</v>
      </c>
      <c r="P106" s="5">
        <v>9.26</v>
      </c>
      <c r="Q106" s="5">
        <v>3.49</v>
      </c>
      <c r="R106" s="5">
        <v>17.18</v>
      </c>
      <c r="S106" s="5">
        <v>9.9700000000000006</v>
      </c>
      <c r="T106" s="5">
        <v>7.98</v>
      </c>
      <c r="U106" s="5" t="s">
        <v>32</v>
      </c>
      <c r="V106" s="5" t="s">
        <v>32</v>
      </c>
      <c r="W106" s="5" t="s">
        <v>32</v>
      </c>
      <c r="X106" s="5" t="s">
        <v>32</v>
      </c>
      <c r="Y106" s="5">
        <v>17.96</v>
      </c>
      <c r="Z106" s="3" t="s">
        <v>33</v>
      </c>
      <c r="AA106" s="3" t="s">
        <v>32</v>
      </c>
      <c r="AB106" s="6" t="s">
        <v>33</v>
      </c>
      <c r="AC106" s="3" t="s">
        <v>53</v>
      </c>
      <c r="AD106" s="6" t="s">
        <v>33</v>
      </c>
      <c r="AE106" s="3">
        <v>4.3499999999999996</v>
      </c>
      <c r="AF106" s="25">
        <v>1.89</v>
      </c>
      <c r="AG106" s="25">
        <v>1.88</v>
      </c>
      <c r="AH106" s="25">
        <v>1.06</v>
      </c>
      <c r="AI106" s="3" t="s">
        <v>32</v>
      </c>
      <c r="AJ106" s="3" t="s">
        <v>32</v>
      </c>
      <c r="AK106" s="5" t="s">
        <v>32</v>
      </c>
      <c r="AL106" s="5" t="s">
        <v>32</v>
      </c>
      <c r="AM106" s="5">
        <v>321.44</v>
      </c>
      <c r="AN106" s="5">
        <v>35.506999999999998</v>
      </c>
      <c r="AO106" s="5">
        <v>4.343</v>
      </c>
      <c r="AP106" s="5">
        <v>32.21</v>
      </c>
      <c r="AQ106" s="5">
        <v>3.27</v>
      </c>
      <c r="AR106" s="5">
        <v>12.56</v>
      </c>
      <c r="AS106" s="5">
        <v>70.849999999999994</v>
      </c>
      <c r="AT106" s="5">
        <v>12.38</v>
      </c>
      <c r="AU106" s="5">
        <v>72.42</v>
      </c>
      <c r="AV106" s="3">
        <f t="shared" si="81"/>
        <v>0.42017714409159646</v>
      </c>
      <c r="AW106" s="3">
        <f t="shared" si="82"/>
        <v>0.37113847483257723</v>
      </c>
      <c r="AX106" s="6">
        <f t="shared" si="91"/>
        <v>4.3377960052842245E-2</v>
      </c>
      <c r="AY106" s="6">
        <f t="shared" si="92"/>
        <v>8.0012619042924463E-2</v>
      </c>
      <c r="AZ106" s="3">
        <f t="shared" si="93"/>
        <v>0.52447897154800172</v>
      </c>
      <c r="BA106" s="3">
        <f t="shared" si="94"/>
        <v>0.18108223263740947</v>
      </c>
      <c r="BB106" s="3">
        <f t="shared" si="95"/>
        <v>0.39170506912442399</v>
      </c>
      <c r="BC106" s="3">
        <f t="shared" si="96"/>
        <v>9.1606305922454195E-2</v>
      </c>
      <c r="BD106" s="3" t="str">
        <f t="shared" si="97"/>
        <v>NA</v>
      </c>
      <c r="BE106" s="3">
        <f t="shared" si="98"/>
        <v>0.20004320587599914</v>
      </c>
      <c r="BF106" s="3">
        <f t="shared" si="99"/>
        <v>7.5394253618492127E-2</v>
      </c>
      <c r="BG106" s="3">
        <f t="shared" si="100"/>
        <v>0.60911199105570091</v>
      </c>
      <c r="BH106" s="3" t="str">
        <f t="shared" si="101"/>
        <v>NA</v>
      </c>
      <c r="BI106" s="3" t="str">
        <f t="shared" si="102"/>
        <v>NA</v>
      </c>
      <c r="BJ106" s="3">
        <f t="shared" si="103"/>
        <v>0.38798876647224023</v>
      </c>
      <c r="BK106" s="25">
        <v>1.88</v>
      </c>
      <c r="BL106" s="3" t="s">
        <v>32</v>
      </c>
      <c r="BM106" s="3">
        <f t="shared" si="88"/>
        <v>2.3015873015873014</v>
      </c>
      <c r="BN106" s="3">
        <v>0</v>
      </c>
      <c r="BO106" s="3" t="s">
        <v>32</v>
      </c>
      <c r="BP106" s="3">
        <v>0</v>
      </c>
      <c r="BQ106" s="6">
        <v>0</v>
      </c>
      <c r="BR106" s="3" t="str">
        <f t="shared" si="80"/>
        <v>NA</v>
      </c>
      <c r="BS106" s="3" t="str">
        <f t="shared" si="83"/>
        <v>NA</v>
      </c>
      <c r="BT106" s="3" t="str">
        <f t="shared" si="89"/>
        <v>NA</v>
      </c>
      <c r="BU106" s="3" t="str">
        <f t="shared" si="90"/>
        <v>NA</v>
      </c>
      <c r="BV106" s="3">
        <f t="shared" si="105"/>
        <v>1.1023595156783608</v>
      </c>
      <c r="BW106" s="3">
        <f t="shared" si="104"/>
        <v>0.69583063296608338</v>
      </c>
      <c r="BX106" s="3">
        <f t="shared" si="84"/>
        <v>0.1223139099332526</v>
      </c>
      <c r="BY106" s="3">
        <f t="shared" si="85"/>
        <v>0.10152126668736416</v>
      </c>
      <c r="BZ106" s="3">
        <f t="shared" si="86"/>
        <v>0.17727593507410022</v>
      </c>
      <c r="CA106" s="3">
        <f t="shared" si="87"/>
        <v>0.17094725214029274</v>
      </c>
      <c r="CB106" s="3"/>
      <c r="CC106" s="3"/>
      <c r="CD106" s="3"/>
      <c r="CE106" s="3"/>
    </row>
    <row r="107" spans="1:83" ht="25" customHeight="1">
      <c r="A107" s="7" t="s">
        <v>308</v>
      </c>
      <c r="B107" s="13" t="s">
        <v>130</v>
      </c>
      <c r="C107" s="3" t="s">
        <v>132</v>
      </c>
      <c r="D107" s="3" t="s">
        <v>46</v>
      </c>
      <c r="E107" s="5" t="s">
        <v>32</v>
      </c>
      <c r="F107" s="5" t="s">
        <v>32</v>
      </c>
      <c r="G107" s="5" t="s">
        <v>32</v>
      </c>
      <c r="H107" s="5" t="s">
        <v>32</v>
      </c>
      <c r="I107" s="5" t="s">
        <v>32</v>
      </c>
      <c r="J107" s="5" t="s">
        <v>32</v>
      </c>
      <c r="K107" s="5" t="s">
        <v>32</v>
      </c>
      <c r="L107" s="5" t="s">
        <v>32</v>
      </c>
      <c r="M107" s="5" t="s">
        <v>32</v>
      </c>
      <c r="N107" s="5" t="s">
        <v>32</v>
      </c>
      <c r="O107" s="5" t="s">
        <v>32</v>
      </c>
      <c r="P107" s="5" t="s">
        <v>32</v>
      </c>
      <c r="Q107" s="5" t="s">
        <v>32</v>
      </c>
      <c r="R107" s="5" t="s">
        <v>32</v>
      </c>
      <c r="S107" s="5" t="s">
        <v>32</v>
      </c>
      <c r="T107" s="5" t="s">
        <v>32</v>
      </c>
      <c r="U107" s="5" t="s">
        <v>32</v>
      </c>
      <c r="V107" s="5" t="s">
        <v>32</v>
      </c>
      <c r="W107" s="5" t="s">
        <v>32</v>
      </c>
      <c r="X107" s="5" t="s">
        <v>32</v>
      </c>
      <c r="Y107" s="5" t="s">
        <v>32</v>
      </c>
      <c r="Z107" s="5" t="s">
        <v>32</v>
      </c>
      <c r="AA107" s="3" t="s">
        <v>32</v>
      </c>
      <c r="AB107" s="6" t="s">
        <v>32</v>
      </c>
      <c r="AC107" s="5" t="s">
        <v>32</v>
      </c>
      <c r="AD107" s="6" t="s">
        <v>32</v>
      </c>
      <c r="AE107" s="5" t="s">
        <v>32</v>
      </c>
      <c r="AF107" s="25" t="s">
        <v>32</v>
      </c>
      <c r="AG107" s="25" t="s">
        <v>32</v>
      </c>
      <c r="AH107" s="25" t="s">
        <v>32</v>
      </c>
      <c r="AI107" s="3" t="s">
        <v>32</v>
      </c>
      <c r="AJ107" s="3" t="s">
        <v>32</v>
      </c>
      <c r="AK107" s="5">
        <v>88.99</v>
      </c>
      <c r="AL107" s="5">
        <v>156.08000000000001</v>
      </c>
      <c r="AM107" s="5" t="s">
        <v>32</v>
      </c>
      <c r="AN107" s="5">
        <v>31.62</v>
      </c>
      <c r="AO107" s="5">
        <v>4.22</v>
      </c>
      <c r="AP107" s="5">
        <v>28.05</v>
      </c>
      <c r="AQ107" s="5">
        <v>2.98</v>
      </c>
      <c r="AR107" s="5">
        <v>12.03</v>
      </c>
      <c r="AS107" s="5">
        <v>67.44</v>
      </c>
      <c r="AT107" s="5">
        <v>11.435</v>
      </c>
      <c r="AU107" s="5">
        <v>73.42</v>
      </c>
      <c r="AV107" s="3" t="str">
        <f t="shared" si="81"/>
        <v>NA</v>
      </c>
      <c r="AW107" s="3" t="str">
        <f t="shared" si="82"/>
        <v>NA</v>
      </c>
      <c r="AX107" s="6" t="str">
        <f t="shared" si="91"/>
        <v>NA</v>
      </c>
      <c r="AY107" s="6" t="str">
        <f t="shared" si="92"/>
        <v>NA</v>
      </c>
      <c r="AZ107" s="3" t="str">
        <f t="shared" si="93"/>
        <v>NA</v>
      </c>
      <c r="BA107" s="3" t="str">
        <f t="shared" si="94"/>
        <v>NA</v>
      </c>
      <c r="BB107" s="3" t="str">
        <f t="shared" si="95"/>
        <v>NA</v>
      </c>
      <c r="BC107" s="3" t="str">
        <f t="shared" si="96"/>
        <v>NA</v>
      </c>
      <c r="BD107" s="3" t="str">
        <f t="shared" si="97"/>
        <v>NA</v>
      </c>
      <c r="BE107" s="3" t="str">
        <f t="shared" si="98"/>
        <v>NA</v>
      </c>
      <c r="BF107" s="3" t="str">
        <f t="shared" si="99"/>
        <v>NA</v>
      </c>
      <c r="BG107" s="3" t="str">
        <f t="shared" si="100"/>
        <v>NA</v>
      </c>
      <c r="BH107" s="3" t="str">
        <f t="shared" si="101"/>
        <v>NA</v>
      </c>
      <c r="BI107" s="3" t="str">
        <f t="shared" si="102"/>
        <v>NA</v>
      </c>
      <c r="BJ107" s="3" t="str">
        <f t="shared" si="103"/>
        <v>NA</v>
      </c>
      <c r="BK107" s="25">
        <v>2.0099999999999998</v>
      </c>
      <c r="BL107" s="3" t="s">
        <v>32</v>
      </c>
      <c r="BM107" s="3" t="str">
        <f t="shared" si="88"/>
        <v>NA</v>
      </c>
      <c r="BN107" s="5" t="s">
        <v>32</v>
      </c>
      <c r="BO107" s="3" t="s">
        <v>32</v>
      </c>
      <c r="BP107" s="5" t="s">
        <v>32</v>
      </c>
      <c r="BQ107" s="6" t="s">
        <v>32</v>
      </c>
      <c r="BR107" s="3" t="str">
        <f t="shared" si="80"/>
        <v>NA</v>
      </c>
      <c r="BS107" s="3">
        <f t="shared" si="83"/>
        <v>0.57015633008713473</v>
      </c>
      <c r="BT107" s="3" t="str">
        <f t="shared" si="89"/>
        <v>NA</v>
      </c>
      <c r="BU107" s="3" t="str">
        <f t="shared" si="90"/>
        <v>NA</v>
      </c>
      <c r="BV107" s="3">
        <f t="shared" si="105"/>
        <v>1.1272727272727272</v>
      </c>
      <c r="BW107" s="3" t="str">
        <f t="shared" si="104"/>
        <v>NA</v>
      </c>
      <c r="BX107" s="3">
        <f t="shared" si="84"/>
        <v>0.13345983554712207</v>
      </c>
      <c r="BY107" s="3">
        <f t="shared" si="85"/>
        <v>0.10623885918003564</v>
      </c>
      <c r="BZ107" s="3">
        <f t="shared" si="86"/>
        <v>0.17838078291814946</v>
      </c>
      <c r="CA107" s="3">
        <f t="shared" si="87"/>
        <v>0.15574775265595206</v>
      </c>
      <c r="CB107" s="3"/>
      <c r="CC107" s="3"/>
      <c r="CD107" s="3"/>
      <c r="CE107" s="3"/>
    </row>
    <row r="108" spans="1:83" ht="25" customHeight="1">
      <c r="A108" s="7" t="s">
        <v>308</v>
      </c>
      <c r="B108" s="13" t="s">
        <v>130</v>
      </c>
      <c r="C108" s="3" t="s">
        <v>133</v>
      </c>
      <c r="D108" s="3" t="s">
        <v>46</v>
      </c>
      <c r="E108" s="5">
        <v>36.06</v>
      </c>
      <c r="F108" s="5">
        <v>30.905000000000001</v>
      </c>
      <c r="G108" s="5" t="s">
        <v>32</v>
      </c>
      <c r="H108" s="5">
        <v>4.82</v>
      </c>
      <c r="I108" s="5">
        <v>3.08</v>
      </c>
      <c r="J108" s="5" t="s">
        <v>32</v>
      </c>
      <c r="K108" s="5" t="s">
        <v>32</v>
      </c>
      <c r="L108" s="5" t="s">
        <v>32</v>
      </c>
      <c r="M108" s="5" t="s">
        <v>32</v>
      </c>
      <c r="N108" s="5" t="s">
        <v>32</v>
      </c>
      <c r="O108" s="5" t="s">
        <v>32</v>
      </c>
      <c r="P108" s="5">
        <v>9.16</v>
      </c>
      <c r="Q108" s="5" t="s">
        <v>32</v>
      </c>
      <c r="R108" s="5">
        <v>15.34</v>
      </c>
      <c r="S108" s="5" t="s">
        <v>32</v>
      </c>
      <c r="T108" s="5" t="s">
        <v>32</v>
      </c>
      <c r="U108" s="5" t="s">
        <v>32</v>
      </c>
      <c r="V108" s="5" t="s">
        <v>32</v>
      </c>
      <c r="W108" s="5" t="s">
        <v>32</v>
      </c>
      <c r="X108" s="5" t="s">
        <v>32</v>
      </c>
      <c r="Y108" s="5" t="s">
        <v>32</v>
      </c>
      <c r="Z108" s="3" t="s">
        <v>33</v>
      </c>
      <c r="AA108" s="3" t="s">
        <v>32</v>
      </c>
      <c r="AB108" s="6" t="s">
        <v>33</v>
      </c>
      <c r="AC108" s="3" t="s">
        <v>33</v>
      </c>
      <c r="AD108" s="6" t="s">
        <v>33</v>
      </c>
      <c r="AE108" s="3">
        <v>2.16</v>
      </c>
      <c r="AF108" s="25">
        <v>1.72</v>
      </c>
      <c r="AG108" s="25">
        <v>2.14</v>
      </c>
      <c r="AH108" s="25">
        <v>1.03</v>
      </c>
      <c r="AI108" s="3" t="s">
        <v>32</v>
      </c>
      <c r="AJ108" s="3" t="s">
        <v>32</v>
      </c>
      <c r="AK108" s="5">
        <v>71.42</v>
      </c>
      <c r="AL108" s="5">
        <v>101.81</v>
      </c>
      <c r="AM108" s="5" t="s">
        <v>32</v>
      </c>
      <c r="AN108" s="5">
        <v>20.149999999999999</v>
      </c>
      <c r="AO108" s="5">
        <v>3.9</v>
      </c>
      <c r="AP108" s="5">
        <v>21.74</v>
      </c>
      <c r="AQ108" s="5">
        <v>1.63</v>
      </c>
      <c r="AR108" s="5">
        <v>7.51</v>
      </c>
      <c r="AS108" s="5">
        <v>43.77</v>
      </c>
      <c r="AT108" s="5">
        <v>7.82</v>
      </c>
      <c r="AU108" s="5">
        <v>51.23</v>
      </c>
      <c r="AV108" s="3" t="str">
        <f t="shared" si="81"/>
        <v>NA</v>
      </c>
      <c r="AW108" s="3">
        <f t="shared" si="82"/>
        <v>0.49635981232810222</v>
      </c>
      <c r="AX108" s="6" t="str">
        <f t="shared" si="91"/>
        <v>NA</v>
      </c>
      <c r="AY108" s="6">
        <f t="shared" si="92"/>
        <v>8.5413200221852462E-2</v>
      </c>
      <c r="AZ108" s="3" t="str">
        <f t="shared" si="93"/>
        <v>NA</v>
      </c>
      <c r="BA108" s="3" t="str">
        <f t="shared" si="94"/>
        <v>NA</v>
      </c>
      <c r="BB108" s="3" t="str">
        <f t="shared" si="95"/>
        <v>NA</v>
      </c>
      <c r="BC108" s="3" t="str">
        <f t="shared" si="96"/>
        <v>NA</v>
      </c>
      <c r="BD108" s="3" t="str">
        <f t="shared" si="97"/>
        <v>NA</v>
      </c>
      <c r="BE108" s="3">
        <f t="shared" si="98"/>
        <v>0.29639216955185244</v>
      </c>
      <c r="BF108" s="3" t="str">
        <f t="shared" si="99"/>
        <v>NA</v>
      </c>
      <c r="BG108" s="3" t="str">
        <f t="shared" si="100"/>
        <v>NA</v>
      </c>
      <c r="BH108" s="3" t="str">
        <f t="shared" si="101"/>
        <v>NA</v>
      </c>
      <c r="BI108" s="3" t="str">
        <f t="shared" si="102"/>
        <v>NA</v>
      </c>
      <c r="BJ108" s="3" t="str">
        <f t="shared" si="103"/>
        <v>NA</v>
      </c>
      <c r="BK108" s="25">
        <v>2.14</v>
      </c>
      <c r="BL108" s="3" t="s">
        <v>32</v>
      </c>
      <c r="BM108" s="3">
        <f t="shared" si="88"/>
        <v>1.2558139534883721</v>
      </c>
      <c r="BN108" s="3">
        <v>0</v>
      </c>
      <c r="BO108" s="3" t="s">
        <v>32</v>
      </c>
      <c r="BP108" s="3">
        <v>0</v>
      </c>
      <c r="BQ108" s="6">
        <v>0</v>
      </c>
      <c r="BR108" s="3">
        <f t="shared" si="80"/>
        <v>0.35418917591592181</v>
      </c>
      <c r="BS108" s="3">
        <f t="shared" si="83"/>
        <v>0.70150279933208914</v>
      </c>
      <c r="BT108" s="3" t="str">
        <f t="shared" si="89"/>
        <v>NA</v>
      </c>
      <c r="BU108" s="3" t="str">
        <f t="shared" si="90"/>
        <v>NA</v>
      </c>
      <c r="BV108" s="3">
        <f t="shared" si="105"/>
        <v>0.92686292548298066</v>
      </c>
      <c r="BW108" s="3">
        <f t="shared" si="104"/>
        <v>0.7034460443293965</v>
      </c>
      <c r="BX108" s="3">
        <f t="shared" si="84"/>
        <v>0.19354838709677422</v>
      </c>
      <c r="BY108" s="3">
        <f t="shared" si="85"/>
        <v>7.4977000919963205E-2</v>
      </c>
      <c r="BZ108" s="3">
        <f t="shared" si="86"/>
        <v>0.17157870687685628</v>
      </c>
      <c r="CA108" s="3">
        <f t="shared" si="87"/>
        <v>0.15264493460862777</v>
      </c>
      <c r="CB108" s="3"/>
      <c r="CC108" s="3"/>
      <c r="CD108" s="3"/>
      <c r="CE108" s="3"/>
    </row>
    <row r="109" spans="1:83" ht="25" customHeight="1">
      <c r="A109" s="7" t="s">
        <v>308</v>
      </c>
      <c r="B109" s="13" t="s">
        <v>130</v>
      </c>
      <c r="C109" s="3" t="s">
        <v>134</v>
      </c>
      <c r="D109" s="3" t="s">
        <v>46</v>
      </c>
      <c r="E109" s="5">
        <v>58.7</v>
      </c>
      <c r="F109" s="5">
        <v>53.58</v>
      </c>
      <c r="G109" s="5">
        <v>22.07</v>
      </c>
      <c r="H109" s="16">
        <v>4.5199999999999996</v>
      </c>
      <c r="I109" s="5" t="s">
        <v>32</v>
      </c>
      <c r="J109" s="5">
        <v>29.08</v>
      </c>
      <c r="K109" s="5">
        <v>55.36</v>
      </c>
      <c r="L109" s="5">
        <v>26.62</v>
      </c>
      <c r="M109" s="5">
        <v>8.81</v>
      </c>
      <c r="N109" s="5" t="s">
        <v>32</v>
      </c>
      <c r="O109" s="5" t="s">
        <v>32</v>
      </c>
      <c r="P109" s="5">
        <v>10.27</v>
      </c>
      <c r="Q109" s="5">
        <v>5.32</v>
      </c>
      <c r="R109" s="5">
        <v>20.89</v>
      </c>
      <c r="S109" s="5">
        <v>11.94</v>
      </c>
      <c r="T109" s="5">
        <v>7.57</v>
      </c>
      <c r="U109" s="5" t="s">
        <v>32</v>
      </c>
      <c r="V109" s="5">
        <v>2.36</v>
      </c>
      <c r="W109" s="5">
        <v>5.3</v>
      </c>
      <c r="X109" s="5">
        <v>2.5</v>
      </c>
      <c r="Y109" s="5">
        <v>19.489999999999998</v>
      </c>
      <c r="Z109" s="3" t="s">
        <v>33</v>
      </c>
      <c r="AA109" s="3" t="s">
        <v>34</v>
      </c>
      <c r="AB109" s="6" t="s">
        <v>33</v>
      </c>
      <c r="AC109" s="3" t="s">
        <v>33</v>
      </c>
      <c r="AD109" s="6" t="s">
        <v>33</v>
      </c>
      <c r="AE109" s="3">
        <v>2.2200000000000002</v>
      </c>
      <c r="AF109" s="25">
        <v>1.69</v>
      </c>
      <c r="AG109" s="25">
        <v>1.77</v>
      </c>
      <c r="AH109" s="25">
        <v>1.1000000000000001</v>
      </c>
      <c r="AI109" s="3">
        <v>0.33889999999999998</v>
      </c>
      <c r="AJ109" s="3" t="s">
        <v>32</v>
      </c>
      <c r="AK109" s="5">
        <v>87.91</v>
      </c>
      <c r="AL109" s="5">
        <v>177.14</v>
      </c>
      <c r="AM109" s="5" t="s">
        <v>32</v>
      </c>
      <c r="AN109" s="5">
        <v>38.54</v>
      </c>
      <c r="AO109" s="5">
        <v>5.93</v>
      </c>
      <c r="AP109" s="5">
        <v>29.89</v>
      </c>
      <c r="AQ109" s="5">
        <v>3.54</v>
      </c>
      <c r="AR109" s="5" t="s">
        <v>32</v>
      </c>
      <c r="AS109" s="5" t="s">
        <v>32</v>
      </c>
      <c r="AT109" s="5">
        <v>11.8</v>
      </c>
      <c r="AU109" s="5">
        <v>80.11</v>
      </c>
      <c r="AV109" s="3">
        <f t="shared" si="81"/>
        <v>0.41190742814483017</v>
      </c>
      <c r="AW109" s="3">
        <f t="shared" si="82"/>
        <v>0.38988428518103774</v>
      </c>
      <c r="AX109" s="6" t="str">
        <f t="shared" si="91"/>
        <v>NA</v>
      </c>
      <c r="AY109" s="6" t="str">
        <f t="shared" si="92"/>
        <v>NA</v>
      </c>
      <c r="AZ109" s="3">
        <f t="shared" si="93"/>
        <v>0.49540034071550249</v>
      </c>
      <c r="BA109" s="3">
        <f t="shared" si="94"/>
        <v>0.15914017341040462</v>
      </c>
      <c r="BB109" s="3">
        <f t="shared" si="95"/>
        <v>0.33095416979714504</v>
      </c>
      <c r="BC109" s="3">
        <f t="shared" si="96"/>
        <v>8.164739884393063E-2</v>
      </c>
      <c r="BD109" s="3">
        <f t="shared" si="97"/>
        <v>2.307705919472942E-3</v>
      </c>
      <c r="BE109" s="3">
        <f t="shared" si="98"/>
        <v>0.19167599850690556</v>
      </c>
      <c r="BF109" s="3">
        <f t="shared" si="99"/>
        <v>9.9290780141843976E-2</v>
      </c>
      <c r="BG109" s="3">
        <f t="shared" si="100"/>
        <v>0.57197156281762651</v>
      </c>
      <c r="BH109" s="3" t="str">
        <f t="shared" si="101"/>
        <v>NA</v>
      </c>
      <c r="BI109" s="3">
        <f t="shared" si="102"/>
        <v>4.4046285927584916E-2</v>
      </c>
      <c r="BJ109" s="3">
        <f t="shared" si="103"/>
        <v>0.36375513251213137</v>
      </c>
      <c r="BK109" s="25">
        <v>1.77</v>
      </c>
      <c r="BL109" s="3">
        <v>0.33889999999999998</v>
      </c>
      <c r="BM109" s="3">
        <f t="shared" si="88"/>
        <v>1.3136094674556213</v>
      </c>
      <c r="BN109" s="3">
        <v>0</v>
      </c>
      <c r="BO109" s="3">
        <v>1</v>
      </c>
      <c r="BP109" s="3">
        <v>0</v>
      </c>
      <c r="BQ109" s="6">
        <v>0</v>
      </c>
      <c r="BR109" s="3">
        <f t="shared" si="80"/>
        <v>0.33137631252116972</v>
      </c>
      <c r="BS109" s="3">
        <f t="shared" si="83"/>
        <v>0.49627413345376542</v>
      </c>
      <c r="BT109" s="3" t="str">
        <f t="shared" si="89"/>
        <v>NA</v>
      </c>
      <c r="BU109" s="3" t="str">
        <f t="shared" si="90"/>
        <v>NA</v>
      </c>
      <c r="BV109" s="3">
        <f t="shared" si="105"/>
        <v>1.2893944463031113</v>
      </c>
      <c r="BW109" s="3">
        <f t="shared" si="104"/>
        <v>0.5578574094811497</v>
      </c>
      <c r="BX109" s="3">
        <f t="shared" si="84"/>
        <v>0.15386611312921639</v>
      </c>
      <c r="BY109" s="3">
        <f t="shared" si="85"/>
        <v>0.11843425894948142</v>
      </c>
      <c r="BZ109" s="3" t="str">
        <f t="shared" si="86"/>
        <v>NA</v>
      </c>
      <c r="CA109" s="3">
        <f t="shared" si="87"/>
        <v>0.14729746598427162</v>
      </c>
      <c r="CB109" s="3"/>
      <c r="CC109" s="3"/>
      <c r="CD109" s="3"/>
      <c r="CE109" s="3"/>
    </row>
    <row r="110" spans="1:83" ht="25" customHeight="1">
      <c r="A110" s="7" t="s">
        <v>308</v>
      </c>
      <c r="B110" s="13" t="s">
        <v>130</v>
      </c>
      <c r="C110" s="3" t="s">
        <v>135</v>
      </c>
      <c r="D110" s="3" t="s">
        <v>46</v>
      </c>
      <c r="E110" s="5">
        <v>49.1</v>
      </c>
      <c r="F110" s="5">
        <v>44.9</v>
      </c>
      <c r="G110" s="5" t="s">
        <v>32</v>
      </c>
      <c r="H110" s="5">
        <v>4.09</v>
      </c>
      <c r="I110" s="5">
        <v>2.8</v>
      </c>
      <c r="J110" s="5" t="s">
        <v>32</v>
      </c>
      <c r="K110" s="5" t="s">
        <v>32</v>
      </c>
      <c r="L110" s="5" t="s">
        <v>32</v>
      </c>
      <c r="M110" s="5" t="s">
        <v>32</v>
      </c>
      <c r="N110" s="5" t="s">
        <v>32</v>
      </c>
      <c r="O110" s="5" t="s">
        <v>32</v>
      </c>
      <c r="P110" s="5">
        <v>9.5</v>
      </c>
      <c r="Q110" s="5" t="s">
        <v>32</v>
      </c>
      <c r="R110" s="5">
        <v>17.2</v>
      </c>
      <c r="S110" s="5" t="s">
        <v>32</v>
      </c>
      <c r="T110" s="5" t="s">
        <v>32</v>
      </c>
      <c r="U110" s="5" t="s">
        <v>32</v>
      </c>
      <c r="V110" s="5" t="s">
        <v>32</v>
      </c>
      <c r="W110" s="5" t="s">
        <v>32</v>
      </c>
      <c r="X110" s="5" t="s">
        <v>32</v>
      </c>
      <c r="Y110" s="5" t="s">
        <v>32</v>
      </c>
      <c r="Z110" s="3" t="s">
        <v>33</v>
      </c>
      <c r="AA110" s="3" t="s">
        <v>32</v>
      </c>
      <c r="AB110" s="6" t="s">
        <v>32</v>
      </c>
      <c r="AC110" s="3" t="s">
        <v>32</v>
      </c>
      <c r="AD110" s="6" t="s">
        <v>32</v>
      </c>
      <c r="AE110" s="3" t="s">
        <v>32</v>
      </c>
      <c r="AF110" s="25" t="s">
        <v>32</v>
      </c>
      <c r="AG110" s="25" t="s">
        <v>32</v>
      </c>
      <c r="AH110" s="25" t="s">
        <v>32</v>
      </c>
      <c r="AI110" s="3" t="s">
        <v>32</v>
      </c>
      <c r="AJ110" s="3" t="s">
        <v>32</v>
      </c>
      <c r="AK110" s="5" t="s">
        <v>32</v>
      </c>
      <c r="AL110" s="5">
        <v>125.1</v>
      </c>
      <c r="AM110" s="5" t="s">
        <v>32</v>
      </c>
      <c r="AN110" s="5">
        <v>24.1</v>
      </c>
      <c r="AO110" s="5">
        <v>3.5</v>
      </c>
      <c r="AP110" s="5">
        <v>26.1</v>
      </c>
      <c r="AQ110" s="5">
        <v>2.2000000000000002</v>
      </c>
      <c r="AR110" s="5">
        <v>8.9</v>
      </c>
      <c r="AS110" s="5" t="s">
        <v>32</v>
      </c>
      <c r="AT110" s="5">
        <v>10.44</v>
      </c>
      <c r="AU110" s="5">
        <v>62</v>
      </c>
      <c r="AV110" s="3" t="str">
        <f t="shared" si="81"/>
        <v>NA</v>
      </c>
      <c r="AW110" s="3">
        <f t="shared" si="82"/>
        <v>0.38307349665924278</v>
      </c>
      <c r="AX110" s="6" t="str">
        <f t="shared" si="91"/>
        <v>NA</v>
      </c>
      <c r="AY110" s="6">
        <f t="shared" si="92"/>
        <v>5.7026476578411402E-2</v>
      </c>
      <c r="AZ110" s="3" t="str">
        <f t="shared" si="93"/>
        <v>NA</v>
      </c>
      <c r="BA110" s="3" t="str">
        <f t="shared" si="94"/>
        <v>NA</v>
      </c>
      <c r="BB110" s="3" t="str">
        <f t="shared" si="95"/>
        <v>NA</v>
      </c>
      <c r="BC110" s="3" t="str">
        <f t="shared" si="96"/>
        <v>NA</v>
      </c>
      <c r="BD110" s="3" t="str">
        <f t="shared" si="97"/>
        <v>NA</v>
      </c>
      <c r="BE110" s="3">
        <f t="shared" si="98"/>
        <v>0.2115812917594655</v>
      </c>
      <c r="BF110" s="3" t="str">
        <f t="shared" si="99"/>
        <v>NA</v>
      </c>
      <c r="BG110" s="3" t="str">
        <f t="shared" si="100"/>
        <v>NA</v>
      </c>
      <c r="BH110" s="3" t="str">
        <f t="shared" si="101"/>
        <v>NA</v>
      </c>
      <c r="BI110" s="3" t="str">
        <f t="shared" si="102"/>
        <v>NA</v>
      </c>
      <c r="BJ110" s="3" t="str">
        <f t="shared" si="103"/>
        <v>NA</v>
      </c>
      <c r="BK110" s="25" t="s">
        <v>32</v>
      </c>
      <c r="BL110" s="3" t="s">
        <v>32</v>
      </c>
      <c r="BM110" s="3" t="str">
        <f t="shared" si="88"/>
        <v>NA</v>
      </c>
      <c r="BN110" s="3">
        <v>0</v>
      </c>
      <c r="BO110" s="3" t="s">
        <v>32</v>
      </c>
      <c r="BP110" s="3" t="s">
        <v>32</v>
      </c>
      <c r="BQ110" s="6" t="s">
        <v>32</v>
      </c>
      <c r="BR110" s="3">
        <f t="shared" si="80"/>
        <v>0.3924860111910472</v>
      </c>
      <c r="BS110" s="3" t="str">
        <f t="shared" si="83"/>
        <v>NA</v>
      </c>
      <c r="BT110" s="3" t="str">
        <f t="shared" si="89"/>
        <v>NA</v>
      </c>
      <c r="BU110" s="3" t="str">
        <f t="shared" si="90"/>
        <v>NA</v>
      </c>
      <c r="BV110" s="3">
        <f t="shared" si="105"/>
        <v>0.92337164750957856</v>
      </c>
      <c r="BW110" s="3">
        <f t="shared" si="104"/>
        <v>0.58129175946547884</v>
      </c>
      <c r="BX110" s="3">
        <f t="shared" si="84"/>
        <v>0.14522821576763484</v>
      </c>
      <c r="BY110" s="3">
        <f t="shared" si="85"/>
        <v>8.4291187739463605E-2</v>
      </c>
      <c r="BZ110" s="3" t="str">
        <f t="shared" si="86"/>
        <v>NA</v>
      </c>
      <c r="CA110" s="3">
        <f t="shared" si="87"/>
        <v>0.16838709677419353</v>
      </c>
      <c r="CB110" s="3"/>
      <c r="CC110" s="3"/>
      <c r="CD110" s="3"/>
      <c r="CE110" s="3"/>
    </row>
    <row r="111" spans="1:83" ht="25" customHeight="1">
      <c r="A111" s="7" t="s">
        <v>308</v>
      </c>
      <c r="B111" s="13" t="s">
        <v>130</v>
      </c>
      <c r="C111" s="3" t="s">
        <v>136</v>
      </c>
      <c r="D111" s="3" t="s">
        <v>46</v>
      </c>
      <c r="E111" s="5">
        <v>49.19</v>
      </c>
      <c r="F111" s="5">
        <v>44.854999999999997</v>
      </c>
      <c r="G111" s="5" t="s">
        <v>32</v>
      </c>
      <c r="H111" s="5">
        <v>4.1050000000000004</v>
      </c>
      <c r="I111" s="5">
        <v>3.28</v>
      </c>
      <c r="J111" s="5" t="s">
        <v>32</v>
      </c>
      <c r="K111" s="5" t="s">
        <v>32</v>
      </c>
      <c r="L111" s="5" t="s">
        <v>32</v>
      </c>
      <c r="M111" s="5" t="s">
        <v>32</v>
      </c>
      <c r="N111" s="5" t="s">
        <v>32</v>
      </c>
      <c r="O111" s="5" t="s">
        <v>32</v>
      </c>
      <c r="P111" s="5">
        <v>9.64</v>
      </c>
      <c r="Q111" s="5" t="s">
        <v>32</v>
      </c>
      <c r="R111" s="5">
        <v>16.155000000000001</v>
      </c>
      <c r="S111" s="5" t="s">
        <v>32</v>
      </c>
      <c r="T111" s="5" t="s">
        <v>32</v>
      </c>
      <c r="U111" s="5" t="s">
        <v>32</v>
      </c>
      <c r="V111" s="5" t="s">
        <v>32</v>
      </c>
      <c r="W111" s="5" t="s">
        <v>32</v>
      </c>
      <c r="X111" s="5" t="s">
        <v>32</v>
      </c>
      <c r="Y111" s="5" t="s">
        <v>32</v>
      </c>
      <c r="Z111" s="3" t="s">
        <v>33</v>
      </c>
      <c r="AA111" s="3" t="s">
        <v>32</v>
      </c>
      <c r="AB111" s="6" t="s">
        <v>32</v>
      </c>
      <c r="AC111" s="3" t="s">
        <v>32</v>
      </c>
      <c r="AD111" s="6" t="s">
        <v>32</v>
      </c>
      <c r="AE111" s="3" t="s">
        <v>32</v>
      </c>
      <c r="AF111" s="25" t="s">
        <v>32</v>
      </c>
      <c r="AG111" s="25" t="s">
        <v>32</v>
      </c>
      <c r="AH111" s="25" t="s">
        <v>32</v>
      </c>
      <c r="AI111" s="3" t="s">
        <v>32</v>
      </c>
      <c r="AJ111" s="3" t="s">
        <v>32</v>
      </c>
      <c r="AK111" s="5">
        <v>85.71</v>
      </c>
      <c r="AL111" s="5">
        <v>115.99</v>
      </c>
      <c r="AM111" s="5" t="s">
        <v>32</v>
      </c>
      <c r="AN111" s="5">
        <v>23.62</v>
      </c>
      <c r="AO111" s="5">
        <v>3.47</v>
      </c>
      <c r="AP111" s="5">
        <v>25.79</v>
      </c>
      <c r="AQ111" s="5">
        <v>2.16</v>
      </c>
      <c r="AR111" s="5" t="s">
        <v>32</v>
      </c>
      <c r="AS111" s="5" t="s">
        <v>32</v>
      </c>
      <c r="AT111" s="5">
        <v>9.4949999999999992</v>
      </c>
      <c r="AU111" s="5">
        <v>63.365000000000002</v>
      </c>
      <c r="AV111" s="3" t="str">
        <f t="shared" si="81"/>
        <v>NA</v>
      </c>
      <c r="AW111" s="3">
        <f t="shared" si="82"/>
        <v>0.36016051722216036</v>
      </c>
      <c r="AX111" s="6" t="str">
        <f t="shared" si="91"/>
        <v>NA</v>
      </c>
      <c r="AY111" s="6">
        <f t="shared" si="92"/>
        <v>6.6680219556820491E-2</v>
      </c>
      <c r="AZ111" s="3" t="str">
        <f t="shared" si="93"/>
        <v>NA</v>
      </c>
      <c r="BA111" s="3" t="str">
        <f t="shared" si="94"/>
        <v>NA</v>
      </c>
      <c r="BB111" s="3" t="str">
        <f t="shared" si="95"/>
        <v>NA</v>
      </c>
      <c r="BC111" s="3" t="str">
        <f t="shared" si="96"/>
        <v>NA</v>
      </c>
      <c r="BD111" s="3" t="str">
        <f t="shared" si="97"/>
        <v>NA</v>
      </c>
      <c r="BE111" s="3">
        <f t="shared" si="98"/>
        <v>0.21491472522572738</v>
      </c>
      <c r="BF111" s="3" t="str">
        <f t="shared" si="99"/>
        <v>NA</v>
      </c>
      <c r="BG111" s="3" t="str">
        <f t="shared" si="100"/>
        <v>NA</v>
      </c>
      <c r="BH111" s="3" t="str">
        <f t="shared" si="101"/>
        <v>NA</v>
      </c>
      <c r="BI111" s="3" t="str">
        <f t="shared" si="102"/>
        <v>NA</v>
      </c>
      <c r="BJ111" s="3" t="str">
        <f t="shared" si="103"/>
        <v>NA</v>
      </c>
      <c r="BK111" s="25" t="s">
        <v>32</v>
      </c>
      <c r="BL111" s="3" t="s">
        <v>32</v>
      </c>
      <c r="BM111" s="3" t="str">
        <f t="shared" si="88"/>
        <v>NA</v>
      </c>
      <c r="BN111" s="3">
        <v>0</v>
      </c>
      <c r="BO111" s="3" t="s">
        <v>32</v>
      </c>
      <c r="BP111" s="3" t="s">
        <v>32</v>
      </c>
      <c r="BQ111" s="6" t="s">
        <v>32</v>
      </c>
      <c r="BR111" s="3">
        <f t="shared" ref="BR111:BR142" si="106">IF(E111="NA", "NA", IF(AL111="NA","NA", E111/AL111))</f>
        <v>0.42408828347271316</v>
      </c>
      <c r="BS111" s="3">
        <f t="shared" si="83"/>
        <v>0.73894301232864901</v>
      </c>
      <c r="BT111" s="3" t="str">
        <f t="shared" si="89"/>
        <v>NA</v>
      </c>
      <c r="BU111" s="3" t="str">
        <f t="shared" si="90"/>
        <v>NA</v>
      </c>
      <c r="BV111" s="3">
        <f t="shared" si="105"/>
        <v>0.91585886002326489</v>
      </c>
      <c r="BW111" s="3">
        <f t="shared" si="104"/>
        <v>0.57496377215472083</v>
      </c>
      <c r="BX111" s="3">
        <f t="shared" si="84"/>
        <v>0.14690939881456394</v>
      </c>
      <c r="BY111" s="3">
        <f t="shared" si="85"/>
        <v>8.3753392787902295E-2</v>
      </c>
      <c r="BZ111" s="3" t="str">
        <f t="shared" si="86"/>
        <v>NA</v>
      </c>
      <c r="CA111" s="3">
        <f t="shared" si="87"/>
        <v>0.14984612956679552</v>
      </c>
      <c r="CB111" s="3"/>
      <c r="CC111" s="3"/>
      <c r="CD111" s="3"/>
      <c r="CE111" s="3"/>
    </row>
    <row r="112" spans="1:83" ht="25" customHeight="1">
      <c r="A112" s="7" t="s">
        <v>308</v>
      </c>
      <c r="B112" s="13" t="s">
        <v>137</v>
      </c>
      <c r="C112" s="3" t="s">
        <v>138</v>
      </c>
      <c r="D112" s="3" t="s">
        <v>46</v>
      </c>
      <c r="E112" s="5">
        <v>43.06</v>
      </c>
      <c r="F112" s="5">
        <v>41.68</v>
      </c>
      <c r="G112" s="5">
        <v>18.75</v>
      </c>
      <c r="H112" s="5">
        <v>4.29</v>
      </c>
      <c r="I112" s="5" t="s">
        <v>32</v>
      </c>
      <c r="J112" s="5">
        <v>22.13</v>
      </c>
      <c r="K112" s="5">
        <v>40.21</v>
      </c>
      <c r="L112" s="5" t="s">
        <v>32</v>
      </c>
      <c r="M112" s="5">
        <v>4.08</v>
      </c>
      <c r="N112" s="5" t="s">
        <v>32</v>
      </c>
      <c r="O112" s="5" t="s">
        <v>32</v>
      </c>
      <c r="P112" s="5">
        <v>9.93</v>
      </c>
      <c r="Q112" s="5">
        <v>2.97</v>
      </c>
      <c r="R112" s="5">
        <v>16.760000000000002</v>
      </c>
      <c r="S112" s="5">
        <v>11.14</v>
      </c>
      <c r="T112" s="5">
        <v>7.12</v>
      </c>
      <c r="U112" s="5" t="s">
        <v>32</v>
      </c>
      <c r="V112" s="5">
        <v>1.41</v>
      </c>
      <c r="W112" s="5">
        <v>3.21</v>
      </c>
      <c r="X112" s="5">
        <v>2.5299999999999998</v>
      </c>
      <c r="Y112" s="5">
        <v>10.83</v>
      </c>
      <c r="Z112" s="3" t="s">
        <v>33</v>
      </c>
      <c r="AA112" s="3" t="s">
        <v>32</v>
      </c>
      <c r="AB112" s="6" t="s">
        <v>33</v>
      </c>
      <c r="AC112" s="3" t="s">
        <v>33</v>
      </c>
      <c r="AD112" s="6" t="s">
        <v>33</v>
      </c>
      <c r="AE112" s="3">
        <v>1.98</v>
      </c>
      <c r="AF112" s="25">
        <v>2.13</v>
      </c>
      <c r="AG112" s="25">
        <v>1.58</v>
      </c>
      <c r="AH112" s="25">
        <v>0.77</v>
      </c>
      <c r="AI112" s="3" t="s">
        <v>32</v>
      </c>
      <c r="AJ112" s="3">
        <v>399.24</v>
      </c>
      <c r="AK112" s="5">
        <v>53.31</v>
      </c>
      <c r="AL112" s="5">
        <v>101.14</v>
      </c>
      <c r="AM112" s="5">
        <v>204.67</v>
      </c>
      <c r="AN112" s="5">
        <v>22.5</v>
      </c>
      <c r="AO112" s="5">
        <v>5.04</v>
      </c>
      <c r="AP112" s="5">
        <v>21.89</v>
      </c>
      <c r="AQ112" s="5">
        <v>2.35</v>
      </c>
      <c r="AR112" s="5">
        <v>8.2100000000000009</v>
      </c>
      <c r="AS112" s="5">
        <v>44.59</v>
      </c>
      <c r="AT112" s="5" t="s">
        <v>32</v>
      </c>
      <c r="AU112" s="5" t="s">
        <v>32</v>
      </c>
      <c r="AV112" s="3">
        <f t="shared" si="81"/>
        <v>0.44985604606525914</v>
      </c>
      <c r="AW112" s="3">
        <f t="shared" si="82"/>
        <v>0.40211132437619967</v>
      </c>
      <c r="AX112" s="6" t="str">
        <f t="shared" si="91"/>
        <v>NA</v>
      </c>
      <c r="AY112" s="6" t="str">
        <f t="shared" si="92"/>
        <v>NA</v>
      </c>
      <c r="AZ112" s="3">
        <f t="shared" si="93"/>
        <v>0.51393404551788202</v>
      </c>
      <c r="BA112" s="3">
        <f t="shared" si="94"/>
        <v>0.10146729669236508</v>
      </c>
      <c r="BB112" s="3" t="str">
        <f t="shared" si="95"/>
        <v>NA</v>
      </c>
      <c r="BC112" s="3">
        <f t="shared" si="96"/>
        <v>0.10668987813976623</v>
      </c>
      <c r="BD112" s="3">
        <f t="shared" si="97"/>
        <v>2.3374382001982016E-3</v>
      </c>
      <c r="BE112" s="3">
        <f t="shared" si="98"/>
        <v>0.23824376199616124</v>
      </c>
      <c r="BF112" s="3">
        <f t="shared" si="99"/>
        <v>7.1257197696737051E-2</v>
      </c>
      <c r="BG112" s="3">
        <f t="shared" si="100"/>
        <v>0.68816556927242833</v>
      </c>
      <c r="BH112" s="3" t="str">
        <f t="shared" si="101"/>
        <v>NA</v>
      </c>
      <c r="BI112" s="3">
        <f t="shared" si="102"/>
        <v>3.3829174664107481E-2</v>
      </c>
      <c r="BJ112" s="3">
        <f t="shared" si="103"/>
        <v>0.25983685220729369</v>
      </c>
      <c r="BK112" s="25">
        <v>1.58</v>
      </c>
      <c r="BL112" s="3" t="s">
        <v>32</v>
      </c>
      <c r="BM112" s="3">
        <f t="shared" si="88"/>
        <v>0.92957746478873238</v>
      </c>
      <c r="BN112" s="3">
        <v>0</v>
      </c>
      <c r="BO112" s="3" t="s">
        <v>32</v>
      </c>
      <c r="BP112" s="3">
        <v>0</v>
      </c>
      <c r="BQ112" s="6">
        <v>0</v>
      </c>
      <c r="BR112" s="3">
        <f t="shared" si="106"/>
        <v>0.42574649001384224</v>
      </c>
      <c r="BS112" s="3">
        <f t="shared" si="83"/>
        <v>0.52709116076725337</v>
      </c>
      <c r="BT112" s="3">
        <f t="shared" si="89"/>
        <v>0.2533313295260996</v>
      </c>
      <c r="BU112" s="3">
        <f t="shared" si="90"/>
        <v>0.51264903316300969</v>
      </c>
      <c r="BV112" s="3">
        <f t="shared" si="105"/>
        <v>1.027866605756053</v>
      </c>
      <c r="BW112" s="3">
        <f t="shared" si="104"/>
        <v>0.52519193857965452</v>
      </c>
      <c r="BX112" s="3">
        <f t="shared" si="84"/>
        <v>0.224</v>
      </c>
      <c r="BY112" s="3">
        <f t="shared" si="85"/>
        <v>0.10735495660118775</v>
      </c>
      <c r="BZ112" s="3">
        <f t="shared" si="86"/>
        <v>0.18412200044853105</v>
      </c>
      <c r="CA112" s="3" t="str">
        <f t="shared" si="87"/>
        <v>NA</v>
      </c>
      <c r="CB112" s="3"/>
      <c r="CC112" s="3"/>
      <c r="CD112" s="3"/>
      <c r="CE112" s="3"/>
    </row>
    <row r="113" spans="1:83" ht="25" customHeight="1">
      <c r="A113" s="7" t="s">
        <v>308</v>
      </c>
      <c r="B113" s="13" t="s">
        <v>137</v>
      </c>
      <c r="C113" s="3" t="s">
        <v>139</v>
      </c>
      <c r="D113" s="3" t="s">
        <v>46</v>
      </c>
      <c r="E113" s="5">
        <v>42.83</v>
      </c>
      <c r="F113" s="5">
        <v>39.76</v>
      </c>
      <c r="G113" s="5">
        <v>20.38</v>
      </c>
      <c r="H113" s="5">
        <v>5.6</v>
      </c>
      <c r="I113" s="5" t="s">
        <v>32</v>
      </c>
      <c r="J113" s="5">
        <v>21.49</v>
      </c>
      <c r="K113" s="5">
        <v>40.43</v>
      </c>
      <c r="L113" s="5">
        <v>19.28</v>
      </c>
      <c r="M113" s="5">
        <v>4.5</v>
      </c>
      <c r="N113" s="5" t="s">
        <v>32</v>
      </c>
      <c r="O113" s="16" t="s">
        <v>32</v>
      </c>
      <c r="P113" s="5">
        <v>9.01</v>
      </c>
      <c r="Q113" s="5">
        <v>5.36</v>
      </c>
      <c r="R113" s="5">
        <v>15.72</v>
      </c>
      <c r="S113" s="5">
        <v>12.38</v>
      </c>
      <c r="T113" s="5">
        <v>7.06</v>
      </c>
      <c r="U113" s="16">
        <v>4.57</v>
      </c>
      <c r="V113" s="5">
        <v>1.08</v>
      </c>
      <c r="W113" s="5">
        <v>3.24</v>
      </c>
      <c r="X113" s="5">
        <v>2.56</v>
      </c>
      <c r="Y113" s="5">
        <v>10.65</v>
      </c>
      <c r="Z113" s="3" t="s">
        <v>33</v>
      </c>
      <c r="AA113" s="3" t="s">
        <v>32</v>
      </c>
      <c r="AB113" s="6" t="s">
        <v>33</v>
      </c>
      <c r="AC113" s="3" t="s">
        <v>53</v>
      </c>
      <c r="AD113" s="6" t="s">
        <v>33</v>
      </c>
      <c r="AE113" s="3">
        <v>2.04</v>
      </c>
      <c r="AF113" s="25">
        <v>1.87</v>
      </c>
      <c r="AG113" s="25">
        <v>2.17</v>
      </c>
      <c r="AH113" s="25">
        <v>0.78</v>
      </c>
      <c r="AI113" s="3" t="s">
        <v>32</v>
      </c>
      <c r="AJ113" s="3" t="s">
        <v>32</v>
      </c>
      <c r="AK113" s="5">
        <v>55.17</v>
      </c>
      <c r="AL113" s="5">
        <v>119.63</v>
      </c>
      <c r="AM113" s="5" t="s">
        <v>32</v>
      </c>
      <c r="AN113" s="5">
        <v>18.71</v>
      </c>
      <c r="AO113" s="5">
        <v>4.1100000000000003</v>
      </c>
      <c r="AP113" s="5">
        <v>22.46</v>
      </c>
      <c r="AQ113" s="5">
        <v>2.14</v>
      </c>
      <c r="AR113" s="5">
        <v>6.04</v>
      </c>
      <c r="AS113" s="5" t="s">
        <v>32</v>
      </c>
      <c r="AT113" s="5">
        <v>6.41</v>
      </c>
      <c r="AU113" s="5">
        <v>47.9</v>
      </c>
      <c r="AV113" s="3">
        <f t="shared" ref="AV113:AV144" si="107">IF(G113="NA", "NA", IF(F113="NA", "NA",G113 /F113))</f>
        <v>0.51257545271629779</v>
      </c>
      <c r="AW113" s="3">
        <f t="shared" ref="AW113:AW125" si="108">IF(R113="NA", "NA", IF(F113="NA","NA",R113/F113))</f>
        <v>0.39537223340040245</v>
      </c>
      <c r="AX113" s="6" t="str">
        <f t="shared" si="91"/>
        <v>NA</v>
      </c>
      <c r="AY113" s="6" t="str">
        <f t="shared" si="92"/>
        <v>NA</v>
      </c>
      <c r="AZ113" s="3">
        <f t="shared" si="93"/>
        <v>0.50175110903572262</v>
      </c>
      <c r="BA113" s="3">
        <f t="shared" si="94"/>
        <v>0.1113034875092753</v>
      </c>
      <c r="BB113" s="3">
        <f t="shared" si="95"/>
        <v>0.23340248962655599</v>
      </c>
      <c r="BC113" s="3">
        <f t="shared" si="96"/>
        <v>0.13851100667820923</v>
      </c>
      <c r="BD113" s="3">
        <f t="shared" si="97"/>
        <v>2.6233861924059455E-3</v>
      </c>
      <c r="BE113" s="3">
        <f t="shared" si="98"/>
        <v>0.22660965794768612</v>
      </c>
      <c r="BF113" s="3">
        <f t="shared" si="99"/>
        <v>0.1348088531187123</v>
      </c>
      <c r="BG113" s="3">
        <f t="shared" si="100"/>
        <v>0.76801510545505014</v>
      </c>
      <c r="BH113" s="3">
        <f t="shared" si="101"/>
        <v>0.11493963782696179</v>
      </c>
      <c r="BI113" s="3">
        <f t="shared" si="102"/>
        <v>2.7162977867203224E-2</v>
      </c>
      <c r="BJ113" s="3">
        <f t="shared" si="103"/>
        <v>0.2678571428571429</v>
      </c>
      <c r="BK113" s="25">
        <v>2.17</v>
      </c>
      <c r="BL113" s="3" t="s">
        <v>32</v>
      </c>
      <c r="BM113" s="3">
        <f t="shared" si="88"/>
        <v>1.0909090909090908</v>
      </c>
      <c r="BN113" s="3">
        <v>0</v>
      </c>
      <c r="BO113" s="3" t="s">
        <v>32</v>
      </c>
      <c r="BP113" s="3">
        <v>0</v>
      </c>
      <c r="BQ113" s="6">
        <v>0</v>
      </c>
      <c r="BR113" s="3">
        <f t="shared" si="106"/>
        <v>0.35802056340382848</v>
      </c>
      <c r="BS113" s="3">
        <f t="shared" si="83"/>
        <v>0.46117194683607793</v>
      </c>
      <c r="BT113" s="3" t="str">
        <f t="shared" si="89"/>
        <v>NA</v>
      </c>
      <c r="BU113" s="3" t="str">
        <f t="shared" si="90"/>
        <v>NA</v>
      </c>
      <c r="BV113" s="3">
        <f t="shared" si="105"/>
        <v>0.83303650934995543</v>
      </c>
      <c r="BW113" s="3">
        <f t="shared" si="104"/>
        <v>0.56488933601609659</v>
      </c>
      <c r="BX113" s="3">
        <f t="shared" si="84"/>
        <v>0.21966862640299306</v>
      </c>
      <c r="BY113" s="3">
        <f t="shared" si="85"/>
        <v>9.5280498664292071E-2</v>
      </c>
      <c r="BZ113" s="3" t="str">
        <f t="shared" si="86"/>
        <v>NA</v>
      </c>
      <c r="CA113" s="3">
        <f t="shared" si="87"/>
        <v>0.1338204592901879</v>
      </c>
      <c r="CB113" s="3"/>
      <c r="CC113" s="3"/>
      <c r="CD113" s="3"/>
      <c r="CE113" s="3"/>
    </row>
    <row r="114" spans="1:83" ht="25" customHeight="1">
      <c r="A114" s="7" t="s">
        <v>308</v>
      </c>
      <c r="B114" s="13" t="s">
        <v>137</v>
      </c>
      <c r="C114" s="3" t="s">
        <v>140</v>
      </c>
      <c r="D114" s="3" t="s">
        <v>46</v>
      </c>
      <c r="E114" s="5">
        <v>42.23</v>
      </c>
      <c r="F114" s="5">
        <v>38.86</v>
      </c>
      <c r="G114" s="5">
        <v>19.09</v>
      </c>
      <c r="H114" s="5">
        <v>5.3</v>
      </c>
      <c r="I114" s="5" t="s">
        <v>32</v>
      </c>
      <c r="J114" s="5">
        <v>21.89</v>
      </c>
      <c r="K114" s="5">
        <v>38.119999999999997</v>
      </c>
      <c r="L114" s="5">
        <v>17.55</v>
      </c>
      <c r="M114" s="5" t="s">
        <v>32</v>
      </c>
      <c r="N114" s="5" t="s">
        <v>32</v>
      </c>
      <c r="O114" s="16">
        <v>2.93</v>
      </c>
      <c r="P114" s="5">
        <v>8.92</v>
      </c>
      <c r="Q114" s="5">
        <v>3.81</v>
      </c>
      <c r="R114" s="5">
        <v>14.34</v>
      </c>
      <c r="S114" s="5">
        <v>10.36</v>
      </c>
      <c r="T114" s="5">
        <v>7.39</v>
      </c>
      <c r="U114" s="5">
        <v>4.42</v>
      </c>
      <c r="V114" s="5">
        <v>1.42</v>
      </c>
      <c r="W114" s="5" t="s">
        <v>32</v>
      </c>
      <c r="X114" s="5" t="s">
        <v>32</v>
      </c>
      <c r="Y114" s="5">
        <v>9.64</v>
      </c>
      <c r="Z114" s="3" t="s">
        <v>33</v>
      </c>
      <c r="AA114" s="3" t="s">
        <v>32</v>
      </c>
      <c r="AB114" s="6" t="s">
        <v>33</v>
      </c>
      <c r="AC114" s="3" t="s">
        <v>53</v>
      </c>
      <c r="AD114" s="6" t="s">
        <v>33</v>
      </c>
      <c r="AE114" s="3" t="s">
        <v>32</v>
      </c>
      <c r="AF114" s="25" t="s">
        <v>32</v>
      </c>
      <c r="AG114" s="25" t="s">
        <v>32</v>
      </c>
      <c r="AH114" s="25" t="s">
        <v>32</v>
      </c>
      <c r="AI114" s="3" t="s">
        <v>32</v>
      </c>
      <c r="AJ114" s="3">
        <v>348.64</v>
      </c>
      <c r="AK114" s="5">
        <v>54.87</v>
      </c>
      <c r="AL114" s="5">
        <v>99.52</v>
      </c>
      <c r="AM114" s="5">
        <v>156.15</v>
      </c>
      <c r="AN114" s="5">
        <v>18.34</v>
      </c>
      <c r="AO114" s="5">
        <v>3.92</v>
      </c>
      <c r="AP114" s="5">
        <v>20.71</v>
      </c>
      <c r="AQ114" s="5">
        <v>2.25</v>
      </c>
      <c r="AR114" s="5">
        <v>5.86</v>
      </c>
      <c r="AS114" s="5">
        <v>36.36</v>
      </c>
      <c r="AT114" s="5">
        <v>7.89</v>
      </c>
      <c r="AU114" s="5">
        <v>46.74</v>
      </c>
      <c r="AV114" s="3">
        <f t="shared" si="107"/>
        <v>0.49125064333504892</v>
      </c>
      <c r="AW114" s="3">
        <f t="shared" si="108"/>
        <v>0.36901698404529076</v>
      </c>
      <c r="AX114" s="6" t="str">
        <f t="shared" si="91"/>
        <v>NA</v>
      </c>
      <c r="AY114" s="6" t="str">
        <f t="shared" si="92"/>
        <v>NA</v>
      </c>
      <c r="AZ114" s="3">
        <f t="shared" si="93"/>
        <v>0.51835188254795173</v>
      </c>
      <c r="BA114" s="3" t="str">
        <f t="shared" si="94"/>
        <v>NA</v>
      </c>
      <c r="BB114" s="3" t="str">
        <f t="shared" si="95"/>
        <v>NA</v>
      </c>
      <c r="BC114" s="3">
        <f t="shared" si="96"/>
        <v>0.13903462749213011</v>
      </c>
      <c r="BD114" s="3" t="str">
        <f t="shared" si="97"/>
        <v>NA</v>
      </c>
      <c r="BE114" s="3">
        <f t="shared" si="98"/>
        <v>0.22954194544518786</v>
      </c>
      <c r="BF114" s="3">
        <f t="shared" si="99"/>
        <v>9.804426145136387E-2</v>
      </c>
      <c r="BG114" s="3">
        <f t="shared" si="100"/>
        <v>0.71748931550719031</v>
      </c>
      <c r="BH114" s="3">
        <f t="shared" si="101"/>
        <v>0.11374163664436439</v>
      </c>
      <c r="BI114" s="3">
        <f t="shared" si="102"/>
        <v>3.6541430777148741E-2</v>
      </c>
      <c r="BJ114" s="3">
        <f t="shared" si="103"/>
        <v>0.24806999485331963</v>
      </c>
      <c r="BK114" s="25">
        <v>1.66</v>
      </c>
      <c r="BL114" s="3" t="s">
        <v>32</v>
      </c>
      <c r="BM114" s="3" t="str">
        <f t="shared" si="88"/>
        <v>NA</v>
      </c>
      <c r="BN114" s="3">
        <v>0</v>
      </c>
      <c r="BO114" s="3" t="s">
        <v>32</v>
      </c>
      <c r="BP114" s="3">
        <v>0</v>
      </c>
      <c r="BQ114" s="6">
        <v>0</v>
      </c>
      <c r="BR114" s="3">
        <f t="shared" si="106"/>
        <v>0.42433681672025719</v>
      </c>
      <c r="BS114" s="3">
        <f t="shared" si="83"/>
        <v>0.551346463022508</v>
      </c>
      <c r="BT114" s="3">
        <f t="shared" si="89"/>
        <v>0.28545204222120241</v>
      </c>
      <c r="BU114" s="3">
        <f t="shared" si="90"/>
        <v>0.44788320330426806</v>
      </c>
      <c r="BV114" s="3">
        <f t="shared" si="105"/>
        <v>0.8855625301786576</v>
      </c>
      <c r="BW114" s="3">
        <f t="shared" si="104"/>
        <v>0.53293875450334538</v>
      </c>
      <c r="BX114" s="3">
        <f t="shared" si="84"/>
        <v>0.21374045801526717</v>
      </c>
      <c r="BY114" s="3">
        <f t="shared" si="85"/>
        <v>0.10864316755190728</v>
      </c>
      <c r="BZ114" s="3">
        <f t="shared" si="86"/>
        <v>0.16116611661166116</v>
      </c>
      <c r="CA114" s="3">
        <f t="shared" si="87"/>
        <v>0.16880616174582797</v>
      </c>
      <c r="CB114" s="3"/>
      <c r="CC114" s="3"/>
      <c r="CD114" s="3"/>
      <c r="CE114" s="3"/>
    </row>
    <row r="115" spans="1:83" ht="25" customHeight="1">
      <c r="A115" s="7" t="s">
        <v>308</v>
      </c>
      <c r="B115" s="13" t="s">
        <v>137</v>
      </c>
      <c r="C115" s="3" t="s">
        <v>141</v>
      </c>
      <c r="D115" s="3" t="s">
        <v>46</v>
      </c>
      <c r="E115" s="5">
        <v>49.2</v>
      </c>
      <c r="F115" s="5">
        <v>44.56</v>
      </c>
      <c r="G115" s="5">
        <v>23.62</v>
      </c>
      <c r="H115" s="5">
        <v>5.32</v>
      </c>
      <c r="I115" s="5" t="s">
        <v>32</v>
      </c>
      <c r="J115" s="5" t="s">
        <v>32</v>
      </c>
      <c r="K115" s="5">
        <v>44.05</v>
      </c>
      <c r="L115" s="5" t="s">
        <v>32</v>
      </c>
      <c r="M115" s="5" t="s">
        <v>32</v>
      </c>
      <c r="N115" s="5" t="s">
        <v>32</v>
      </c>
      <c r="O115" s="5" t="s">
        <v>32</v>
      </c>
      <c r="P115" s="5">
        <v>11.15</v>
      </c>
      <c r="Q115" s="5">
        <v>3.26</v>
      </c>
      <c r="R115" s="5">
        <v>19.43</v>
      </c>
      <c r="S115" s="5">
        <v>10.4</v>
      </c>
      <c r="T115" s="5">
        <v>7.7</v>
      </c>
      <c r="U115" s="5" t="s">
        <v>32</v>
      </c>
      <c r="V115" s="5" t="s">
        <v>32</v>
      </c>
      <c r="W115" s="5">
        <v>2.52</v>
      </c>
      <c r="X115" s="5">
        <v>2.1800000000000002</v>
      </c>
      <c r="Y115" s="5">
        <v>11.6</v>
      </c>
      <c r="Z115" s="3" t="s">
        <v>37</v>
      </c>
      <c r="AA115" s="3" t="s">
        <v>32</v>
      </c>
      <c r="AB115" s="6" t="s">
        <v>33</v>
      </c>
      <c r="AC115" s="3" t="s">
        <v>53</v>
      </c>
      <c r="AD115" s="6" t="s">
        <v>33</v>
      </c>
      <c r="AE115" s="3">
        <v>2.62</v>
      </c>
      <c r="AF115" s="25">
        <v>2.09</v>
      </c>
      <c r="AG115" s="25">
        <v>1.7</v>
      </c>
      <c r="AH115" s="25">
        <v>0.92100000000000004</v>
      </c>
      <c r="AI115" s="3" t="s">
        <v>32</v>
      </c>
      <c r="AJ115" s="3" t="s">
        <v>32</v>
      </c>
      <c r="AK115" s="5">
        <v>67.97</v>
      </c>
      <c r="AL115" s="5">
        <v>134.22</v>
      </c>
      <c r="AM115" s="5" t="s">
        <v>32</v>
      </c>
      <c r="AN115" s="5">
        <v>30.86</v>
      </c>
      <c r="AO115" s="5">
        <v>4.62</v>
      </c>
      <c r="AP115" s="5">
        <v>29.23</v>
      </c>
      <c r="AQ115" s="5">
        <v>2.5</v>
      </c>
      <c r="AR115" s="5" t="s">
        <v>32</v>
      </c>
      <c r="AS115" s="5" t="s">
        <v>32</v>
      </c>
      <c r="AT115" s="5" t="s">
        <v>97</v>
      </c>
      <c r="AU115" s="5" t="s">
        <v>97</v>
      </c>
      <c r="AV115" s="3">
        <f t="shared" si="107"/>
        <v>0.53007181328545783</v>
      </c>
      <c r="AW115" s="3">
        <f t="shared" si="108"/>
        <v>0.43604129263913821</v>
      </c>
      <c r="AX115" s="6" t="str">
        <f t="shared" si="91"/>
        <v>NA</v>
      </c>
      <c r="AY115" s="6" t="str">
        <f t="shared" si="92"/>
        <v>NA</v>
      </c>
      <c r="AZ115" s="3" t="str">
        <f t="shared" si="93"/>
        <v>NA</v>
      </c>
      <c r="BA115" s="3" t="str">
        <f t="shared" si="94"/>
        <v>NA</v>
      </c>
      <c r="BB115" s="3" t="str">
        <f t="shared" si="95"/>
        <v>NA</v>
      </c>
      <c r="BC115" s="3">
        <f t="shared" si="96"/>
        <v>0.12077185017026108</v>
      </c>
      <c r="BD115" s="3">
        <f t="shared" si="97"/>
        <v>1.3833646522631823E-3</v>
      </c>
      <c r="BE115" s="3">
        <f t="shared" si="98"/>
        <v>0.25022441651705563</v>
      </c>
      <c r="BF115" s="3">
        <f t="shared" si="99"/>
        <v>7.3159784560143618E-2</v>
      </c>
      <c r="BG115" s="3">
        <f t="shared" si="100"/>
        <v>0.63804787960026088</v>
      </c>
      <c r="BH115" s="3" t="str">
        <f t="shared" si="101"/>
        <v>NA</v>
      </c>
      <c r="BI115" s="3" t="str">
        <f t="shared" si="102"/>
        <v>NA</v>
      </c>
      <c r="BJ115" s="3">
        <f t="shared" si="103"/>
        <v>0.26032315978456011</v>
      </c>
      <c r="BK115" s="25">
        <v>1.7</v>
      </c>
      <c r="BL115" s="3" t="s">
        <v>32</v>
      </c>
      <c r="BM115" s="3">
        <f t="shared" si="88"/>
        <v>1.2535885167464116</v>
      </c>
      <c r="BN115" s="3">
        <v>1</v>
      </c>
      <c r="BO115" s="3" t="s">
        <v>32</v>
      </c>
      <c r="BP115" s="3">
        <v>0</v>
      </c>
      <c r="BQ115" s="6">
        <v>0</v>
      </c>
      <c r="BR115" s="3">
        <f t="shared" si="106"/>
        <v>0.36656236030397854</v>
      </c>
      <c r="BS115" s="3">
        <f t="shared" si="83"/>
        <v>0.50640739085084185</v>
      </c>
      <c r="BT115" s="3" t="str">
        <f t="shared" si="89"/>
        <v>NA</v>
      </c>
      <c r="BU115" s="3" t="str">
        <f t="shared" si="90"/>
        <v>NA</v>
      </c>
      <c r="BV115" s="3">
        <f t="shared" si="105"/>
        <v>1.0557646253848785</v>
      </c>
      <c r="BW115" s="3">
        <f t="shared" si="104"/>
        <v>0.65596947935368044</v>
      </c>
      <c r="BX115" s="3">
        <f t="shared" si="84"/>
        <v>0.14970836033700585</v>
      </c>
      <c r="BY115" s="3">
        <f t="shared" si="85"/>
        <v>8.5528566541224774E-2</v>
      </c>
      <c r="BZ115" s="3" t="str">
        <f t="shared" si="86"/>
        <v>NA</v>
      </c>
      <c r="CA115" s="3" t="s">
        <v>32</v>
      </c>
      <c r="CB115" s="3"/>
      <c r="CC115" s="3"/>
      <c r="CD115" s="3"/>
      <c r="CE115" s="3"/>
    </row>
    <row r="116" spans="1:83" ht="25" customHeight="1">
      <c r="A116" s="7" t="s">
        <v>308</v>
      </c>
      <c r="B116" s="13" t="s">
        <v>137</v>
      </c>
      <c r="C116" s="3" t="s">
        <v>142</v>
      </c>
      <c r="D116" s="3" t="s">
        <v>46</v>
      </c>
      <c r="E116" s="5">
        <v>49.56</v>
      </c>
      <c r="F116" s="5">
        <v>46.06</v>
      </c>
      <c r="G116" s="5">
        <v>20.62</v>
      </c>
      <c r="H116" s="5">
        <v>4.71</v>
      </c>
      <c r="I116" s="5">
        <v>2.5</v>
      </c>
      <c r="J116" s="5">
        <v>29.02</v>
      </c>
      <c r="K116" s="5">
        <v>45.76</v>
      </c>
      <c r="L116" s="5">
        <v>18.87</v>
      </c>
      <c r="M116" s="5" t="s">
        <v>32</v>
      </c>
      <c r="N116" s="5" t="s">
        <v>32</v>
      </c>
      <c r="O116" s="5" t="s">
        <v>32</v>
      </c>
      <c r="P116" s="5">
        <v>11.7</v>
      </c>
      <c r="Q116" s="5" t="s">
        <v>32</v>
      </c>
      <c r="R116" s="5" t="s">
        <v>32</v>
      </c>
      <c r="S116" s="5">
        <v>11.87</v>
      </c>
      <c r="T116" s="5">
        <v>6.95</v>
      </c>
      <c r="U116" s="5" t="s">
        <v>32</v>
      </c>
      <c r="V116" s="5" t="s">
        <v>32</v>
      </c>
      <c r="W116" s="5" t="s">
        <v>32</v>
      </c>
      <c r="X116" s="5" t="s">
        <v>32</v>
      </c>
      <c r="Y116" s="5">
        <v>12.65</v>
      </c>
      <c r="Z116" s="3" t="s">
        <v>33</v>
      </c>
      <c r="AA116" s="3" t="s">
        <v>34</v>
      </c>
      <c r="AB116" s="6" t="s">
        <v>33</v>
      </c>
      <c r="AC116" s="3" t="s">
        <v>53</v>
      </c>
      <c r="AD116" s="6" t="s">
        <v>33</v>
      </c>
      <c r="AE116" s="3">
        <v>1.98</v>
      </c>
      <c r="AF116" s="25">
        <v>2.63</v>
      </c>
      <c r="AG116" s="25">
        <v>1.95</v>
      </c>
      <c r="AH116" s="25">
        <v>0.78</v>
      </c>
      <c r="AI116" s="3">
        <v>0.31219999999999998</v>
      </c>
      <c r="AJ116" s="3">
        <v>413.34</v>
      </c>
      <c r="AK116" s="5">
        <v>64.739999999999995</v>
      </c>
      <c r="AL116" s="5">
        <v>125.85</v>
      </c>
      <c r="AM116" s="5">
        <v>168.3</v>
      </c>
      <c r="AN116" s="5">
        <v>28.68</v>
      </c>
      <c r="AO116" s="5">
        <v>6.35</v>
      </c>
      <c r="AP116" s="5">
        <v>25.84</v>
      </c>
      <c r="AQ116" s="5">
        <v>2.37</v>
      </c>
      <c r="AR116" s="5">
        <v>10.119999999999999</v>
      </c>
      <c r="AS116" s="5">
        <v>53.49</v>
      </c>
      <c r="AT116" s="5">
        <v>8.89</v>
      </c>
      <c r="AU116" s="5">
        <v>59.19</v>
      </c>
      <c r="AV116" s="3">
        <f t="shared" si="107"/>
        <v>0.44767694311767259</v>
      </c>
      <c r="AW116" s="3" t="str">
        <f t="shared" si="108"/>
        <v>NA</v>
      </c>
      <c r="AX116" s="6" t="str">
        <f t="shared" si="91"/>
        <v>NA</v>
      </c>
      <c r="AY116" s="6">
        <f t="shared" si="92"/>
        <v>5.0443906376109765E-2</v>
      </c>
      <c r="AZ116" s="3">
        <f t="shared" si="93"/>
        <v>0.58555286521388217</v>
      </c>
      <c r="BA116" s="3" t="str">
        <f t="shared" si="94"/>
        <v>NA</v>
      </c>
      <c r="BB116" s="3" t="str">
        <f t="shared" si="95"/>
        <v>NA</v>
      </c>
      <c r="BC116" s="3">
        <f t="shared" si="96"/>
        <v>0.10292832167832168</v>
      </c>
      <c r="BD116" s="3" t="str">
        <f t="shared" si="97"/>
        <v>NA</v>
      </c>
      <c r="BE116" s="3">
        <f t="shared" si="98"/>
        <v>0.25401650021710809</v>
      </c>
      <c r="BF116" s="3" t="str">
        <f t="shared" si="99"/>
        <v>NA</v>
      </c>
      <c r="BG116" s="3">
        <f t="shared" si="100"/>
        <v>0.64182342314980356</v>
      </c>
      <c r="BH116" s="3" t="str">
        <f t="shared" si="101"/>
        <v>NA</v>
      </c>
      <c r="BI116" s="3" t="str">
        <f t="shared" si="102"/>
        <v>NA</v>
      </c>
      <c r="BJ116" s="3">
        <f t="shared" si="103"/>
        <v>0.27464177160225794</v>
      </c>
      <c r="BK116" s="25">
        <v>1.95</v>
      </c>
      <c r="BL116" s="3">
        <v>0.31219999999999998</v>
      </c>
      <c r="BM116" s="3">
        <f t="shared" si="88"/>
        <v>0.75285171102661597</v>
      </c>
      <c r="BN116" s="3">
        <v>0</v>
      </c>
      <c r="BO116" s="3">
        <v>1</v>
      </c>
      <c r="BP116" s="3">
        <v>0</v>
      </c>
      <c r="BQ116" s="6">
        <v>0</v>
      </c>
      <c r="BR116" s="3">
        <f t="shared" si="106"/>
        <v>0.39380214541120384</v>
      </c>
      <c r="BS116" s="3">
        <f t="shared" si="83"/>
        <v>0.51442193087008337</v>
      </c>
      <c r="BT116" s="3">
        <f t="shared" si="89"/>
        <v>0.30447089563071567</v>
      </c>
      <c r="BU116" s="3">
        <f t="shared" si="90"/>
        <v>0.407170852083031</v>
      </c>
      <c r="BV116" s="3">
        <f t="shared" si="105"/>
        <v>1.109907120743034</v>
      </c>
      <c r="BW116" s="3">
        <f t="shared" si="104"/>
        <v>0.56100738167607467</v>
      </c>
      <c r="BX116" s="3">
        <f t="shared" si="84"/>
        <v>0.2214086471408647</v>
      </c>
      <c r="BY116" s="3">
        <f t="shared" si="85"/>
        <v>9.1718266253869973E-2</v>
      </c>
      <c r="BZ116" s="3">
        <f t="shared" si="86"/>
        <v>0.1891942419143765</v>
      </c>
      <c r="CA116" s="3">
        <f t="shared" si="87"/>
        <v>0.15019428957594189</v>
      </c>
      <c r="CB116" s="3"/>
      <c r="CC116" s="3"/>
      <c r="CD116" s="3"/>
      <c r="CE116" s="3"/>
    </row>
    <row r="117" spans="1:83" ht="25" customHeight="1">
      <c r="A117" s="7" t="s">
        <v>308</v>
      </c>
      <c r="B117" s="17" t="s">
        <v>349</v>
      </c>
      <c r="C117" s="3" t="s">
        <v>143</v>
      </c>
      <c r="D117" s="3" t="s">
        <v>46</v>
      </c>
      <c r="E117" s="5">
        <v>49.13</v>
      </c>
      <c r="F117" s="5">
        <v>45.1</v>
      </c>
      <c r="G117" s="5">
        <v>22.6</v>
      </c>
      <c r="H117" s="5">
        <v>4.3499999999999996</v>
      </c>
      <c r="I117" s="5">
        <v>2.25</v>
      </c>
      <c r="J117" s="5">
        <v>24.46</v>
      </c>
      <c r="K117" s="5">
        <v>42.6</v>
      </c>
      <c r="L117" s="5">
        <v>19.3</v>
      </c>
      <c r="M117" s="5" t="s">
        <v>32</v>
      </c>
      <c r="N117" s="5" t="s">
        <v>32</v>
      </c>
      <c r="O117" s="5" t="s">
        <v>32</v>
      </c>
      <c r="P117" s="5">
        <v>11.18</v>
      </c>
      <c r="Q117" s="5">
        <v>4.3600000000000003</v>
      </c>
      <c r="R117" s="5">
        <v>19.38</v>
      </c>
      <c r="S117" s="5">
        <v>11.19</v>
      </c>
      <c r="T117" s="5">
        <v>6.91</v>
      </c>
      <c r="U117" s="5" t="s">
        <v>32</v>
      </c>
      <c r="V117" s="5" t="s">
        <v>32</v>
      </c>
      <c r="W117" s="5">
        <v>4.29</v>
      </c>
      <c r="X117" s="5">
        <v>2.73</v>
      </c>
      <c r="Y117" s="5">
        <v>10.050000000000001</v>
      </c>
      <c r="Z117" s="3" t="s">
        <v>33</v>
      </c>
      <c r="AA117" s="3" t="s">
        <v>34</v>
      </c>
      <c r="AB117" s="6" t="s">
        <v>33</v>
      </c>
      <c r="AC117" s="3" t="s">
        <v>53</v>
      </c>
      <c r="AD117" s="6" t="s">
        <v>33</v>
      </c>
      <c r="AE117" s="3">
        <v>2.36</v>
      </c>
      <c r="AF117" s="25">
        <v>1.67</v>
      </c>
      <c r="AG117" s="25">
        <v>1.64</v>
      </c>
      <c r="AH117" s="25">
        <v>0.94</v>
      </c>
      <c r="AI117" s="3">
        <v>0.26379999999999998</v>
      </c>
      <c r="AJ117" s="3">
        <v>393.67</v>
      </c>
      <c r="AK117" s="5">
        <v>64.44</v>
      </c>
      <c r="AL117" s="5">
        <v>121.11</v>
      </c>
      <c r="AM117" s="5">
        <v>171.55</v>
      </c>
      <c r="AN117" s="5">
        <v>30.94</v>
      </c>
      <c r="AO117" s="5">
        <v>4.82</v>
      </c>
      <c r="AP117" s="5">
        <v>25.89</v>
      </c>
      <c r="AQ117" s="5">
        <v>2.5</v>
      </c>
      <c r="AR117" s="5" t="s">
        <v>32</v>
      </c>
      <c r="AS117" s="5" t="s">
        <v>32</v>
      </c>
      <c r="AT117" s="5">
        <v>9.17</v>
      </c>
      <c r="AU117" s="5">
        <v>58.19</v>
      </c>
      <c r="AV117" s="3">
        <f t="shared" si="107"/>
        <v>0.50110864745011086</v>
      </c>
      <c r="AW117" s="3">
        <f t="shared" si="108"/>
        <v>0.42971175166297115</v>
      </c>
      <c r="AX117" s="6" t="str">
        <f t="shared" si="91"/>
        <v>NA</v>
      </c>
      <c r="AY117" s="6">
        <f t="shared" si="92"/>
        <v>4.5796865458986362E-2</v>
      </c>
      <c r="AZ117" s="3">
        <f t="shared" si="93"/>
        <v>0.49786281294524731</v>
      </c>
      <c r="BA117" s="3" t="str">
        <f t="shared" si="94"/>
        <v>NA</v>
      </c>
      <c r="BB117" s="3" t="str">
        <f t="shared" si="95"/>
        <v>NA</v>
      </c>
      <c r="BC117" s="3">
        <f t="shared" si="96"/>
        <v>0.10211267605633802</v>
      </c>
      <c r="BD117" s="3">
        <f t="shared" si="97"/>
        <v>2.8789681466659454E-3</v>
      </c>
      <c r="BE117" s="3">
        <f t="shared" si="98"/>
        <v>0.24789356984478933</v>
      </c>
      <c r="BF117" s="3">
        <f t="shared" si="99"/>
        <v>9.6674057649667411E-2</v>
      </c>
      <c r="BG117" s="3">
        <f t="shared" si="100"/>
        <v>0.63040828192877219</v>
      </c>
      <c r="BH117" s="3" t="str">
        <f t="shared" si="101"/>
        <v>NA</v>
      </c>
      <c r="BI117" s="3" t="str">
        <f t="shared" si="102"/>
        <v>NA</v>
      </c>
      <c r="BJ117" s="3">
        <f t="shared" si="103"/>
        <v>0.22283813747228381</v>
      </c>
      <c r="BK117" s="25">
        <v>1.64</v>
      </c>
      <c r="BL117" s="3">
        <v>0.26379999999999998</v>
      </c>
      <c r="BM117" s="3">
        <f t="shared" si="88"/>
        <v>1.4131736526946108</v>
      </c>
      <c r="BN117" s="3">
        <v>0</v>
      </c>
      <c r="BO117" s="3">
        <v>1</v>
      </c>
      <c r="BP117" s="3">
        <v>0</v>
      </c>
      <c r="BQ117" s="6">
        <v>0</v>
      </c>
      <c r="BR117" s="3">
        <f t="shared" si="106"/>
        <v>0.4056642721492858</v>
      </c>
      <c r="BS117" s="3">
        <f t="shared" si="83"/>
        <v>0.53207827594748569</v>
      </c>
      <c r="BT117" s="3">
        <f t="shared" si="89"/>
        <v>0.30764345771839358</v>
      </c>
      <c r="BU117" s="3">
        <f t="shared" si="90"/>
        <v>0.43577107729824471</v>
      </c>
      <c r="BV117" s="3">
        <f t="shared" si="105"/>
        <v>1.1950560061799922</v>
      </c>
      <c r="BW117" s="3">
        <f t="shared" si="104"/>
        <v>0.5740576496674058</v>
      </c>
      <c r="BX117" s="3">
        <f t="shared" si="84"/>
        <v>0.15578539107950873</v>
      </c>
      <c r="BY117" s="3">
        <f t="shared" si="85"/>
        <v>9.656237929702588E-2</v>
      </c>
      <c r="BZ117" s="3" t="str">
        <f t="shared" si="86"/>
        <v>NA</v>
      </c>
      <c r="CA117" s="3">
        <f t="shared" si="87"/>
        <v>0.15758721429798936</v>
      </c>
      <c r="CB117" s="3"/>
      <c r="CC117" s="3"/>
      <c r="CD117" s="3"/>
      <c r="CE117" s="3"/>
    </row>
    <row r="118" spans="1:83" ht="25" customHeight="1">
      <c r="A118" s="7" t="s">
        <v>308</v>
      </c>
      <c r="B118" s="17" t="s">
        <v>144</v>
      </c>
      <c r="C118" s="3" t="s">
        <v>145</v>
      </c>
      <c r="D118" s="3" t="s">
        <v>46</v>
      </c>
      <c r="E118" s="5">
        <v>41.99</v>
      </c>
      <c r="F118" s="5">
        <v>39.64</v>
      </c>
      <c r="G118" s="5">
        <v>17.68</v>
      </c>
      <c r="H118" s="5">
        <v>4.24</v>
      </c>
      <c r="I118" s="5" t="s">
        <v>32</v>
      </c>
      <c r="J118" s="5">
        <v>22.97</v>
      </c>
      <c r="K118" s="5">
        <v>39.14</v>
      </c>
      <c r="L118" s="5">
        <v>18.329999999999998</v>
      </c>
      <c r="M118" s="5" t="s">
        <v>32</v>
      </c>
      <c r="N118" s="5" t="s">
        <v>32</v>
      </c>
      <c r="O118" s="5">
        <v>4.7300000000000004</v>
      </c>
      <c r="P118" s="5">
        <v>10.19</v>
      </c>
      <c r="Q118" s="5" t="s">
        <v>32</v>
      </c>
      <c r="R118" s="5">
        <v>16.95</v>
      </c>
      <c r="S118" s="5">
        <v>10.69</v>
      </c>
      <c r="T118" s="5">
        <v>5.37</v>
      </c>
      <c r="U118" s="5" t="s">
        <v>32</v>
      </c>
      <c r="V118" s="5" t="s">
        <v>32</v>
      </c>
      <c r="W118" s="5">
        <v>2.36</v>
      </c>
      <c r="X118" s="5">
        <v>2.33</v>
      </c>
      <c r="Y118" s="5">
        <v>9.2899999999999991</v>
      </c>
      <c r="Z118" s="3" t="s">
        <v>33</v>
      </c>
      <c r="AA118" s="3" t="s">
        <v>34</v>
      </c>
      <c r="AB118" s="6" t="s">
        <v>33</v>
      </c>
      <c r="AC118" s="3" t="s">
        <v>33</v>
      </c>
      <c r="AD118" s="6" t="s">
        <v>33</v>
      </c>
      <c r="AE118" s="3">
        <v>3.03</v>
      </c>
      <c r="AF118" s="25">
        <v>1.87</v>
      </c>
      <c r="AG118" s="25">
        <v>1.7</v>
      </c>
      <c r="AH118" s="25">
        <v>0.98</v>
      </c>
      <c r="AI118" s="3">
        <v>0.3669</v>
      </c>
      <c r="AJ118" s="3" t="s">
        <v>32</v>
      </c>
      <c r="AK118" s="5">
        <v>58.12</v>
      </c>
      <c r="AL118" s="5">
        <v>110.73</v>
      </c>
      <c r="AM118" s="5" t="s">
        <v>32</v>
      </c>
      <c r="AN118" s="5">
        <v>24.93</v>
      </c>
      <c r="AO118" s="5">
        <v>4.17</v>
      </c>
      <c r="AP118" s="5">
        <v>23.32</v>
      </c>
      <c r="AQ118" s="5">
        <v>2.4</v>
      </c>
      <c r="AR118" s="5" t="s">
        <v>32</v>
      </c>
      <c r="AS118" s="5" t="s">
        <v>32</v>
      </c>
      <c r="AT118" s="5" t="s">
        <v>32</v>
      </c>
      <c r="AU118" s="5" t="s">
        <v>32</v>
      </c>
      <c r="AV118" s="3">
        <f t="shared" si="107"/>
        <v>0.44601412714429867</v>
      </c>
      <c r="AW118" s="3">
        <f t="shared" si="108"/>
        <v>0.42759838546922296</v>
      </c>
      <c r="AX118" s="6" t="str">
        <f t="shared" si="91"/>
        <v>NA</v>
      </c>
      <c r="AY118" s="6" t="str">
        <f t="shared" si="92"/>
        <v>NA</v>
      </c>
      <c r="AZ118" s="3">
        <f t="shared" si="93"/>
        <v>0.54703500833531793</v>
      </c>
      <c r="BA118" s="3" t="str">
        <f t="shared" si="94"/>
        <v>NA</v>
      </c>
      <c r="BB118" s="3" t="str">
        <f t="shared" si="95"/>
        <v>NA</v>
      </c>
      <c r="BC118" s="3">
        <f t="shared" si="96"/>
        <v>0.1083290751149719</v>
      </c>
      <c r="BD118" s="3">
        <f t="shared" si="97"/>
        <v>1.7497283828930607E-3</v>
      </c>
      <c r="BE118" s="3">
        <f t="shared" si="98"/>
        <v>0.25706357214934406</v>
      </c>
      <c r="BF118" s="3" t="str">
        <f t="shared" si="99"/>
        <v>NA</v>
      </c>
      <c r="BG118" s="3">
        <f t="shared" si="100"/>
        <v>0.63640234632507664</v>
      </c>
      <c r="BH118" s="3" t="str">
        <f t="shared" si="101"/>
        <v>NA</v>
      </c>
      <c r="BI118" s="3" t="str">
        <f t="shared" si="102"/>
        <v>NA</v>
      </c>
      <c r="BJ118" s="3">
        <f t="shared" si="103"/>
        <v>0.2343592330978809</v>
      </c>
      <c r="BK118" s="25">
        <v>1.7</v>
      </c>
      <c r="BL118" s="3">
        <v>0.3669</v>
      </c>
      <c r="BM118" s="3">
        <f t="shared" si="88"/>
        <v>1.6203208556149731</v>
      </c>
      <c r="BN118" s="3">
        <v>0</v>
      </c>
      <c r="BO118" s="3">
        <v>1</v>
      </c>
      <c r="BP118" s="3">
        <v>0</v>
      </c>
      <c r="BQ118" s="6">
        <v>0</v>
      </c>
      <c r="BR118" s="3">
        <f t="shared" si="106"/>
        <v>0.37921069267587826</v>
      </c>
      <c r="BS118" s="3">
        <f t="shared" si="83"/>
        <v>0.52488033956470692</v>
      </c>
      <c r="BT118" s="3" t="str">
        <f t="shared" si="89"/>
        <v>NA</v>
      </c>
      <c r="BU118" s="3" t="str">
        <f t="shared" si="90"/>
        <v>NA</v>
      </c>
      <c r="BV118" s="3">
        <f t="shared" si="105"/>
        <v>1.0690394511149228</v>
      </c>
      <c r="BW118" s="3">
        <f t="shared" si="104"/>
        <v>0.58829465186680119</v>
      </c>
      <c r="BX118" s="3">
        <f t="shared" si="84"/>
        <v>0.16726835138387486</v>
      </c>
      <c r="BY118" s="3">
        <f t="shared" si="85"/>
        <v>0.10291595197255574</v>
      </c>
      <c r="BZ118" s="3" t="str">
        <f t="shared" si="86"/>
        <v>NA</v>
      </c>
      <c r="CA118" s="3" t="str">
        <f t="shared" si="87"/>
        <v>NA</v>
      </c>
      <c r="CB118" s="3"/>
      <c r="CC118" s="3"/>
      <c r="CD118" s="3"/>
      <c r="CE118" s="3"/>
    </row>
    <row r="119" spans="1:83" ht="25" customHeight="1">
      <c r="A119" s="7" t="s">
        <v>308</v>
      </c>
      <c r="B119" s="13" t="s">
        <v>137</v>
      </c>
      <c r="C119" s="3" t="s">
        <v>146</v>
      </c>
      <c r="D119" s="3" t="s">
        <v>46</v>
      </c>
      <c r="E119" s="5">
        <v>46.35</v>
      </c>
      <c r="F119" s="5">
        <v>42.01</v>
      </c>
      <c r="G119" s="5">
        <v>17.100000000000001</v>
      </c>
      <c r="H119" s="5">
        <v>4.8099999999999996</v>
      </c>
      <c r="I119" s="5" t="s">
        <v>32</v>
      </c>
      <c r="J119" s="5">
        <v>21.08</v>
      </c>
      <c r="K119" s="5">
        <v>42.38</v>
      </c>
      <c r="L119" s="5">
        <v>22.23</v>
      </c>
      <c r="M119" s="5" t="s">
        <v>32</v>
      </c>
      <c r="N119" s="5" t="s">
        <v>32</v>
      </c>
      <c r="O119" s="5">
        <v>4.5599999999999996</v>
      </c>
      <c r="P119" s="5">
        <v>9.93</v>
      </c>
      <c r="Q119" s="5">
        <v>4.54</v>
      </c>
      <c r="R119" s="5">
        <v>16.78</v>
      </c>
      <c r="S119" s="5">
        <v>11.04</v>
      </c>
      <c r="T119" s="5">
        <v>5.95</v>
      </c>
      <c r="U119" s="5" t="s">
        <v>32</v>
      </c>
      <c r="V119" s="5">
        <v>1.42</v>
      </c>
      <c r="W119" s="5">
        <v>2.21</v>
      </c>
      <c r="X119" s="5">
        <v>1.97</v>
      </c>
      <c r="Y119" s="5">
        <v>10.029999999999999</v>
      </c>
      <c r="Z119" s="3" t="s">
        <v>33</v>
      </c>
      <c r="AA119" s="3" t="s">
        <v>32</v>
      </c>
      <c r="AB119" s="6" t="s">
        <v>33</v>
      </c>
      <c r="AC119" s="3" t="s">
        <v>53</v>
      </c>
      <c r="AD119" s="6" t="s">
        <v>33</v>
      </c>
      <c r="AE119" s="3">
        <v>2.2000000000000002</v>
      </c>
      <c r="AF119" s="25">
        <v>1.69</v>
      </c>
      <c r="AG119" s="25">
        <v>1.69</v>
      </c>
      <c r="AH119" s="25">
        <v>1.17</v>
      </c>
      <c r="AI119" s="3" t="s">
        <v>32</v>
      </c>
      <c r="AJ119" s="3">
        <v>420.59</v>
      </c>
      <c r="AK119" s="5">
        <v>63.62</v>
      </c>
      <c r="AL119" s="5">
        <v>107.12</v>
      </c>
      <c r="AM119" s="5">
        <v>208.24</v>
      </c>
      <c r="AN119" s="5">
        <v>22.53</v>
      </c>
      <c r="AO119" s="5">
        <v>4.1100000000000003</v>
      </c>
      <c r="AP119" s="5">
        <v>22.46</v>
      </c>
      <c r="AQ119" s="5">
        <v>2.41</v>
      </c>
      <c r="AR119" s="5">
        <v>7.96</v>
      </c>
      <c r="AS119" s="5">
        <v>47.99</v>
      </c>
      <c r="AT119" s="5" t="s">
        <v>32</v>
      </c>
      <c r="AU119" s="5" t="s">
        <v>32</v>
      </c>
      <c r="AV119" s="3">
        <f t="shared" si="107"/>
        <v>0.40704594144251371</v>
      </c>
      <c r="AW119" s="3">
        <f t="shared" si="108"/>
        <v>0.39942870745060705</v>
      </c>
      <c r="AX119" s="6" t="str">
        <f t="shared" si="91"/>
        <v>NA</v>
      </c>
      <c r="AY119" s="6" t="str">
        <f t="shared" si="92"/>
        <v>NA</v>
      </c>
      <c r="AZ119" s="3">
        <f t="shared" si="93"/>
        <v>0.45480043149946059</v>
      </c>
      <c r="BA119" s="3" t="str">
        <f t="shared" si="94"/>
        <v>NA</v>
      </c>
      <c r="BB119" s="3" t="str">
        <f t="shared" si="95"/>
        <v>NA</v>
      </c>
      <c r="BC119" s="3">
        <f t="shared" si="96"/>
        <v>0.11349693251533741</v>
      </c>
      <c r="BD119" s="3">
        <f t="shared" si="97"/>
        <v>1.2334545208939893E-3</v>
      </c>
      <c r="BE119" s="3">
        <f t="shared" si="98"/>
        <v>0.23637229231135445</v>
      </c>
      <c r="BF119" s="3">
        <f t="shared" si="99"/>
        <v>0.10806950726017615</v>
      </c>
      <c r="BG119" s="3">
        <f t="shared" si="100"/>
        <v>0.63527325856332517</v>
      </c>
      <c r="BH119" s="3" t="str">
        <f t="shared" si="101"/>
        <v>NA</v>
      </c>
      <c r="BI119" s="3">
        <f t="shared" si="102"/>
        <v>3.380147583908593E-2</v>
      </c>
      <c r="BJ119" s="3">
        <f t="shared" si="103"/>
        <v>0.23875267793382526</v>
      </c>
      <c r="BK119" s="25">
        <v>1.69</v>
      </c>
      <c r="BL119" s="3" t="s">
        <v>32</v>
      </c>
      <c r="BM119" s="3">
        <f t="shared" si="88"/>
        <v>1.3017751479289943</v>
      </c>
      <c r="BN119" s="3">
        <v>0</v>
      </c>
      <c r="BO119" s="3" t="s">
        <v>32</v>
      </c>
      <c r="BP119" s="3">
        <v>0</v>
      </c>
      <c r="BQ119" s="6">
        <v>0</v>
      </c>
      <c r="BR119" s="3">
        <f t="shared" si="106"/>
        <v>0.43269230769230771</v>
      </c>
      <c r="BS119" s="3">
        <f t="shared" si="83"/>
        <v>0.59391336818521279</v>
      </c>
      <c r="BT119" s="3">
        <f t="shared" si="89"/>
        <v>0.25468984046220788</v>
      </c>
      <c r="BU119" s="3">
        <f t="shared" si="90"/>
        <v>0.49511400651465803</v>
      </c>
      <c r="BV119" s="3">
        <f t="shared" si="105"/>
        <v>1.0031166518254675</v>
      </c>
      <c r="BW119" s="3">
        <f t="shared" si="104"/>
        <v>0.53463461080695074</v>
      </c>
      <c r="BX119" s="3">
        <f t="shared" si="84"/>
        <v>0.18242343541944075</v>
      </c>
      <c r="BY119" s="3">
        <f t="shared" si="85"/>
        <v>0.10730186999109528</v>
      </c>
      <c r="BZ119" s="3">
        <f t="shared" si="86"/>
        <v>0.16586788914357156</v>
      </c>
      <c r="CA119" s="3" t="str">
        <f t="shared" si="87"/>
        <v>NA</v>
      </c>
      <c r="CB119" s="3"/>
      <c r="CC119" s="3"/>
      <c r="CD119" s="3"/>
      <c r="CE119" s="3"/>
    </row>
    <row r="120" spans="1:83" ht="25" customHeight="1">
      <c r="A120" s="7" t="s">
        <v>308</v>
      </c>
      <c r="B120" s="13" t="s">
        <v>137</v>
      </c>
      <c r="C120" s="3" t="s">
        <v>147</v>
      </c>
      <c r="D120" s="3" t="s">
        <v>46</v>
      </c>
      <c r="E120" s="5">
        <v>68.17</v>
      </c>
      <c r="F120" s="5">
        <v>61.4</v>
      </c>
      <c r="G120" s="5">
        <v>32.4</v>
      </c>
      <c r="H120" s="5">
        <v>6.2</v>
      </c>
      <c r="I120" s="5">
        <v>3.41</v>
      </c>
      <c r="J120" s="5" t="s">
        <v>32</v>
      </c>
      <c r="K120" s="5" t="s">
        <v>32</v>
      </c>
      <c r="L120" s="5" t="s">
        <v>32</v>
      </c>
      <c r="M120" s="5" t="s">
        <v>32</v>
      </c>
      <c r="N120" s="5" t="s">
        <v>32</v>
      </c>
      <c r="O120" s="5" t="s">
        <v>32</v>
      </c>
      <c r="P120" s="5">
        <v>17.5</v>
      </c>
      <c r="Q120" s="5">
        <v>5.73</v>
      </c>
      <c r="R120" s="5">
        <v>30.7</v>
      </c>
      <c r="S120" s="5">
        <v>13.1</v>
      </c>
      <c r="T120" s="5" t="s">
        <v>32</v>
      </c>
      <c r="U120" s="5" t="s">
        <v>32</v>
      </c>
      <c r="V120" s="5" t="s">
        <v>32</v>
      </c>
      <c r="W120" s="5" t="s">
        <v>97</v>
      </c>
      <c r="X120" s="5" t="s">
        <v>32</v>
      </c>
      <c r="Y120" s="5" t="s">
        <v>32</v>
      </c>
      <c r="Z120" s="3" t="s">
        <v>32</v>
      </c>
      <c r="AA120" s="3" t="s">
        <v>32</v>
      </c>
      <c r="AB120" s="6" t="s">
        <v>33</v>
      </c>
      <c r="AC120" s="3" t="s">
        <v>32</v>
      </c>
      <c r="AD120" s="6" t="s">
        <v>32</v>
      </c>
      <c r="AE120" s="3" t="s">
        <v>32</v>
      </c>
      <c r="AF120" s="25" t="s">
        <v>32</v>
      </c>
      <c r="AG120" s="25" t="s">
        <v>32</v>
      </c>
      <c r="AH120" s="25" t="s">
        <v>32</v>
      </c>
      <c r="AI120" s="3" t="s">
        <v>32</v>
      </c>
      <c r="AJ120" s="3" t="s">
        <v>32</v>
      </c>
      <c r="AK120" s="5">
        <v>81.12</v>
      </c>
      <c r="AL120" s="5">
        <v>183.1</v>
      </c>
      <c r="AM120" s="5" t="s">
        <v>32</v>
      </c>
      <c r="AN120" s="5">
        <v>49.05</v>
      </c>
      <c r="AO120" s="5">
        <v>8.11</v>
      </c>
      <c r="AP120" s="5">
        <v>46.2</v>
      </c>
      <c r="AQ120" s="5">
        <v>3.4</v>
      </c>
      <c r="AR120" s="5">
        <v>17.399999999999999</v>
      </c>
      <c r="AS120" s="5">
        <v>97.4</v>
      </c>
      <c r="AT120" s="5" t="s">
        <v>32</v>
      </c>
      <c r="AU120" s="5" t="s">
        <v>32</v>
      </c>
      <c r="AV120" s="3">
        <f t="shared" si="107"/>
        <v>0.52768729641693812</v>
      </c>
      <c r="AW120" s="3">
        <f t="shared" si="108"/>
        <v>0.5</v>
      </c>
      <c r="AX120" s="6" t="str">
        <f t="shared" si="91"/>
        <v>NA</v>
      </c>
      <c r="AY120" s="6">
        <f t="shared" si="92"/>
        <v>5.002200381399443E-2</v>
      </c>
      <c r="AZ120" s="3" t="str">
        <f t="shared" si="93"/>
        <v>NA</v>
      </c>
      <c r="BA120" s="3" t="str">
        <f t="shared" si="94"/>
        <v>NA</v>
      </c>
      <c r="BB120" s="3" t="str">
        <f t="shared" si="95"/>
        <v>NA</v>
      </c>
      <c r="BC120" s="3" t="str">
        <f t="shared" si="96"/>
        <v>NA</v>
      </c>
      <c r="BD120" s="3" t="str">
        <f t="shared" si="97"/>
        <v>NA</v>
      </c>
      <c r="BE120" s="3">
        <f t="shared" si="98"/>
        <v>0.28501628664495116</v>
      </c>
      <c r="BF120" s="3">
        <f t="shared" si="99"/>
        <v>9.3322475570032579E-2</v>
      </c>
      <c r="BG120" s="3" t="str">
        <f t="shared" si="100"/>
        <v>NA</v>
      </c>
      <c r="BH120" s="3" t="str">
        <f t="shared" si="101"/>
        <v>NA</v>
      </c>
      <c r="BI120" s="3" t="str">
        <f t="shared" si="102"/>
        <v>NA</v>
      </c>
      <c r="BJ120" s="3" t="str">
        <f t="shared" si="103"/>
        <v>NA</v>
      </c>
      <c r="BK120" s="25" t="s">
        <v>32</v>
      </c>
      <c r="BL120" s="3" t="s">
        <v>32</v>
      </c>
      <c r="BM120" s="3" t="str">
        <f t="shared" si="88"/>
        <v>NA</v>
      </c>
      <c r="BN120" s="3" t="s">
        <v>32</v>
      </c>
      <c r="BO120" s="3" t="s">
        <v>32</v>
      </c>
      <c r="BP120" s="3" t="s">
        <v>32</v>
      </c>
      <c r="BQ120" s="6" t="s">
        <v>32</v>
      </c>
      <c r="BR120" s="3">
        <f t="shared" si="106"/>
        <v>0.37231021299836159</v>
      </c>
      <c r="BS120" s="3">
        <f t="shared" si="83"/>
        <v>0.4430365920262152</v>
      </c>
      <c r="BT120" s="3" t="str">
        <f t="shared" si="89"/>
        <v>NA</v>
      </c>
      <c r="BU120" s="3" t="str">
        <f t="shared" si="90"/>
        <v>NA</v>
      </c>
      <c r="BV120" s="3">
        <f t="shared" si="105"/>
        <v>1.0616883116883116</v>
      </c>
      <c r="BW120" s="3">
        <f t="shared" si="104"/>
        <v>0.75244299674267112</v>
      </c>
      <c r="BX120" s="3">
        <f t="shared" si="84"/>
        <v>0.16534148827726808</v>
      </c>
      <c r="BY120" s="3">
        <f t="shared" si="85"/>
        <v>7.3593073593073585E-2</v>
      </c>
      <c r="BZ120" s="3">
        <f t="shared" si="86"/>
        <v>0.17864476386036959</v>
      </c>
      <c r="CA120" s="3" t="str">
        <f t="shared" si="87"/>
        <v>NA</v>
      </c>
      <c r="CB120" s="3"/>
      <c r="CC120" s="3"/>
      <c r="CD120" s="3"/>
      <c r="CE120" s="3"/>
    </row>
    <row r="121" spans="1:83" ht="25" customHeight="1">
      <c r="A121" s="7" t="s">
        <v>308</v>
      </c>
      <c r="B121" s="17" t="s">
        <v>144</v>
      </c>
      <c r="C121" s="3" t="s">
        <v>148</v>
      </c>
      <c r="D121" s="3" t="s">
        <v>46</v>
      </c>
      <c r="E121" s="5">
        <v>73.900000000000006</v>
      </c>
      <c r="F121" s="5">
        <v>64.290000000000006</v>
      </c>
      <c r="G121" s="5">
        <v>32.869999999999997</v>
      </c>
      <c r="H121" s="5">
        <v>9.2912999999999997</v>
      </c>
      <c r="I121" s="5" t="s">
        <v>32</v>
      </c>
      <c r="J121" s="5">
        <v>44.32</v>
      </c>
      <c r="K121" s="5">
        <v>64.28</v>
      </c>
      <c r="L121" s="5">
        <v>20.37</v>
      </c>
      <c r="M121" s="5">
        <v>8.84</v>
      </c>
      <c r="N121" s="5">
        <v>3.1048</v>
      </c>
      <c r="O121" s="5" t="s">
        <v>32</v>
      </c>
      <c r="P121" s="5">
        <v>15.84</v>
      </c>
      <c r="Q121" s="5">
        <v>8.93</v>
      </c>
      <c r="R121" s="5">
        <v>24.79</v>
      </c>
      <c r="S121" s="5">
        <v>15.32</v>
      </c>
      <c r="T121" s="5">
        <v>10.72</v>
      </c>
      <c r="U121" s="5" t="s">
        <v>32</v>
      </c>
      <c r="V121" s="5">
        <v>1.89</v>
      </c>
      <c r="W121" s="5">
        <v>4.18</v>
      </c>
      <c r="X121" s="5">
        <v>2.31</v>
      </c>
      <c r="Y121" s="5">
        <v>16.45</v>
      </c>
      <c r="Z121" s="3" t="s">
        <v>33</v>
      </c>
      <c r="AA121" s="3" t="s">
        <v>34</v>
      </c>
      <c r="AB121" s="6" t="s">
        <v>33</v>
      </c>
      <c r="AC121" s="3" t="s">
        <v>33</v>
      </c>
      <c r="AD121" s="6" t="s">
        <v>33</v>
      </c>
      <c r="AE121" s="3">
        <v>2.11</v>
      </c>
      <c r="AF121" s="25">
        <v>1.79</v>
      </c>
      <c r="AG121" s="25">
        <v>1.5</v>
      </c>
      <c r="AH121" s="25">
        <v>1.38</v>
      </c>
      <c r="AI121" s="3">
        <v>0.2883</v>
      </c>
      <c r="AJ121" s="3">
        <v>647.82000000000005</v>
      </c>
      <c r="AK121" s="5">
        <v>89</v>
      </c>
      <c r="AL121" s="5">
        <v>179.13</v>
      </c>
      <c r="AM121" s="5">
        <v>319.3</v>
      </c>
      <c r="AN121" s="5">
        <v>35.57</v>
      </c>
      <c r="AO121" s="5">
        <v>4.99</v>
      </c>
      <c r="AP121" s="5">
        <v>33.56</v>
      </c>
      <c r="AQ121" s="5">
        <v>2.81</v>
      </c>
      <c r="AR121" s="5">
        <v>11.84</v>
      </c>
      <c r="AS121" s="5" t="s">
        <v>32</v>
      </c>
      <c r="AT121" s="5">
        <v>11.2</v>
      </c>
      <c r="AU121" s="5">
        <v>78.290000000000006</v>
      </c>
      <c r="AV121" s="3">
        <f t="shared" si="107"/>
        <v>0.51127702597604596</v>
      </c>
      <c r="AW121" s="3">
        <f t="shared" si="108"/>
        <v>0.38559651578783632</v>
      </c>
      <c r="AX121" s="6">
        <f t="shared" si="91"/>
        <v>4.2013531799729359E-2</v>
      </c>
      <c r="AY121" s="6" t="str">
        <f t="shared" si="92"/>
        <v>NA</v>
      </c>
      <c r="AZ121" s="3">
        <f t="shared" si="93"/>
        <v>0.59972936400541266</v>
      </c>
      <c r="BA121" s="3">
        <f t="shared" si="94"/>
        <v>0.13752333540759179</v>
      </c>
      <c r="BB121" s="3">
        <f t="shared" si="95"/>
        <v>0.43397152675503187</v>
      </c>
      <c r="BC121" s="3">
        <f t="shared" si="96"/>
        <v>0.14454418170504044</v>
      </c>
      <c r="BD121" s="3">
        <f t="shared" si="97"/>
        <v>1.1680768438219634E-3</v>
      </c>
      <c r="BE121" s="3">
        <f t="shared" si="98"/>
        <v>0.24638357442837142</v>
      </c>
      <c r="BF121" s="3">
        <f t="shared" si="99"/>
        <v>0.13890185098771191</v>
      </c>
      <c r="BG121" s="3">
        <f t="shared" si="100"/>
        <v>0.63623481645262248</v>
      </c>
      <c r="BH121" s="3" t="str">
        <f t="shared" si="101"/>
        <v>NA</v>
      </c>
      <c r="BI121" s="3">
        <f t="shared" si="102"/>
        <v>2.9398040130657953E-2</v>
      </c>
      <c r="BJ121" s="3">
        <f t="shared" si="103"/>
        <v>0.25587183076683773</v>
      </c>
      <c r="BK121" s="25">
        <v>1.5</v>
      </c>
      <c r="BL121" s="3">
        <v>0.2883</v>
      </c>
      <c r="BM121" s="3">
        <f t="shared" si="88"/>
        <v>1.1787709497206702</v>
      </c>
      <c r="BN121" s="3">
        <v>0</v>
      </c>
      <c r="BO121" s="3">
        <v>1</v>
      </c>
      <c r="BP121" s="3">
        <v>0</v>
      </c>
      <c r="BQ121" s="6">
        <v>0</v>
      </c>
      <c r="BR121" s="3">
        <f t="shared" si="106"/>
        <v>0.4125495450231676</v>
      </c>
      <c r="BS121" s="3">
        <f t="shared" si="83"/>
        <v>0.49684586613074305</v>
      </c>
      <c r="BT121" s="3">
        <f t="shared" si="89"/>
        <v>0.27651199407242749</v>
      </c>
      <c r="BU121" s="3">
        <f t="shared" si="90"/>
        <v>0.49288382575406747</v>
      </c>
      <c r="BV121" s="3">
        <f t="shared" si="105"/>
        <v>1.0598927294398093</v>
      </c>
      <c r="BW121" s="3">
        <f t="shared" si="104"/>
        <v>0.52200964380152437</v>
      </c>
      <c r="BX121" s="3">
        <f t="shared" si="84"/>
        <v>0.14028675850435762</v>
      </c>
      <c r="BY121" s="3">
        <f t="shared" si="85"/>
        <v>8.3730631704410002E-2</v>
      </c>
      <c r="BZ121" s="3" t="str">
        <f t="shared" si="86"/>
        <v>NA</v>
      </c>
      <c r="CA121" s="3">
        <f t="shared" si="87"/>
        <v>0.14305786179588706</v>
      </c>
      <c r="CB121" s="3"/>
      <c r="CC121" s="3"/>
      <c r="CD121" s="3"/>
      <c r="CE121" s="3"/>
    </row>
    <row r="122" spans="1:83" ht="25" customHeight="1">
      <c r="A122" s="7" t="s">
        <v>308</v>
      </c>
      <c r="B122" s="13" t="s">
        <v>137</v>
      </c>
      <c r="C122" s="3" t="s">
        <v>149</v>
      </c>
      <c r="D122" s="3" t="s">
        <v>46</v>
      </c>
      <c r="E122" s="5">
        <v>45.55</v>
      </c>
      <c r="F122" s="5">
        <v>42.18</v>
      </c>
      <c r="G122" s="5">
        <v>22.82</v>
      </c>
      <c r="H122" s="5">
        <v>4.4800000000000004</v>
      </c>
      <c r="I122" s="5" t="s">
        <v>32</v>
      </c>
      <c r="J122" s="5">
        <v>26.52</v>
      </c>
      <c r="K122" s="5">
        <v>41.46</v>
      </c>
      <c r="L122" s="5">
        <v>14.55</v>
      </c>
      <c r="M122" s="5">
        <v>4.95</v>
      </c>
      <c r="N122" s="5">
        <v>1.742</v>
      </c>
      <c r="O122" s="5" t="s">
        <v>32</v>
      </c>
      <c r="P122" s="5">
        <v>10.31</v>
      </c>
      <c r="Q122" s="5">
        <v>6.48</v>
      </c>
      <c r="R122" s="5" t="s">
        <v>32</v>
      </c>
      <c r="S122" s="5">
        <v>10.6</v>
      </c>
      <c r="T122" s="9">
        <v>6.66</v>
      </c>
      <c r="U122" s="9">
        <v>2.4300000000000002</v>
      </c>
      <c r="V122" s="5" t="s">
        <v>32</v>
      </c>
      <c r="W122" s="5">
        <v>3.15</v>
      </c>
      <c r="X122" s="5">
        <v>2.36</v>
      </c>
      <c r="Y122" s="5">
        <v>12.91</v>
      </c>
      <c r="Z122" s="3" t="s">
        <v>33</v>
      </c>
      <c r="AA122" s="3" t="s">
        <v>34</v>
      </c>
      <c r="AB122" s="6" t="s">
        <v>33</v>
      </c>
      <c r="AC122" s="3" t="s">
        <v>33</v>
      </c>
      <c r="AD122" s="6" t="s">
        <v>33</v>
      </c>
      <c r="AE122" s="3">
        <v>3.01</v>
      </c>
      <c r="AF122" s="25">
        <v>1.63</v>
      </c>
      <c r="AG122" s="25">
        <v>3.15</v>
      </c>
      <c r="AH122" s="25">
        <v>0.91</v>
      </c>
      <c r="AI122" s="3">
        <v>0.47470000000000001</v>
      </c>
      <c r="AJ122" s="3" t="s">
        <v>32</v>
      </c>
      <c r="AK122" s="5">
        <v>55.08</v>
      </c>
      <c r="AL122" s="5">
        <v>103.98</v>
      </c>
      <c r="AM122" s="5" t="s">
        <v>32</v>
      </c>
      <c r="AN122" s="5" t="s">
        <v>32</v>
      </c>
      <c r="AO122" s="5" t="s">
        <v>32</v>
      </c>
      <c r="AP122" s="5">
        <v>23.8</v>
      </c>
      <c r="AQ122" s="5">
        <v>2.62</v>
      </c>
      <c r="AR122" s="5" t="s">
        <v>32</v>
      </c>
      <c r="AS122" s="5" t="s">
        <v>32</v>
      </c>
      <c r="AT122" s="5">
        <v>7.76</v>
      </c>
      <c r="AU122" s="5">
        <v>57.83</v>
      </c>
      <c r="AV122" s="3">
        <f t="shared" si="107"/>
        <v>0.54101469890943577</v>
      </c>
      <c r="AW122" s="3" t="str">
        <f t="shared" si="108"/>
        <v>NA</v>
      </c>
      <c r="AX122" s="6">
        <f t="shared" si="91"/>
        <v>3.8243688254665203E-2</v>
      </c>
      <c r="AY122" s="6" t="str">
        <f t="shared" si="92"/>
        <v>NA</v>
      </c>
      <c r="AZ122" s="3">
        <f t="shared" si="93"/>
        <v>0.5822173435784852</v>
      </c>
      <c r="BA122" s="3">
        <f t="shared" si="94"/>
        <v>0.11939218523878438</v>
      </c>
      <c r="BB122" s="3">
        <f t="shared" si="95"/>
        <v>0.34020618556701032</v>
      </c>
      <c r="BC122" s="3">
        <f t="shared" si="96"/>
        <v>0.10805595754944526</v>
      </c>
      <c r="BD122" s="3">
        <f t="shared" si="97"/>
        <v>2.0891970805873628E-3</v>
      </c>
      <c r="BE122" s="3">
        <f t="shared" si="98"/>
        <v>0.24442863916548127</v>
      </c>
      <c r="BF122" s="3">
        <f t="shared" si="99"/>
        <v>0.15362731152204837</v>
      </c>
      <c r="BG122" s="3">
        <f t="shared" si="100"/>
        <v>0.64276777146704389</v>
      </c>
      <c r="BH122" s="3">
        <f t="shared" si="101"/>
        <v>5.761024182076814E-2</v>
      </c>
      <c r="BI122" s="3" t="str">
        <f t="shared" si="102"/>
        <v>NA</v>
      </c>
      <c r="BJ122" s="3">
        <f t="shared" si="103"/>
        <v>0.30606922712185869</v>
      </c>
      <c r="BK122" s="25">
        <v>3.15</v>
      </c>
      <c r="BL122" s="3">
        <v>0.47470000000000001</v>
      </c>
      <c r="BM122" s="3">
        <f t="shared" si="88"/>
        <v>1.8466257668711656</v>
      </c>
      <c r="BN122" s="3">
        <v>0</v>
      </c>
      <c r="BO122" s="3">
        <v>1</v>
      </c>
      <c r="BP122" s="3">
        <v>0</v>
      </c>
      <c r="BQ122" s="6">
        <v>0</v>
      </c>
      <c r="BR122" s="3">
        <f t="shared" si="106"/>
        <v>0.43806501250240426</v>
      </c>
      <c r="BS122" s="3">
        <f t="shared" si="83"/>
        <v>0.52971725331794572</v>
      </c>
      <c r="BT122" s="3" t="str">
        <f t="shared" si="89"/>
        <v>NA</v>
      </c>
      <c r="BU122" s="3" t="str">
        <f t="shared" si="90"/>
        <v>NA</v>
      </c>
      <c r="BV122" s="3" t="str">
        <f t="shared" si="105"/>
        <v>NA</v>
      </c>
      <c r="BW122" s="3">
        <f t="shared" si="104"/>
        <v>0.56424845898530107</v>
      </c>
      <c r="BX122" s="3" t="str">
        <f t="shared" si="84"/>
        <v>NA</v>
      </c>
      <c r="BY122" s="3">
        <f t="shared" si="85"/>
        <v>0.11008403361344538</v>
      </c>
      <c r="BZ122" s="3" t="str">
        <f t="shared" si="86"/>
        <v>NA</v>
      </c>
      <c r="CA122" s="3">
        <f t="shared" si="87"/>
        <v>0.13418640843852672</v>
      </c>
      <c r="CB122" s="3"/>
      <c r="CC122" s="3"/>
      <c r="CD122" s="3"/>
      <c r="CE122" s="3"/>
    </row>
    <row r="123" spans="1:83" ht="25" customHeight="1">
      <c r="A123" s="7" t="s">
        <v>308</v>
      </c>
      <c r="B123" s="13" t="s">
        <v>334</v>
      </c>
      <c r="C123" s="3" t="s">
        <v>335</v>
      </c>
      <c r="D123" s="3" t="s">
        <v>336</v>
      </c>
      <c r="E123" s="5">
        <v>82.47</v>
      </c>
      <c r="F123" s="5">
        <v>76.599999999999994</v>
      </c>
      <c r="G123" s="5">
        <v>48.56</v>
      </c>
      <c r="H123" s="5">
        <v>6.16</v>
      </c>
      <c r="I123" s="5" t="s">
        <v>32</v>
      </c>
      <c r="J123" s="5" t="s">
        <v>32</v>
      </c>
      <c r="K123" s="5" t="s">
        <v>32</v>
      </c>
      <c r="L123" s="5">
        <v>22.97</v>
      </c>
      <c r="M123" s="5">
        <v>7.54</v>
      </c>
      <c r="N123" s="5">
        <v>3.2</v>
      </c>
      <c r="O123" s="5">
        <v>5.35</v>
      </c>
      <c r="P123" s="5" t="s">
        <v>32</v>
      </c>
      <c r="Q123" s="5" t="s">
        <v>32</v>
      </c>
      <c r="R123" s="5" t="s">
        <v>32</v>
      </c>
      <c r="S123" s="5">
        <v>16.59</v>
      </c>
      <c r="T123" s="9">
        <v>11.03</v>
      </c>
      <c r="U123" s="9">
        <v>7.53</v>
      </c>
      <c r="V123" s="5">
        <v>2.35</v>
      </c>
      <c r="W123" s="5">
        <v>8.67</v>
      </c>
      <c r="X123" s="5">
        <v>5.39</v>
      </c>
      <c r="Y123" s="5">
        <v>11.51</v>
      </c>
      <c r="Z123" s="3" t="s">
        <v>33</v>
      </c>
      <c r="AA123" s="3" t="s">
        <v>32</v>
      </c>
      <c r="AB123" s="6" t="s">
        <v>33</v>
      </c>
      <c r="AC123" s="3" t="s">
        <v>33</v>
      </c>
      <c r="AD123" s="6" t="s">
        <v>33</v>
      </c>
      <c r="AE123" s="3" t="s">
        <v>32</v>
      </c>
      <c r="AF123" s="25" t="s">
        <v>32</v>
      </c>
      <c r="AG123" s="25" t="s">
        <v>32</v>
      </c>
      <c r="AH123" s="25" t="s">
        <v>32</v>
      </c>
      <c r="AI123" s="3" t="s">
        <v>32</v>
      </c>
      <c r="AJ123" s="3">
        <v>952.62</v>
      </c>
      <c r="AK123" s="5">
        <v>137.31</v>
      </c>
      <c r="AL123" s="5">
        <v>301.54000000000002</v>
      </c>
      <c r="AM123" s="5">
        <v>425.37</v>
      </c>
      <c r="AN123" s="5">
        <v>44.13</v>
      </c>
      <c r="AO123" s="5">
        <v>6.51</v>
      </c>
      <c r="AP123" s="5">
        <v>52.43</v>
      </c>
      <c r="AQ123" s="5">
        <v>5.65</v>
      </c>
      <c r="AR123" s="5" t="s">
        <v>32</v>
      </c>
      <c r="AS123" s="5" t="s">
        <v>32</v>
      </c>
      <c r="AT123" s="5" t="s">
        <v>32</v>
      </c>
      <c r="AU123" s="5" t="s">
        <v>32</v>
      </c>
      <c r="AV123" s="3">
        <f t="shared" si="107"/>
        <v>0.63394255874673633</v>
      </c>
      <c r="AW123" s="3" t="str">
        <f t="shared" si="108"/>
        <v>NA</v>
      </c>
      <c r="AX123" s="6">
        <f t="shared" si="91"/>
        <v>3.8801988601915853E-2</v>
      </c>
      <c r="AY123" s="6" t="str">
        <f t="shared" si="92"/>
        <v>NA</v>
      </c>
      <c r="AZ123" s="3" t="str">
        <f t="shared" si="93"/>
        <v>NA</v>
      </c>
      <c r="BA123" s="3" t="str">
        <f t="shared" si="94"/>
        <v>NA</v>
      </c>
      <c r="BB123" s="3">
        <f t="shared" si="95"/>
        <v>0.32825424466695691</v>
      </c>
      <c r="BC123" s="3" t="str">
        <f t="shared" si="96"/>
        <v>NA</v>
      </c>
      <c r="BD123" s="3">
        <f t="shared" si="97"/>
        <v>3.9821748733715545E-3</v>
      </c>
      <c r="BE123" s="3" t="str">
        <f t="shared" si="98"/>
        <v>NA</v>
      </c>
      <c r="BF123" s="3" t="str">
        <f t="shared" si="99"/>
        <v>NA</v>
      </c>
      <c r="BG123" s="3">
        <f t="shared" si="100"/>
        <v>0.56638896274249406</v>
      </c>
      <c r="BH123" s="3">
        <f t="shared" si="101"/>
        <v>9.8302872062663194E-2</v>
      </c>
      <c r="BI123" s="3">
        <f t="shared" si="102"/>
        <v>3.067885117493473E-2</v>
      </c>
      <c r="BJ123" s="3">
        <f t="shared" si="103"/>
        <v>0.15026109660574413</v>
      </c>
      <c r="BK123" s="25"/>
      <c r="BL123" s="3"/>
      <c r="BM123" s="3" t="str">
        <f t="shared" si="88"/>
        <v>NA</v>
      </c>
      <c r="BN123" s="3">
        <v>0</v>
      </c>
      <c r="BO123" s="3">
        <v>1</v>
      </c>
      <c r="BP123" s="3">
        <v>0</v>
      </c>
      <c r="BQ123" s="6">
        <v>0</v>
      </c>
      <c r="BR123" s="3">
        <f t="shared" si="106"/>
        <v>0.27349605359156326</v>
      </c>
      <c r="BS123" s="3">
        <f t="shared" si="83"/>
        <v>0.45536247264044571</v>
      </c>
      <c r="BT123" s="3">
        <f t="shared" si="89"/>
        <v>0.31653754907518217</v>
      </c>
      <c r="BU123" s="3">
        <f t="shared" si="90"/>
        <v>0.44652642186811109</v>
      </c>
      <c r="BV123" s="3">
        <f t="shared" si="105"/>
        <v>0.8416936868205227</v>
      </c>
      <c r="BW123" s="3">
        <f t="shared" si="104"/>
        <v>0.68446475195822454</v>
      </c>
      <c r="BX123" s="3">
        <f t="shared" si="84"/>
        <v>0.14751869476546567</v>
      </c>
      <c r="BY123" s="3">
        <f t="shared" si="85"/>
        <v>0.10776273126072859</v>
      </c>
      <c r="BZ123" s="3" t="str">
        <f t="shared" si="86"/>
        <v>NA</v>
      </c>
      <c r="CA123" s="3" t="str">
        <f>IF(AU123="NA","NA", IF(AT123="NA","NA", AT123/AU123))</f>
        <v>NA</v>
      </c>
      <c r="CB123" s="3"/>
      <c r="CC123" s="3"/>
      <c r="CD123" s="3"/>
      <c r="CE123" s="3"/>
    </row>
    <row r="124" spans="1:83" ht="25" customHeight="1">
      <c r="A124" s="7" t="s">
        <v>308</v>
      </c>
      <c r="B124" s="13" t="s">
        <v>334</v>
      </c>
      <c r="C124" s="3" t="s">
        <v>342</v>
      </c>
      <c r="D124" s="3" t="s">
        <v>339</v>
      </c>
      <c r="E124" s="5" t="s">
        <v>32</v>
      </c>
      <c r="F124" s="5" t="s">
        <v>32</v>
      </c>
      <c r="G124" s="5" t="s">
        <v>32</v>
      </c>
      <c r="H124" s="5">
        <v>7.04</v>
      </c>
      <c r="I124" s="5" t="s">
        <v>32</v>
      </c>
      <c r="J124" s="5" t="s">
        <v>32</v>
      </c>
      <c r="K124" s="5" t="s">
        <v>32</v>
      </c>
      <c r="L124" s="5">
        <v>25.96</v>
      </c>
      <c r="M124" s="5">
        <v>5.42</v>
      </c>
      <c r="N124" s="5">
        <v>3.39</v>
      </c>
      <c r="O124" s="5">
        <v>5.01</v>
      </c>
      <c r="P124" s="5" t="s">
        <v>32</v>
      </c>
      <c r="Q124" s="5">
        <v>16.02</v>
      </c>
      <c r="R124" s="5" t="s">
        <v>32</v>
      </c>
      <c r="S124" s="5">
        <v>22.49</v>
      </c>
      <c r="T124" s="9">
        <v>15.97</v>
      </c>
      <c r="U124" s="9">
        <v>8.99</v>
      </c>
      <c r="V124" s="5">
        <v>3.58</v>
      </c>
      <c r="W124" s="5">
        <v>13.57</v>
      </c>
      <c r="X124" s="5">
        <v>7.28</v>
      </c>
      <c r="Y124" s="5">
        <v>16.760000000000002</v>
      </c>
      <c r="Z124" s="3" t="s">
        <v>32</v>
      </c>
      <c r="AA124" s="3" t="s">
        <v>33</v>
      </c>
      <c r="AB124" s="6" t="s">
        <v>33</v>
      </c>
      <c r="AC124" s="3" t="s">
        <v>33</v>
      </c>
      <c r="AD124" s="6" t="s">
        <v>33</v>
      </c>
      <c r="AE124" s="3" t="s">
        <v>32</v>
      </c>
      <c r="AF124" s="25">
        <v>1.06</v>
      </c>
      <c r="AG124" s="25">
        <v>1.22</v>
      </c>
      <c r="AH124" s="25">
        <v>0.65</v>
      </c>
      <c r="AI124" s="3" t="s">
        <v>32</v>
      </c>
      <c r="AJ124" s="3" t="s">
        <v>32</v>
      </c>
      <c r="AK124" s="5">
        <v>160.56</v>
      </c>
      <c r="AL124" s="5">
        <v>315.12</v>
      </c>
      <c r="AM124" s="5" t="s">
        <v>32</v>
      </c>
      <c r="AN124" s="5">
        <v>63.94</v>
      </c>
      <c r="AO124" s="5">
        <v>12.07</v>
      </c>
      <c r="AP124" s="5">
        <v>59.72</v>
      </c>
      <c r="AQ124" s="5">
        <v>7.79</v>
      </c>
      <c r="AR124" s="5">
        <v>21.45</v>
      </c>
      <c r="AS124" s="5">
        <v>140.31</v>
      </c>
      <c r="AT124" s="5">
        <v>19.78</v>
      </c>
      <c r="AU124" s="5">
        <v>146.84</v>
      </c>
      <c r="AV124" s="3" t="str">
        <f t="shared" si="107"/>
        <v>NA</v>
      </c>
      <c r="AW124" s="3" t="str">
        <f t="shared" si="108"/>
        <v>NA</v>
      </c>
      <c r="AX124" s="6" t="str">
        <f t="shared" si="91"/>
        <v>NA</v>
      </c>
      <c r="AY124" s="6" t="str">
        <f t="shared" si="92"/>
        <v>NA</v>
      </c>
      <c r="AZ124" s="3" t="str">
        <f t="shared" si="93"/>
        <v>NA</v>
      </c>
      <c r="BA124" s="3" t="str">
        <f t="shared" si="94"/>
        <v>NA</v>
      </c>
      <c r="BB124" s="3">
        <f t="shared" si="95"/>
        <v>0.20878274268104777</v>
      </c>
      <c r="BC124" s="3" t="str">
        <f t="shared" si="96"/>
        <v>NA</v>
      </c>
      <c r="BD124" s="3" t="str">
        <f t="shared" si="97"/>
        <v>NA</v>
      </c>
      <c r="BE124" s="3" t="str">
        <f t="shared" si="98"/>
        <v>NA</v>
      </c>
      <c r="BF124" s="3" t="str">
        <f t="shared" si="99"/>
        <v>NA</v>
      </c>
      <c r="BG124" s="3" t="str">
        <f t="shared" si="100"/>
        <v>NA</v>
      </c>
      <c r="BH124" s="3" t="str">
        <f t="shared" si="101"/>
        <v>NA</v>
      </c>
      <c r="BI124" s="3" t="str">
        <f t="shared" si="102"/>
        <v>NA</v>
      </c>
      <c r="BJ124" s="3" t="str">
        <f t="shared" si="103"/>
        <v>NA</v>
      </c>
      <c r="BK124" s="25">
        <v>1.22</v>
      </c>
      <c r="BL124" s="3" t="s">
        <v>32</v>
      </c>
      <c r="BM124" s="3" t="str">
        <f t="shared" si="88"/>
        <v>NA</v>
      </c>
      <c r="BN124" s="3" t="s">
        <v>32</v>
      </c>
      <c r="BO124" s="3">
        <v>0</v>
      </c>
      <c r="BP124" s="3">
        <v>0</v>
      </c>
      <c r="BQ124" s="6">
        <v>0</v>
      </c>
      <c r="BR124" s="3" t="str">
        <f t="shared" si="106"/>
        <v>NA</v>
      </c>
      <c r="BS124" s="3">
        <f t="shared" si="83"/>
        <v>0.50952018278750955</v>
      </c>
      <c r="BT124" s="3" t="str">
        <f t="shared" si="89"/>
        <v>NA</v>
      </c>
      <c r="BU124" s="3" t="str">
        <f t="shared" si="90"/>
        <v>NA</v>
      </c>
      <c r="BV124" s="3">
        <f t="shared" si="105"/>
        <v>1.0706630944407234</v>
      </c>
      <c r="BW124" s="3" t="str">
        <f t="shared" si="104"/>
        <v>NA</v>
      </c>
      <c r="BX124" s="3">
        <f t="shared" si="84"/>
        <v>0.18877072255239288</v>
      </c>
      <c r="BY124" s="3">
        <f t="shared" si="85"/>
        <v>0.13044206296048225</v>
      </c>
      <c r="BZ124" s="3">
        <f t="shared" si="86"/>
        <v>0.15287577506948899</v>
      </c>
      <c r="CA124" s="3">
        <f>IF(AU124="NA","NA", IF(AT124="NA","NA", AT124/AU124))</f>
        <v>0.13470444020702807</v>
      </c>
      <c r="CB124" s="3"/>
      <c r="CC124" s="3"/>
      <c r="CD124" s="3"/>
      <c r="CE124" s="3"/>
    </row>
    <row r="125" spans="1:83" ht="25" customHeight="1">
      <c r="A125" s="7" t="s">
        <v>308</v>
      </c>
      <c r="B125" s="13" t="s">
        <v>334</v>
      </c>
      <c r="C125" s="3" t="s">
        <v>338</v>
      </c>
      <c r="D125" s="3" t="s">
        <v>339</v>
      </c>
      <c r="E125" s="5">
        <v>70.23</v>
      </c>
      <c r="F125" s="5">
        <v>66.02</v>
      </c>
      <c r="G125" s="5">
        <v>40.4</v>
      </c>
      <c r="H125" s="5">
        <v>5.08</v>
      </c>
      <c r="I125" s="5" t="s">
        <v>32</v>
      </c>
      <c r="J125" s="5">
        <v>45.38</v>
      </c>
      <c r="K125" s="5">
        <v>62.25</v>
      </c>
      <c r="L125" s="5">
        <v>18.350000000000001</v>
      </c>
      <c r="M125" s="5">
        <v>5.39</v>
      </c>
      <c r="N125" s="5">
        <v>2.78</v>
      </c>
      <c r="O125" s="5">
        <v>4.04</v>
      </c>
      <c r="P125" s="5">
        <v>24</v>
      </c>
      <c r="Q125" s="5">
        <v>8.73</v>
      </c>
      <c r="R125" s="5" t="s">
        <v>32</v>
      </c>
      <c r="S125" s="5">
        <v>15.16</v>
      </c>
      <c r="T125" s="9">
        <v>11.57</v>
      </c>
      <c r="U125" s="9">
        <v>6.58</v>
      </c>
      <c r="V125" s="5" t="s">
        <v>32</v>
      </c>
      <c r="W125" s="5">
        <v>7.04</v>
      </c>
      <c r="X125" s="5">
        <v>5.69</v>
      </c>
      <c r="Y125" s="5">
        <v>11.27</v>
      </c>
      <c r="Z125" s="3" t="s">
        <v>33</v>
      </c>
      <c r="AA125" s="3" t="s">
        <v>33</v>
      </c>
      <c r="AB125" s="6" t="s">
        <v>33</v>
      </c>
      <c r="AC125" s="3" t="s">
        <v>33</v>
      </c>
      <c r="AD125" s="6" t="s">
        <v>33</v>
      </c>
      <c r="AE125" s="3" t="s">
        <v>32</v>
      </c>
      <c r="AF125" s="25" t="s">
        <v>32</v>
      </c>
      <c r="AG125" s="25" t="s">
        <v>32</v>
      </c>
      <c r="AH125" s="25" t="s">
        <v>32</v>
      </c>
      <c r="AI125" s="3" t="s">
        <v>32</v>
      </c>
      <c r="AJ125" s="3" t="s">
        <v>32</v>
      </c>
      <c r="AK125" s="3" t="s">
        <v>32</v>
      </c>
      <c r="AL125" s="3" t="s">
        <v>32</v>
      </c>
      <c r="AM125" s="3" t="s">
        <v>32</v>
      </c>
      <c r="AN125" s="3" t="s">
        <v>32</v>
      </c>
      <c r="AO125" s="3" t="s">
        <v>32</v>
      </c>
      <c r="AP125" s="3" t="s">
        <v>32</v>
      </c>
      <c r="AQ125" s="3" t="s">
        <v>32</v>
      </c>
      <c r="AR125" s="3" t="s">
        <v>32</v>
      </c>
      <c r="AS125" s="3" t="s">
        <v>32</v>
      </c>
      <c r="AT125" s="3" t="s">
        <v>32</v>
      </c>
      <c r="AU125" s="3" t="s">
        <v>32</v>
      </c>
      <c r="AV125" s="3">
        <f t="shared" si="107"/>
        <v>0.61193577703726143</v>
      </c>
      <c r="AW125" s="3" t="str">
        <f t="shared" si="108"/>
        <v>NA</v>
      </c>
      <c r="AX125" s="6">
        <f t="shared" si="91"/>
        <v>3.9584223266410361E-2</v>
      </c>
      <c r="AY125" s="6" t="str">
        <f t="shared" si="92"/>
        <v>NA</v>
      </c>
      <c r="AZ125" s="3">
        <f t="shared" si="93"/>
        <v>0.64616260857183538</v>
      </c>
      <c r="BA125" s="3">
        <f t="shared" si="94"/>
        <v>8.6586345381526097E-2</v>
      </c>
      <c r="BB125" s="3">
        <f t="shared" si="95"/>
        <v>0.29373297002724791</v>
      </c>
      <c r="BC125" s="3">
        <f t="shared" si="96"/>
        <v>8.160642570281125E-2</v>
      </c>
      <c r="BD125" s="3">
        <f t="shared" si="97"/>
        <v>4.5951944097062936E-3</v>
      </c>
      <c r="BE125" s="3">
        <f t="shared" si="98"/>
        <v>0.36352620418055137</v>
      </c>
      <c r="BF125" s="3">
        <f t="shared" si="99"/>
        <v>0.13223265677067556</v>
      </c>
      <c r="BG125" s="3">
        <f t="shared" si="100"/>
        <v>0.63597979120308368</v>
      </c>
      <c r="BH125" s="3">
        <f t="shared" si="101"/>
        <v>9.9666767646167831E-2</v>
      </c>
      <c r="BI125" s="3" t="str">
        <f t="shared" si="102"/>
        <v>NA</v>
      </c>
      <c r="BJ125" s="3">
        <f t="shared" si="103"/>
        <v>0.17070584671311725</v>
      </c>
      <c r="BK125" s="25" t="s">
        <v>32</v>
      </c>
      <c r="BL125" s="3" t="s">
        <v>32</v>
      </c>
      <c r="BM125" s="3" t="str">
        <f t="shared" si="88"/>
        <v>NA</v>
      </c>
      <c r="BN125" s="3">
        <v>0</v>
      </c>
      <c r="BO125" s="3">
        <v>0</v>
      </c>
      <c r="BP125" s="3">
        <v>0</v>
      </c>
      <c r="BQ125" s="6">
        <v>0</v>
      </c>
      <c r="BR125" s="3" t="str">
        <f t="shared" si="106"/>
        <v>NA</v>
      </c>
      <c r="BS125" s="3" t="str">
        <f t="shared" si="83"/>
        <v>NA</v>
      </c>
      <c r="BT125" s="3" t="str">
        <f t="shared" si="89"/>
        <v>NA</v>
      </c>
      <c r="BU125" s="3" t="str">
        <f t="shared" si="90"/>
        <v>NA</v>
      </c>
      <c r="BV125" s="3" t="str">
        <f t="shared" si="105"/>
        <v>NA</v>
      </c>
      <c r="BW125" s="3" t="str">
        <f t="shared" si="104"/>
        <v>NA</v>
      </c>
      <c r="BX125" s="3" t="str">
        <f t="shared" si="84"/>
        <v>NA</v>
      </c>
      <c r="BY125" s="3" t="str">
        <f t="shared" si="85"/>
        <v>NA</v>
      </c>
      <c r="BZ125" s="3" t="str">
        <f t="shared" si="86"/>
        <v>NA</v>
      </c>
      <c r="CA125" s="3" t="str">
        <f t="shared" si="87"/>
        <v>NA</v>
      </c>
      <c r="CB125" s="3"/>
      <c r="CC125" s="3"/>
      <c r="CD125" s="3"/>
      <c r="CE125" s="3"/>
    </row>
    <row r="126" spans="1:83" ht="25" customHeight="1">
      <c r="A126" s="7" t="s">
        <v>308</v>
      </c>
      <c r="B126" s="13" t="s">
        <v>334</v>
      </c>
      <c r="C126" s="3" t="s">
        <v>340</v>
      </c>
      <c r="D126" s="3" t="s">
        <v>341</v>
      </c>
      <c r="E126" s="5">
        <v>97.4</v>
      </c>
      <c r="F126" s="5">
        <v>90.54</v>
      </c>
      <c r="G126" s="5">
        <v>55.69</v>
      </c>
      <c r="H126" s="5">
        <v>8.1199999999999992</v>
      </c>
      <c r="I126" s="5" t="s">
        <v>32</v>
      </c>
      <c r="J126" s="5">
        <v>62.95</v>
      </c>
      <c r="K126" s="5">
        <v>87.68</v>
      </c>
      <c r="L126" s="5">
        <v>25.1</v>
      </c>
      <c r="M126" s="5">
        <v>7.47</v>
      </c>
      <c r="N126" s="5">
        <v>3.36</v>
      </c>
      <c r="O126" s="5" t="s">
        <v>32</v>
      </c>
      <c r="P126" s="5">
        <v>35.35</v>
      </c>
      <c r="Q126" s="5" t="s">
        <v>32</v>
      </c>
      <c r="R126" s="5" t="s">
        <v>32</v>
      </c>
      <c r="S126" s="5" t="s">
        <v>32</v>
      </c>
      <c r="T126" s="9" t="s">
        <v>32</v>
      </c>
      <c r="U126" s="9" t="s">
        <v>32</v>
      </c>
      <c r="V126" s="5" t="s">
        <v>32</v>
      </c>
      <c r="W126" s="5" t="s">
        <v>32</v>
      </c>
      <c r="X126" s="5" t="s">
        <v>32</v>
      </c>
      <c r="Y126" s="5" t="s">
        <v>32</v>
      </c>
      <c r="Z126" s="3" t="s">
        <v>32</v>
      </c>
      <c r="AA126" s="3" t="s">
        <v>33</v>
      </c>
      <c r="AB126" s="6" t="s">
        <v>33</v>
      </c>
      <c r="AC126" s="3" t="s">
        <v>299</v>
      </c>
      <c r="AD126" s="6" t="s">
        <v>33</v>
      </c>
      <c r="AE126" s="25">
        <v>1.53</v>
      </c>
      <c r="AF126" s="25">
        <v>1.34</v>
      </c>
      <c r="AG126" s="25">
        <v>1.53</v>
      </c>
      <c r="AH126" s="25">
        <v>0.82</v>
      </c>
      <c r="AI126" s="3" t="s">
        <v>32</v>
      </c>
      <c r="AJ126" s="3" t="s">
        <v>32</v>
      </c>
      <c r="AK126" s="3">
        <v>191.42</v>
      </c>
      <c r="AL126" s="5">
        <v>404.27800000000002</v>
      </c>
      <c r="AM126" s="3" t="s">
        <v>32</v>
      </c>
      <c r="AN126" s="5">
        <v>61.55</v>
      </c>
      <c r="AO126" s="5">
        <v>9.27</v>
      </c>
      <c r="AP126" s="3">
        <v>65.959999999999994</v>
      </c>
      <c r="AQ126" s="3">
        <v>7.4</v>
      </c>
      <c r="AR126" s="3">
        <v>20.239999999999998</v>
      </c>
      <c r="AS126" s="3">
        <v>142.30000000000001</v>
      </c>
      <c r="AT126" s="5">
        <v>20.170000000000002</v>
      </c>
      <c r="AU126" s="5">
        <v>158.56</v>
      </c>
      <c r="AV126" s="3">
        <f t="shared" si="107"/>
        <v>0.61508725425226407</v>
      </c>
      <c r="AW126" s="3" t="s">
        <v>32</v>
      </c>
      <c r="AX126" s="6">
        <f t="shared" si="91"/>
        <v>3.4496919917864473E-2</v>
      </c>
      <c r="AY126" s="6" t="str">
        <f t="shared" si="92"/>
        <v>NA</v>
      </c>
      <c r="AZ126" s="3">
        <f t="shared" si="93"/>
        <v>0.64630390143737171</v>
      </c>
      <c r="BA126" s="3">
        <f t="shared" si="94"/>
        <v>8.5196167883211674E-2</v>
      </c>
      <c r="BB126" s="3">
        <f t="shared" si="95"/>
        <v>0.29760956175298803</v>
      </c>
      <c r="BC126" s="3">
        <f t="shared" si="96"/>
        <v>9.2609489051094868E-2</v>
      </c>
      <c r="BD126" s="3" t="str">
        <f t="shared" si="97"/>
        <v>NA</v>
      </c>
      <c r="BE126" s="3">
        <f t="shared" si="98"/>
        <v>0.39043516677711509</v>
      </c>
      <c r="BF126" s="3" t="str">
        <f t="shared" si="99"/>
        <v>NA</v>
      </c>
      <c r="BG126" s="3" t="str">
        <f t="shared" si="100"/>
        <v>NA</v>
      </c>
      <c r="BH126" s="3" t="str">
        <f t="shared" si="101"/>
        <v>NA</v>
      </c>
      <c r="BI126" s="3" t="str">
        <f t="shared" si="102"/>
        <v>NA</v>
      </c>
      <c r="BJ126" s="3" t="str">
        <f t="shared" si="103"/>
        <v>NA</v>
      </c>
      <c r="BK126" s="25">
        <v>1.53</v>
      </c>
      <c r="BL126" s="3" t="s">
        <v>32</v>
      </c>
      <c r="BM126" s="3">
        <f t="shared" si="88"/>
        <v>1.1417910447761193</v>
      </c>
      <c r="BN126" s="3">
        <v>0</v>
      </c>
      <c r="BO126" s="3">
        <v>0</v>
      </c>
      <c r="BP126" s="3">
        <v>0</v>
      </c>
      <c r="BQ126" s="6">
        <v>0</v>
      </c>
      <c r="BR126" s="3">
        <f t="shared" si="106"/>
        <v>0.240923325038711</v>
      </c>
      <c r="BS126" s="3">
        <f t="shared" si="83"/>
        <v>0.47348606651858371</v>
      </c>
      <c r="BT126" s="3" t="str">
        <f t="shared" si="89"/>
        <v>NA</v>
      </c>
      <c r="BU126" s="3" t="str">
        <f t="shared" si="90"/>
        <v>NA</v>
      </c>
      <c r="BV126" s="3">
        <f t="shared" si="105"/>
        <v>0.9331412977562159</v>
      </c>
      <c r="BW126" s="3">
        <f t="shared" si="104"/>
        <v>0.7285177821957145</v>
      </c>
      <c r="BX126" s="3">
        <f t="shared" si="84"/>
        <v>0.15060926076360681</v>
      </c>
      <c r="BY126" s="3">
        <f t="shared" si="85"/>
        <v>0.11218920557913889</v>
      </c>
      <c r="BZ126" s="3">
        <f t="shared" si="86"/>
        <v>0.14223471539002105</v>
      </c>
      <c r="CA126" s="3">
        <f t="shared" si="87"/>
        <v>0.12720736629667004</v>
      </c>
      <c r="CB126" s="3"/>
      <c r="CC126" s="3"/>
      <c r="CD126" s="3"/>
      <c r="CE126" s="3"/>
    </row>
    <row r="127" spans="1:83" ht="25" customHeight="1">
      <c r="A127" s="18" t="s">
        <v>306</v>
      </c>
      <c r="B127" s="19" t="s">
        <v>150</v>
      </c>
      <c r="C127" s="3" t="s">
        <v>151</v>
      </c>
      <c r="D127" s="3" t="s">
        <v>337</v>
      </c>
      <c r="E127" s="5">
        <v>77.42</v>
      </c>
      <c r="F127" s="5">
        <v>72.34</v>
      </c>
      <c r="G127" s="5">
        <v>22.55</v>
      </c>
      <c r="H127" s="5">
        <v>7.97</v>
      </c>
      <c r="I127" s="5" t="s">
        <v>32</v>
      </c>
      <c r="J127" s="5">
        <v>43.26</v>
      </c>
      <c r="K127" s="5">
        <v>68.73</v>
      </c>
      <c r="L127" s="5">
        <v>29.75</v>
      </c>
      <c r="M127" s="5" t="s">
        <v>32</v>
      </c>
      <c r="N127" s="5" t="s">
        <v>32</v>
      </c>
      <c r="O127" s="5" t="s">
        <v>32</v>
      </c>
      <c r="P127" s="5">
        <v>9.6</v>
      </c>
      <c r="Q127" s="5">
        <v>7.04</v>
      </c>
      <c r="R127" s="5">
        <v>24.75</v>
      </c>
      <c r="S127" s="5">
        <v>13.83</v>
      </c>
      <c r="T127" s="9">
        <v>10.18</v>
      </c>
      <c r="U127" s="9" t="s">
        <v>32</v>
      </c>
      <c r="V127" s="5">
        <v>1.54</v>
      </c>
      <c r="W127" s="5">
        <v>14.93</v>
      </c>
      <c r="X127" s="5">
        <v>9.2799999999999994</v>
      </c>
      <c r="Y127" s="5">
        <v>36.229999999999997</v>
      </c>
      <c r="Z127" s="3" t="s">
        <v>37</v>
      </c>
      <c r="AA127" s="3" t="s">
        <v>32</v>
      </c>
      <c r="AB127" s="6" t="s">
        <v>33</v>
      </c>
      <c r="AC127" s="3" t="s">
        <v>34</v>
      </c>
      <c r="AD127" s="6" t="s">
        <v>33</v>
      </c>
      <c r="AE127" s="3">
        <v>4.05</v>
      </c>
      <c r="AF127" s="25">
        <v>2.33</v>
      </c>
      <c r="AG127" s="25">
        <v>2.27</v>
      </c>
      <c r="AH127" s="25">
        <v>2.4300000000000002</v>
      </c>
      <c r="AI127" s="3" t="s">
        <v>32</v>
      </c>
      <c r="AJ127" s="3">
        <v>534.28</v>
      </c>
      <c r="AK127" s="5">
        <v>161.16</v>
      </c>
      <c r="AL127" s="5">
        <v>152.04</v>
      </c>
      <c r="AM127" s="5">
        <v>173.63</v>
      </c>
      <c r="AN127" s="5">
        <v>51.68</v>
      </c>
      <c r="AO127" s="5">
        <v>17.399999999999999</v>
      </c>
      <c r="AP127" s="5">
        <v>50</v>
      </c>
      <c r="AQ127" s="5">
        <v>5.6</v>
      </c>
      <c r="AR127" s="5">
        <v>24.96</v>
      </c>
      <c r="AS127" s="5">
        <v>107.02</v>
      </c>
      <c r="AT127" s="5">
        <v>21.75</v>
      </c>
      <c r="AU127" s="5">
        <v>115.71</v>
      </c>
      <c r="AV127" s="3">
        <f t="shared" si="107"/>
        <v>0.31172242189659938</v>
      </c>
      <c r="AW127" s="3">
        <f t="shared" ref="AW127:AW158" si="109">IF(R127="NA", "NA", IF(F127="NA","NA",R127/F127))</f>
        <v>0.34213436549626763</v>
      </c>
      <c r="AX127" s="6" t="str">
        <f t="shared" si="91"/>
        <v>NA</v>
      </c>
      <c r="AY127" s="6" t="str">
        <f t="shared" si="92"/>
        <v>NA</v>
      </c>
      <c r="AZ127" s="3">
        <f t="shared" si="93"/>
        <v>0.55877034358047017</v>
      </c>
      <c r="BA127" s="3" t="str">
        <f t="shared" si="94"/>
        <v>NA</v>
      </c>
      <c r="BB127" s="3" t="str">
        <f t="shared" si="95"/>
        <v>NA</v>
      </c>
      <c r="BC127" s="3">
        <f t="shared" si="96"/>
        <v>0.11596100683835296</v>
      </c>
      <c r="BD127" s="3">
        <f t="shared" si="97"/>
        <v>1.3237951311079854E-2</v>
      </c>
      <c r="BE127" s="3">
        <f t="shared" si="98"/>
        <v>0.13270666298037045</v>
      </c>
      <c r="BF127" s="3">
        <f t="shared" si="99"/>
        <v>9.7318219518938348E-2</v>
      </c>
      <c r="BG127" s="3">
        <f t="shared" si="100"/>
        <v>0.52135498764646748</v>
      </c>
      <c r="BH127" s="3" t="str">
        <f t="shared" si="101"/>
        <v>NA</v>
      </c>
      <c r="BI127" s="3">
        <f t="shared" si="102"/>
        <v>2.1288360519767763E-2</v>
      </c>
      <c r="BJ127" s="3">
        <f t="shared" si="103"/>
        <v>0.50082941664362723</v>
      </c>
      <c r="BK127" s="25">
        <v>2.27</v>
      </c>
      <c r="BL127" s="3" t="s">
        <v>32</v>
      </c>
      <c r="BM127" s="3">
        <f t="shared" si="88"/>
        <v>1.7381974248927037</v>
      </c>
      <c r="BN127" s="3">
        <v>0</v>
      </c>
      <c r="BO127" s="3" t="s">
        <v>32</v>
      </c>
      <c r="BP127" s="3">
        <v>1</v>
      </c>
      <c r="BQ127" s="6">
        <v>0</v>
      </c>
      <c r="BR127" s="3">
        <f t="shared" si="106"/>
        <v>0.50920810313075515</v>
      </c>
      <c r="BS127" s="3">
        <f t="shared" si="83"/>
        <v>1.0599842146803473</v>
      </c>
      <c r="BT127" s="3">
        <f t="shared" si="89"/>
        <v>0.28456988844800479</v>
      </c>
      <c r="BU127" s="3">
        <f t="shared" si="90"/>
        <v>0.32497941154450849</v>
      </c>
      <c r="BV127" s="3">
        <f t="shared" si="105"/>
        <v>1.0336000000000001</v>
      </c>
      <c r="BW127" s="3">
        <f t="shared" si="104"/>
        <v>0.69118053635609622</v>
      </c>
      <c r="BX127" s="3">
        <f t="shared" si="84"/>
        <v>0.33668730650154799</v>
      </c>
      <c r="BY127" s="3">
        <f t="shared" si="85"/>
        <v>0.11199999999999999</v>
      </c>
      <c r="BZ127" s="3">
        <f t="shared" si="86"/>
        <v>0.23322743412446273</v>
      </c>
      <c r="CA127" s="3">
        <f t="shared" si="87"/>
        <v>0.18796992481203009</v>
      </c>
      <c r="CB127" s="3"/>
      <c r="CC127" s="3"/>
      <c r="CD127" s="3"/>
      <c r="CE127" s="3"/>
    </row>
    <row r="128" spans="1:83" ht="25" customHeight="1">
      <c r="A128" s="18" t="s">
        <v>306</v>
      </c>
      <c r="B128" s="20" t="s">
        <v>152</v>
      </c>
      <c r="C128" s="6" t="s">
        <v>153</v>
      </c>
      <c r="D128" s="3" t="s">
        <v>46</v>
      </c>
      <c r="E128" s="9">
        <v>206</v>
      </c>
      <c r="F128" s="9">
        <v>180.98</v>
      </c>
      <c r="G128" s="9">
        <v>58.2</v>
      </c>
      <c r="H128" s="9">
        <v>30.271000000000001</v>
      </c>
      <c r="I128" s="9">
        <v>21.26</v>
      </c>
      <c r="J128" s="9" t="s">
        <v>32</v>
      </c>
      <c r="K128" s="9">
        <v>171.54</v>
      </c>
      <c r="L128" s="9" t="s">
        <v>32</v>
      </c>
      <c r="M128" s="9" t="s">
        <v>32</v>
      </c>
      <c r="N128" s="9">
        <v>7.3</v>
      </c>
      <c r="O128" s="9" t="s">
        <v>32</v>
      </c>
      <c r="P128" s="9">
        <v>32.94</v>
      </c>
      <c r="Q128" s="9">
        <v>15.75</v>
      </c>
      <c r="R128" s="9" t="s">
        <v>32</v>
      </c>
      <c r="S128" s="9">
        <v>23.7</v>
      </c>
      <c r="T128" s="9">
        <v>22.89</v>
      </c>
      <c r="U128" s="9">
        <v>15.59</v>
      </c>
      <c r="V128" s="9">
        <v>5.29</v>
      </c>
      <c r="W128" s="9" t="s">
        <v>32</v>
      </c>
      <c r="X128" s="9" t="s">
        <v>32</v>
      </c>
      <c r="Y128" s="9">
        <v>100.12</v>
      </c>
      <c r="Z128" s="6" t="s">
        <v>33</v>
      </c>
      <c r="AA128" s="6" t="s">
        <v>32</v>
      </c>
      <c r="AB128" s="6" t="s">
        <v>33</v>
      </c>
      <c r="AC128" s="6" t="s">
        <v>34</v>
      </c>
      <c r="AD128" s="6" t="s">
        <v>33</v>
      </c>
      <c r="AE128" s="6">
        <v>3.05</v>
      </c>
      <c r="AF128" s="25">
        <v>2.4700000000000002</v>
      </c>
      <c r="AG128" s="25">
        <v>2.1</v>
      </c>
      <c r="AH128" s="25"/>
      <c r="AI128" s="3" t="s">
        <v>32</v>
      </c>
      <c r="AJ128" s="6" t="s">
        <v>32</v>
      </c>
      <c r="AK128" s="9" t="s">
        <v>32</v>
      </c>
      <c r="AL128" s="9">
        <v>523.6</v>
      </c>
      <c r="AM128" s="9">
        <v>615.80999999999995</v>
      </c>
      <c r="AN128" s="9">
        <v>91.06</v>
      </c>
      <c r="AO128" s="9">
        <v>21.23</v>
      </c>
      <c r="AP128" s="9">
        <v>84.36</v>
      </c>
      <c r="AQ128" s="9">
        <v>8.9</v>
      </c>
      <c r="AR128" s="9" t="s">
        <v>32</v>
      </c>
      <c r="AS128" s="9" t="s">
        <v>32</v>
      </c>
      <c r="AT128" s="9">
        <v>33.04</v>
      </c>
      <c r="AU128" s="9">
        <v>230.67</v>
      </c>
      <c r="AV128" s="3">
        <f t="shared" si="107"/>
        <v>0.32158249530334848</v>
      </c>
      <c r="AW128" s="3" t="str">
        <f t="shared" si="109"/>
        <v>NA</v>
      </c>
      <c r="AX128" s="6">
        <f t="shared" si="91"/>
        <v>3.5436893203883497E-2</v>
      </c>
      <c r="AY128" s="6">
        <f t="shared" si="92"/>
        <v>0.10320388349514564</v>
      </c>
      <c r="AZ128" s="3" t="str">
        <f t="shared" si="93"/>
        <v>NA</v>
      </c>
      <c r="BA128" s="3" t="str">
        <f t="shared" si="94"/>
        <v>NA</v>
      </c>
      <c r="BB128" s="3" t="str">
        <f t="shared" si="95"/>
        <v>NA</v>
      </c>
      <c r="BC128" s="3">
        <f t="shared" si="96"/>
        <v>0.17646613034860675</v>
      </c>
      <c r="BD128" s="3" t="str">
        <f t="shared" si="97"/>
        <v>NA</v>
      </c>
      <c r="BE128" s="3">
        <f t="shared" si="98"/>
        <v>0.18200906177478174</v>
      </c>
      <c r="BF128" s="3">
        <f t="shared" si="99"/>
        <v>8.7026190739308215E-2</v>
      </c>
      <c r="BG128" s="3">
        <f t="shared" si="100"/>
        <v>0.4043728636610357</v>
      </c>
      <c r="BH128" s="3">
        <f t="shared" si="101"/>
        <v>8.6142115150845397E-2</v>
      </c>
      <c r="BI128" s="3">
        <f t="shared" si="102"/>
        <v>2.9229749143551774E-2</v>
      </c>
      <c r="BJ128" s="3">
        <f t="shared" si="103"/>
        <v>0.55321029948060563</v>
      </c>
      <c r="BK128" s="25">
        <v>2.1</v>
      </c>
      <c r="BL128" s="3" t="s">
        <v>32</v>
      </c>
      <c r="BM128" s="3">
        <f t="shared" si="88"/>
        <v>1.234817813765182</v>
      </c>
      <c r="BN128" s="6">
        <v>0</v>
      </c>
      <c r="BO128" s="6" t="s">
        <v>32</v>
      </c>
      <c r="BP128" s="6">
        <v>1</v>
      </c>
      <c r="BQ128" s="6">
        <v>0</v>
      </c>
      <c r="BR128" s="3">
        <f t="shared" si="106"/>
        <v>0.39343009931245226</v>
      </c>
      <c r="BS128" s="3" t="str">
        <f t="shared" si="83"/>
        <v>NA</v>
      </c>
      <c r="BT128" s="3" t="str">
        <f t="shared" si="89"/>
        <v>NA</v>
      </c>
      <c r="BU128" s="3" t="str">
        <f t="shared" si="90"/>
        <v>NA</v>
      </c>
      <c r="BV128" s="3">
        <f t="shared" si="105"/>
        <v>1.0794215267899478</v>
      </c>
      <c r="BW128" s="3">
        <f t="shared" si="104"/>
        <v>0.46612885401701848</v>
      </c>
      <c r="BX128" s="3">
        <f t="shared" si="84"/>
        <v>0.23314298264880298</v>
      </c>
      <c r="BY128" s="3">
        <f t="shared" si="85"/>
        <v>0.10550023707918445</v>
      </c>
      <c r="BZ128" s="3" t="str">
        <f t="shared" si="86"/>
        <v>NA</v>
      </c>
      <c r="CA128" s="3">
        <f t="shared" si="87"/>
        <v>0.14323492435080418</v>
      </c>
      <c r="CB128" s="3"/>
      <c r="CC128" s="3"/>
      <c r="CD128" s="3"/>
      <c r="CE128" s="3"/>
    </row>
    <row r="129" spans="1:83" ht="25" customHeight="1">
      <c r="A129" s="18" t="s">
        <v>306</v>
      </c>
      <c r="B129" s="20" t="s">
        <v>154</v>
      </c>
      <c r="C129" s="6" t="s">
        <v>155</v>
      </c>
      <c r="D129" s="3" t="s">
        <v>46</v>
      </c>
      <c r="E129" s="9">
        <v>119.55</v>
      </c>
      <c r="F129" s="9">
        <v>105.48</v>
      </c>
      <c r="G129" s="9" t="s">
        <v>32</v>
      </c>
      <c r="H129" s="9">
        <v>13.35</v>
      </c>
      <c r="I129" s="9">
        <v>10.193</v>
      </c>
      <c r="J129" s="9">
        <v>67.94</v>
      </c>
      <c r="K129" s="9">
        <v>106.386</v>
      </c>
      <c r="L129" s="9">
        <v>38.229999999999997</v>
      </c>
      <c r="M129" s="9">
        <v>13.31</v>
      </c>
      <c r="N129" s="5" t="s">
        <v>32</v>
      </c>
      <c r="O129" s="9" t="s">
        <v>32</v>
      </c>
      <c r="P129" s="9" t="s">
        <v>32</v>
      </c>
      <c r="Q129" s="9" t="s">
        <v>32</v>
      </c>
      <c r="R129" s="9">
        <v>28.361000000000001</v>
      </c>
      <c r="S129" s="9" t="s">
        <v>32</v>
      </c>
      <c r="T129" s="9" t="s">
        <v>32</v>
      </c>
      <c r="U129" s="9" t="s">
        <v>32</v>
      </c>
      <c r="V129" s="9" t="s">
        <v>32</v>
      </c>
      <c r="W129" s="9" t="s">
        <v>32</v>
      </c>
      <c r="X129" s="9" t="s">
        <v>32</v>
      </c>
      <c r="Y129" s="9">
        <v>49.81</v>
      </c>
      <c r="Z129" s="6" t="s">
        <v>33</v>
      </c>
      <c r="AA129" s="6" t="s">
        <v>32</v>
      </c>
      <c r="AB129" s="6" t="s">
        <v>33</v>
      </c>
      <c r="AC129" s="6" t="s">
        <v>34</v>
      </c>
      <c r="AD129" s="6" t="s">
        <v>33</v>
      </c>
      <c r="AE129" s="6">
        <v>3.06</v>
      </c>
      <c r="AF129" s="25">
        <v>1.76</v>
      </c>
      <c r="AG129" s="25">
        <v>2.09</v>
      </c>
      <c r="AH129" s="25">
        <v>2.4500000000000002</v>
      </c>
      <c r="AI129" s="3" t="s">
        <v>32</v>
      </c>
      <c r="AJ129" s="6">
        <v>998</v>
      </c>
      <c r="AK129" s="9">
        <v>232.8</v>
      </c>
      <c r="AL129" s="9">
        <v>335.74</v>
      </c>
      <c r="AM129" s="9">
        <v>333.21</v>
      </c>
      <c r="AN129" s="9">
        <v>63.6</v>
      </c>
      <c r="AO129" s="9">
        <v>13.57</v>
      </c>
      <c r="AP129" s="9">
        <v>60.92</v>
      </c>
      <c r="AQ129" s="9">
        <v>8.06</v>
      </c>
      <c r="AR129" s="9">
        <v>24.18</v>
      </c>
      <c r="AS129" s="9" t="s">
        <v>32</v>
      </c>
      <c r="AT129" s="9" t="s">
        <v>32</v>
      </c>
      <c r="AU129" s="9" t="s">
        <v>32</v>
      </c>
      <c r="AV129" s="3" t="str">
        <f t="shared" si="107"/>
        <v>NA</v>
      </c>
      <c r="AW129" s="3">
        <f t="shared" si="109"/>
        <v>0.26887561623056505</v>
      </c>
      <c r="AX129" s="6" t="str">
        <f t="shared" si="91"/>
        <v>NA</v>
      </c>
      <c r="AY129" s="6">
        <f t="shared" si="92"/>
        <v>8.5261396905060641E-2</v>
      </c>
      <c r="AZ129" s="3">
        <f t="shared" si="93"/>
        <v>0.56829778335424508</v>
      </c>
      <c r="BA129" s="3">
        <f t="shared" si="94"/>
        <v>0.1251104468633091</v>
      </c>
      <c r="BB129" s="3">
        <f t="shared" si="95"/>
        <v>0.34815589850902434</v>
      </c>
      <c r="BC129" s="3">
        <f t="shared" si="96"/>
        <v>0.12548643618521235</v>
      </c>
      <c r="BD129" s="3" t="str">
        <f t="shared" si="97"/>
        <v>NA</v>
      </c>
      <c r="BE129" s="3" t="str">
        <f t="shared" si="98"/>
        <v>NA</v>
      </c>
      <c r="BF129" s="3" t="str">
        <f t="shared" si="99"/>
        <v>NA</v>
      </c>
      <c r="BG129" s="3" t="str">
        <f t="shared" si="100"/>
        <v>NA</v>
      </c>
      <c r="BH129" s="3" t="str">
        <f t="shared" si="101"/>
        <v>NA</v>
      </c>
      <c r="BI129" s="3" t="str">
        <f t="shared" si="102"/>
        <v>NA</v>
      </c>
      <c r="BJ129" s="3">
        <f t="shared" si="103"/>
        <v>0.47222222222222221</v>
      </c>
      <c r="BK129" s="25">
        <v>2.09</v>
      </c>
      <c r="BL129" s="3" t="s">
        <v>32</v>
      </c>
      <c r="BM129" s="3">
        <f t="shared" si="88"/>
        <v>1.7386363636363638</v>
      </c>
      <c r="BN129" s="6">
        <v>0</v>
      </c>
      <c r="BO129" s="6" t="s">
        <v>32</v>
      </c>
      <c r="BP129" s="6">
        <v>1</v>
      </c>
      <c r="BQ129" s="6">
        <v>0</v>
      </c>
      <c r="BR129" s="3">
        <f t="shared" si="106"/>
        <v>0.35607910883421695</v>
      </c>
      <c r="BS129" s="3">
        <f t="shared" si="83"/>
        <v>0.69339369750402102</v>
      </c>
      <c r="BT129" s="3">
        <f t="shared" si="89"/>
        <v>0.33641282565130259</v>
      </c>
      <c r="BU129" s="3">
        <f t="shared" si="90"/>
        <v>0.333877755511022</v>
      </c>
      <c r="BV129" s="3">
        <f t="shared" si="105"/>
        <v>1.0439921208141825</v>
      </c>
      <c r="BW129" s="3">
        <f t="shared" si="104"/>
        <v>0.57755024649222597</v>
      </c>
      <c r="BX129" s="3">
        <f t="shared" si="84"/>
        <v>0.21336477987421384</v>
      </c>
      <c r="BY129" s="3">
        <f t="shared" si="85"/>
        <v>0.13230466185160866</v>
      </c>
      <c r="BZ129" s="3" t="str">
        <f t="shared" si="86"/>
        <v>NA</v>
      </c>
      <c r="CA129" s="3" t="str">
        <f t="shared" si="87"/>
        <v>NA</v>
      </c>
      <c r="CB129" s="3"/>
      <c r="CC129" s="3"/>
      <c r="CD129" s="3"/>
      <c r="CE129" s="3"/>
    </row>
    <row r="130" spans="1:83" ht="25" customHeight="1">
      <c r="A130" s="18" t="s">
        <v>306</v>
      </c>
      <c r="B130" s="20" t="s">
        <v>154</v>
      </c>
      <c r="C130" s="6" t="s">
        <v>156</v>
      </c>
      <c r="D130" s="3" t="s">
        <v>46</v>
      </c>
      <c r="E130" s="9">
        <v>172.6</v>
      </c>
      <c r="F130" s="9">
        <v>155.59</v>
      </c>
      <c r="G130" s="9">
        <v>52.06</v>
      </c>
      <c r="H130" s="9">
        <v>24.48</v>
      </c>
      <c r="I130" s="9">
        <v>22.86</v>
      </c>
      <c r="J130" s="9" t="s">
        <v>32</v>
      </c>
      <c r="K130" s="9">
        <v>152.38</v>
      </c>
      <c r="L130" s="9" t="s">
        <v>32</v>
      </c>
      <c r="M130" s="9" t="s">
        <v>32</v>
      </c>
      <c r="N130" s="5" t="s">
        <v>32</v>
      </c>
      <c r="O130" s="9" t="s">
        <v>32</v>
      </c>
      <c r="P130" s="9">
        <v>33.72</v>
      </c>
      <c r="Q130" s="9">
        <v>23.05</v>
      </c>
      <c r="R130" s="9" t="s">
        <v>32</v>
      </c>
      <c r="S130" s="9">
        <v>23.97</v>
      </c>
      <c r="T130" s="9" t="s">
        <v>32</v>
      </c>
      <c r="U130" s="9" t="s">
        <v>32</v>
      </c>
      <c r="V130" s="9" t="s">
        <v>32</v>
      </c>
      <c r="W130" s="9" t="s">
        <v>32</v>
      </c>
      <c r="X130" s="9" t="s">
        <v>32</v>
      </c>
      <c r="Y130" s="9">
        <v>83.86</v>
      </c>
      <c r="Z130" s="6" t="s">
        <v>33</v>
      </c>
      <c r="AA130" s="6" t="s">
        <v>32</v>
      </c>
      <c r="AB130" s="6" t="s">
        <v>32</v>
      </c>
      <c r="AC130" s="6" t="s">
        <v>32</v>
      </c>
      <c r="AD130" s="6" t="s">
        <v>32</v>
      </c>
      <c r="AE130" s="6" t="s">
        <v>32</v>
      </c>
      <c r="AF130" s="25" t="s">
        <v>32</v>
      </c>
      <c r="AG130" s="25" t="s">
        <v>32</v>
      </c>
      <c r="AH130" s="25" t="s">
        <v>32</v>
      </c>
      <c r="AI130" s="3" t="s">
        <v>32</v>
      </c>
      <c r="AJ130" s="6" t="s">
        <v>32</v>
      </c>
      <c r="AK130" s="9" t="s">
        <v>32</v>
      </c>
      <c r="AL130" s="9">
        <v>441.45</v>
      </c>
      <c r="AM130" s="9" t="s">
        <v>32</v>
      </c>
      <c r="AN130" s="9">
        <v>101.95</v>
      </c>
      <c r="AO130" s="9">
        <v>19.18</v>
      </c>
      <c r="AP130" s="9">
        <v>76.25</v>
      </c>
      <c r="AQ130" s="9">
        <v>7.99</v>
      </c>
      <c r="AR130" s="9" t="s">
        <v>32</v>
      </c>
      <c r="AS130" s="9" t="s">
        <v>32</v>
      </c>
      <c r="AT130" s="9">
        <v>29.68</v>
      </c>
      <c r="AU130" s="9">
        <v>202.97</v>
      </c>
      <c r="AV130" s="3">
        <f t="shared" si="107"/>
        <v>0.33459733916061446</v>
      </c>
      <c r="AW130" s="3" t="str">
        <f t="shared" si="109"/>
        <v>NA</v>
      </c>
      <c r="AX130" s="6" t="str">
        <f t="shared" ref="AX130:AX161" si="110">IF(N130="NA", "NA", IF(E130="NA", "NA", N130/E130))</f>
        <v>NA</v>
      </c>
      <c r="AY130" s="6">
        <f t="shared" ref="AY130:AY161" si="111">IF(I130="NA","NA",IF(E130="NA","NA",I130 /E130))</f>
        <v>0.13244495944380069</v>
      </c>
      <c r="AZ130" s="3" t="str">
        <f t="shared" ref="AZ130:AZ161" si="112">IF(J130="NA","NA",IF(E130="NA","NA",J130/E130))</f>
        <v>NA</v>
      </c>
      <c r="BA130" s="3" t="str">
        <f t="shared" ref="BA130:BA161" si="113">IF(K130="NA", "NA", IF(M130="NA", "NA", M130/K130))</f>
        <v>NA</v>
      </c>
      <c r="BB130" s="3" t="str">
        <f t="shared" ref="BB130:BB161" si="114">IF(L130="NA", "NA", IF(M130="NA", "NA", M130/L130))</f>
        <v>NA</v>
      </c>
      <c r="BC130" s="3">
        <f t="shared" ref="BC130:BC161" si="115">IF(K130="NA", "NA", IF(H130="NA", "NA", H130/K130))</f>
        <v>0.16065100406877544</v>
      </c>
      <c r="BD130" s="3" t="str">
        <f t="shared" ref="BD130:BD161" si="116">IF(F130="NA","NA",IF(W130="NA","NA",IF(X130="NA","NA", ((W130*X130)/2)/F130^2)))</f>
        <v>NA</v>
      </c>
      <c r="BE130" s="3">
        <f t="shared" ref="BE130:BE161" si="117">IF(P130="NA", "NA", IF(F130="NA", "NA", P130/F130))</f>
        <v>0.21672343980975639</v>
      </c>
      <c r="BF130" s="3">
        <f t="shared" ref="BF130:BF161" si="118">IF(F130="NA","NA",IF(Q130="NA","NA",Q130/F130))</f>
        <v>0.14814576772286137</v>
      </c>
      <c r="BG130" s="3" t="str">
        <f t="shared" ref="BG130:BG161" si="119">IF(F130="NA","NA", IF(S130="NA","NA", IF(T130="NA","NA", (((T130+S130)/2)*PI())/F130)))</f>
        <v>NA</v>
      </c>
      <c r="BH130" s="3" t="str">
        <f t="shared" ref="BH130:BH153" si="120">IF(F130="NA","NA",IF(U130="NA","NA",U130/F130))</f>
        <v>NA</v>
      </c>
      <c r="BI130" s="3" t="str">
        <f t="shared" ref="BI130:BI161" si="121">IF(F130="NA","NA", IF(V130="NA","NA", V130/F130))</f>
        <v>NA</v>
      </c>
      <c r="BJ130" s="3">
        <f t="shared" ref="BJ130:BJ161" si="122">IF(F130="NA","NA",IF(Y130="NA","NA",Y130/F130))</f>
        <v>0.53898065428369435</v>
      </c>
      <c r="BK130" s="25" t="s">
        <v>32</v>
      </c>
      <c r="BL130" s="3" t="s">
        <v>32</v>
      </c>
      <c r="BM130" s="3" t="str">
        <f t="shared" si="88"/>
        <v>NA</v>
      </c>
      <c r="BN130" s="6">
        <v>0</v>
      </c>
      <c r="BO130" s="6" t="s">
        <v>32</v>
      </c>
      <c r="BP130" s="6" t="s">
        <v>32</v>
      </c>
      <c r="BQ130" s="6" t="s">
        <v>32</v>
      </c>
      <c r="BR130" s="3">
        <f t="shared" si="106"/>
        <v>0.39098425642768148</v>
      </c>
      <c r="BS130" s="3" t="str">
        <f t="shared" si="83"/>
        <v>NA</v>
      </c>
      <c r="BT130" s="3" t="str">
        <f t="shared" si="89"/>
        <v>NA</v>
      </c>
      <c r="BU130" s="3" t="str">
        <f t="shared" si="90"/>
        <v>NA</v>
      </c>
      <c r="BV130" s="3">
        <f t="shared" si="105"/>
        <v>1.3370491803278688</v>
      </c>
      <c r="BW130" s="3">
        <f t="shared" ref="BW130:BW155" si="123">IF(F130="NA","NA", IF(AP130="NA","NA", AP130/F130))</f>
        <v>0.49007005591618996</v>
      </c>
      <c r="BX130" s="3">
        <f t="shared" si="84"/>
        <v>0.18813143697891122</v>
      </c>
      <c r="BY130" s="3">
        <f t="shared" si="85"/>
        <v>0.10478688524590164</v>
      </c>
      <c r="BZ130" s="3" t="str">
        <f t="shared" si="86"/>
        <v>NA</v>
      </c>
      <c r="CA130" s="3">
        <f t="shared" si="87"/>
        <v>0.14622850667586343</v>
      </c>
      <c r="CB130" s="3"/>
      <c r="CC130" s="3"/>
      <c r="CD130" s="3"/>
      <c r="CE130" s="3"/>
    </row>
    <row r="131" spans="1:83" ht="25" customHeight="1">
      <c r="A131" s="18" t="s">
        <v>306</v>
      </c>
      <c r="B131" s="20" t="s">
        <v>154</v>
      </c>
      <c r="C131" s="6" t="s">
        <v>157</v>
      </c>
      <c r="D131" s="3" t="s">
        <v>46</v>
      </c>
      <c r="E131" s="9">
        <v>79.42</v>
      </c>
      <c r="F131" s="9">
        <v>69.266999999999996</v>
      </c>
      <c r="G131" s="9" t="s">
        <v>32</v>
      </c>
      <c r="H131" s="9">
        <v>10.41</v>
      </c>
      <c r="I131" s="9">
        <v>9.7940000000000005</v>
      </c>
      <c r="J131" s="9" t="s">
        <v>32</v>
      </c>
      <c r="K131" s="9">
        <v>68.52</v>
      </c>
      <c r="L131" s="9" t="s">
        <v>32</v>
      </c>
      <c r="M131" s="9">
        <v>9.94</v>
      </c>
      <c r="N131" s="5" t="s">
        <v>32</v>
      </c>
      <c r="O131" s="9" t="s">
        <v>32</v>
      </c>
      <c r="P131" s="9">
        <v>14.26</v>
      </c>
      <c r="Q131" s="9" t="s">
        <v>32</v>
      </c>
      <c r="R131" s="9">
        <v>22.937000000000001</v>
      </c>
      <c r="S131" s="9" t="s">
        <v>32</v>
      </c>
      <c r="T131" s="9" t="s">
        <v>32</v>
      </c>
      <c r="U131" s="9" t="s">
        <v>32</v>
      </c>
      <c r="V131" s="9" t="s">
        <v>32</v>
      </c>
      <c r="W131" s="9" t="s">
        <v>32</v>
      </c>
      <c r="X131" s="9" t="s">
        <v>32</v>
      </c>
      <c r="Y131" s="9" t="s">
        <v>32</v>
      </c>
      <c r="Z131" s="6" t="s">
        <v>33</v>
      </c>
      <c r="AA131" s="6" t="s">
        <v>32</v>
      </c>
      <c r="AB131" s="6" t="s">
        <v>33</v>
      </c>
      <c r="AC131" s="6" t="s">
        <v>34</v>
      </c>
      <c r="AD131" s="6" t="s">
        <v>33</v>
      </c>
      <c r="AE131" s="6">
        <v>4.6399999999999997</v>
      </c>
      <c r="AF131" s="25">
        <v>1.51</v>
      </c>
      <c r="AG131" s="25">
        <v>2.58</v>
      </c>
      <c r="AH131" s="25">
        <v>1.97</v>
      </c>
      <c r="AI131" s="3" t="s">
        <v>32</v>
      </c>
      <c r="AJ131" s="6">
        <v>526.96</v>
      </c>
      <c r="AK131" s="9">
        <v>99.06</v>
      </c>
      <c r="AL131" s="9">
        <v>167.33</v>
      </c>
      <c r="AM131" s="9">
        <v>200</v>
      </c>
      <c r="AN131" s="9">
        <v>30.38</v>
      </c>
      <c r="AO131" s="9">
        <v>6.54</v>
      </c>
      <c r="AP131" s="9">
        <v>30.42</v>
      </c>
      <c r="AQ131" s="9">
        <v>4</v>
      </c>
      <c r="AR131" s="9">
        <v>14.95</v>
      </c>
      <c r="AS131" s="9">
        <v>71.91</v>
      </c>
      <c r="AT131" s="9">
        <v>12.18</v>
      </c>
      <c r="AU131" s="9">
        <v>80.91</v>
      </c>
      <c r="AV131" s="3" t="str">
        <f t="shared" si="107"/>
        <v>NA</v>
      </c>
      <c r="AW131" s="3">
        <f t="shared" si="109"/>
        <v>0.33113892618418589</v>
      </c>
      <c r="AX131" s="6" t="str">
        <f t="shared" si="110"/>
        <v>NA</v>
      </c>
      <c r="AY131" s="6">
        <f t="shared" si="111"/>
        <v>0.12331906320825989</v>
      </c>
      <c r="AZ131" s="3" t="str">
        <f t="shared" si="112"/>
        <v>NA</v>
      </c>
      <c r="BA131" s="3">
        <f t="shared" si="113"/>
        <v>0.14506713368359603</v>
      </c>
      <c r="BB131" s="3" t="str">
        <f t="shared" si="114"/>
        <v>NA</v>
      </c>
      <c r="BC131" s="3">
        <f t="shared" si="115"/>
        <v>0.15192644483362522</v>
      </c>
      <c r="BD131" s="3" t="str">
        <f t="shared" si="116"/>
        <v>NA</v>
      </c>
      <c r="BE131" s="3">
        <f t="shared" si="117"/>
        <v>0.20587003912396959</v>
      </c>
      <c r="BF131" s="3" t="str">
        <f t="shared" si="118"/>
        <v>NA</v>
      </c>
      <c r="BG131" s="3" t="str">
        <f t="shared" si="119"/>
        <v>NA</v>
      </c>
      <c r="BH131" s="3" t="str">
        <f t="shared" si="120"/>
        <v>NA</v>
      </c>
      <c r="BI131" s="3" t="str">
        <f t="shared" si="121"/>
        <v>NA</v>
      </c>
      <c r="BJ131" s="3" t="str">
        <f t="shared" si="122"/>
        <v>NA</v>
      </c>
      <c r="BK131" s="25">
        <v>2.58</v>
      </c>
      <c r="BL131" s="3" t="s">
        <v>32</v>
      </c>
      <c r="BM131" s="3">
        <f t="shared" si="88"/>
        <v>3.072847682119205</v>
      </c>
      <c r="BN131" s="6">
        <v>0</v>
      </c>
      <c r="BO131" s="6" t="s">
        <v>32</v>
      </c>
      <c r="BP131" s="6">
        <v>1</v>
      </c>
      <c r="BQ131" s="6">
        <v>0</v>
      </c>
      <c r="BR131" s="3">
        <f t="shared" si="106"/>
        <v>0.47463096874439725</v>
      </c>
      <c r="BS131" s="3">
        <f t="shared" si="83"/>
        <v>0.592003824777386</v>
      </c>
      <c r="BT131" s="3">
        <f t="shared" si="89"/>
        <v>0.31753833308030971</v>
      </c>
      <c r="BU131" s="3">
        <f t="shared" si="90"/>
        <v>0.37953544861090022</v>
      </c>
      <c r="BV131" s="3">
        <f t="shared" si="105"/>
        <v>0.99868507560815245</v>
      </c>
      <c r="BW131" s="3">
        <f t="shared" si="123"/>
        <v>0.43917016761228295</v>
      </c>
      <c r="BX131" s="3">
        <f t="shared" si="84"/>
        <v>0.21527320605661621</v>
      </c>
      <c r="BY131" s="3">
        <f t="shared" si="85"/>
        <v>0.13149243918474687</v>
      </c>
      <c r="BZ131" s="3">
        <f t="shared" si="86"/>
        <v>0.20789876234181615</v>
      </c>
      <c r="CA131" s="3">
        <f t="shared" si="87"/>
        <v>0.15053763440860216</v>
      </c>
      <c r="CB131" s="3"/>
      <c r="CC131" s="3"/>
      <c r="CD131" s="3"/>
      <c r="CE131" s="3"/>
    </row>
    <row r="132" spans="1:83" ht="25" customHeight="1">
      <c r="A132" s="18" t="s">
        <v>306</v>
      </c>
      <c r="B132" s="20" t="s">
        <v>154</v>
      </c>
      <c r="C132" s="6" t="s">
        <v>158</v>
      </c>
      <c r="D132" s="3" t="s">
        <v>46</v>
      </c>
      <c r="E132" s="9">
        <v>207.5</v>
      </c>
      <c r="F132" s="9">
        <v>194.1</v>
      </c>
      <c r="G132" s="9" t="s">
        <v>32</v>
      </c>
      <c r="H132" s="9">
        <v>23.55</v>
      </c>
      <c r="I132" s="9">
        <v>30.65</v>
      </c>
      <c r="J132" s="9">
        <v>117.51</v>
      </c>
      <c r="K132" s="9">
        <v>175.37</v>
      </c>
      <c r="L132" s="9">
        <v>53.89</v>
      </c>
      <c r="M132" s="9" t="s">
        <v>32</v>
      </c>
      <c r="N132" s="9">
        <v>12.837999999999999</v>
      </c>
      <c r="O132" s="9" t="s">
        <v>32</v>
      </c>
      <c r="P132" s="9">
        <v>33.9</v>
      </c>
      <c r="Q132" s="9">
        <v>19.510000000000002</v>
      </c>
      <c r="R132" s="9">
        <v>63.1</v>
      </c>
      <c r="S132" s="9">
        <v>25.7</v>
      </c>
      <c r="T132" s="9">
        <v>23.47</v>
      </c>
      <c r="U132" s="9" t="s">
        <v>32</v>
      </c>
      <c r="V132" s="9" t="s">
        <v>32</v>
      </c>
      <c r="W132" s="9">
        <v>48.31</v>
      </c>
      <c r="X132" s="9">
        <v>22.92</v>
      </c>
      <c r="Y132" s="9">
        <v>96.9</v>
      </c>
      <c r="Z132" s="6" t="s">
        <v>33</v>
      </c>
      <c r="AA132" s="6" t="s">
        <v>32</v>
      </c>
      <c r="AB132" s="6" t="s">
        <v>33</v>
      </c>
      <c r="AC132" s="6" t="s">
        <v>34</v>
      </c>
      <c r="AD132" s="6" t="s">
        <v>33</v>
      </c>
      <c r="AE132" s="6" t="s">
        <v>32</v>
      </c>
      <c r="AF132" s="25" t="s">
        <v>32</v>
      </c>
      <c r="AG132" s="25">
        <v>1.94</v>
      </c>
      <c r="AH132" s="25">
        <v>2.5</v>
      </c>
      <c r="AI132" s="3" t="s">
        <v>32</v>
      </c>
      <c r="AJ132" s="6">
        <v>2259</v>
      </c>
      <c r="AK132" s="9">
        <v>395.29</v>
      </c>
      <c r="AL132" s="9">
        <v>521.45000000000005</v>
      </c>
      <c r="AM132" s="9" t="s">
        <v>32</v>
      </c>
      <c r="AN132" s="9">
        <v>158.6</v>
      </c>
      <c r="AO132" s="9">
        <v>33.5</v>
      </c>
      <c r="AP132" s="9">
        <v>102</v>
      </c>
      <c r="AQ132" s="9">
        <v>11.4</v>
      </c>
      <c r="AR132" s="9">
        <v>52.13</v>
      </c>
      <c r="AS132" s="9">
        <v>297.5</v>
      </c>
      <c r="AT132" s="9">
        <v>37.6</v>
      </c>
      <c r="AU132" s="9">
        <v>263.10000000000002</v>
      </c>
      <c r="AV132" s="3" t="str">
        <f t="shared" si="107"/>
        <v>NA</v>
      </c>
      <c r="AW132" s="3">
        <f t="shared" si="109"/>
        <v>0.32509015971148891</v>
      </c>
      <c r="AX132" s="6">
        <f t="shared" si="110"/>
        <v>6.1869879518072282E-2</v>
      </c>
      <c r="AY132" s="6">
        <f t="shared" si="111"/>
        <v>0.14771084337349397</v>
      </c>
      <c r="AZ132" s="3">
        <f t="shared" si="112"/>
        <v>0.56631325301204827</v>
      </c>
      <c r="BA132" s="3" t="str">
        <f t="shared" si="113"/>
        <v>NA</v>
      </c>
      <c r="BB132" s="3" t="str">
        <f t="shared" si="114"/>
        <v>NA</v>
      </c>
      <c r="BC132" s="3">
        <f t="shared" si="115"/>
        <v>0.13428750641500828</v>
      </c>
      <c r="BD132" s="3">
        <f t="shared" si="116"/>
        <v>1.4695033631224685E-2</v>
      </c>
      <c r="BE132" s="3">
        <f t="shared" si="117"/>
        <v>0.17465224111282843</v>
      </c>
      <c r="BF132" s="3">
        <f t="shared" si="118"/>
        <v>0.10051519835136528</v>
      </c>
      <c r="BG132" s="3">
        <f t="shared" si="119"/>
        <v>0.39791888402114922</v>
      </c>
      <c r="BH132" s="3" t="str">
        <f t="shared" si="120"/>
        <v>NA</v>
      </c>
      <c r="BI132" s="3" t="str">
        <f t="shared" si="121"/>
        <v>NA</v>
      </c>
      <c r="BJ132" s="3">
        <f t="shared" si="122"/>
        <v>0.4992272024729521</v>
      </c>
      <c r="BK132" s="25">
        <v>1.94</v>
      </c>
      <c r="BL132" s="3" t="s">
        <v>32</v>
      </c>
      <c r="BM132" s="3" t="str">
        <f t="shared" si="88"/>
        <v>NA</v>
      </c>
      <c r="BN132" s="6">
        <v>0</v>
      </c>
      <c r="BO132" s="6" t="s">
        <v>32</v>
      </c>
      <c r="BP132" s="6">
        <v>1</v>
      </c>
      <c r="BQ132" s="6">
        <v>0</v>
      </c>
      <c r="BR132" s="3">
        <f t="shared" si="106"/>
        <v>0.39792885223894903</v>
      </c>
      <c r="BS132" s="3">
        <f t="shared" si="83"/>
        <v>0.75805925783871897</v>
      </c>
      <c r="BT132" s="3">
        <f t="shared" si="89"/>
        <v>0.23083222664895975</v>
      </c>
      <c r="BU132" s="3" t="str">
        <f t="shared" si="90"/>
        <v>NA</v>
      </c>
      <c r="BV132" s="3">
        <f t="shared" si="105"/>
        <v>1.5549019607843138</v>
      </c>
      <c r="BW132" s="3">
        <f t="shared" si="123"/>
        <v>0.52550231839258121</v>
      </c>
      <c r="BX132" s="3">
        <f t="shared" si="84"/>
        <v>0.21122320302648173</v>
      </c>
      <c r="BY132" s="3">
        <f t="shared" si="85"/>
        <v>0.11176470588235295</v>
      </c>
      <c r="BZ132" s="3">
        <f t="shared" si="86"/>
        <v>0.17522689075630252</v>
      </c>
      <c r="CA132" s="3">
        <f t="shared" si="87"/>
        <v>0.14291144051691371</v>
      </c>
      <c r="CB132" s="3"/>
      <c r="CC132" s="3"/>
      <c r="CD132" s="3"/>
      <c r="CE132" s="3"/>
    </row>
    <row r="133" spans="1:83" ht="25" customHeight="1">
      <c r="A133" s="18" t="s">
        <v>306</v>
      </c>
      <c r="B133" s="20" t="s">
        <v>154</v>
      </c>
      <c r="C133" s="6" t="s">
        <v>159</v>
      </c>
      <c r="D133" s="3" t="s">
        <v>46</v>
      </c>
      <c r="E133" s="9">
        <v>252.28</v>
      </c>
      <c r="F133" s="9">
        <v>224.77</v>
      </c>
      <c r="G133" s="9" t="s">
        <v>32</v>
      </c>
      <c r="H133" s="9">
        <v>31.02</v>
      </c>
      <c r="I133" s="9">
        <v>39.340000000000003</v>
      </c>
      <c r="J133" s="9" t="s">
        <v>32</v>
      </c>
      <c r="K133" s="9">
        <v>227.84</v>
      </c>
      <c r="L133" s="9">
        <v>89.95</v>
      </c>
      <c r="M133" s="9" t="s">
        <v>32</v>
      </c>
      <c r="N133" s="5" t="s">
        <v>32</v>
      </c>
      <c r="O133" s="9" t="s">
        <v>32</v>
      </c>
      <c r="P133" s="9" t="s">
        <v>32</v>
      </c>
      <c r="Q133" s="9" t="s">
        <v>32</v>
      </c>
      <c r="R133" s="9" t="s">
        <v>32</v>
      </c>
      <c r="S133" s="9" t="s">
        <v>32</v>
      </c>
      <c r="T133" s="9" t="s">
        <v>32</v>
      </c>
      <c r="U133" s="9" t="s">
        <v>32</v>
      </c>
      <c r="V133" s="9" t="s">
        <v>32</v>
      </c>
      <c r="W133" s="9">
        <v>88.04</v>
      </c>
      <c r="X133" s="9">
        <v>30.05</v>
      </c>
      <c r="Y133" s="9">
        <v>114.28</v>
      </c>
      <c r="Z133" s="6" t="s">
        <v>33</v>
      </c>
      <c r="AA133" s="6" t="s">
        <v>32</v>
      </c>
      <c r="AB133" s="6" t="s">
        <v>33</v>
      </c>
      <c r="AC133" s="6" t="s">
        <v>34</v>
      </c>
      <c r="AD133" s="6" t="s">
        <v>33</v>
      </c>
      <c r="AE133" s="6">
        <v>4.34</v>
      </c>
      <c r="AF133" s="25">
        <v>2.75</v>
      </c>
      <c r="AG133" s="25">
        <v>2.1800000000000002</v>
      </c>
      <c r="AH133" s="25">
        <v>5.45</v>
      </c>
      <c r="AI133" s="3" t="s">
        <v>32</v>
      </c>
      <c r="AJ133" s="6">
        <v>2332</v>
      </c>
      <c r="AK133" s="9">
        <v>480</v>
      </c>
      <c r="AL133" s="9">
        <v>720</v>
      </c>
      <c r="AM133" s="9">
        <v>1039.55</v>
      </c>
      <c r="AN133" s="9">
        <v>189</v>
      </c>
      <c r="AO133" s="9">
        <v>49.5</v>
      </c>
      <c r="AP133" s="9">
        <v>132.5</v>
      </c>
      <c r="AQ133" s="9">
        <v>17.5</v>
      </c>
      <c r="AR133" s="9">
        <v>82.8</v>
      </c>
      <c r="AS133" s="9">
        <v>404</v>
      </c>
      <c r="AT133" s="9">
        <v>58</v>
      </c>
      <c r="AU133" s="9">
        <v>359.9</v>
      </c>
      <c r="AV133" s="3" t="str">
        <f t="shared" si="107"/>
        <v>NA</v>
      </c>
      <c r="AW133" s="3" t="str">
        <f t="shared" si="109"/>
        <v>NA</v>
      </c>
      <c r="AX133" s="6" t="str">
        <f t="shared" si="110"/>
        <v>NA</v>
      </c>
      <c r="AY133" s="6">
        <f t="shared" si="111"/>
        <v>0.15593784683684797</v>
      </c>
      <c r="AZ133" s="3" t="str">
        <f t="shared" si="112"/>
        <v>NA</v>
      </c>
      <c r="BA133" s="3" t="str">
        <f t="shared" si="113"/>
        <v>NA</v>
      </c>
      <c r="BB133" s="3" t="str">
        <f t="shared" si="114"/>
        <v>NA</v>
      </c>
      <c r="BC133" s="3">
        <f t="shared" si="115"/>
        <v>0.13614817415730338</v>
      </c>
      <c r="BD133" s="3">
        <f t="shared" si="116"/>
        <v>2.6182904603472713E-2</v>
      </c>
      <c r="BE133" s="3" t="str">
        <f t="shared" si="117"/>
        <v>NA</v>
      </c>
      <c r="BF133" s="3" t="str">
        <f t="shared" si="118"/>
        <v>NA</v>
      </c>
      <c r="BG133" s="3" t="str">
        <f t="shared" si="119"/>
        <v>NA</v>
      </c>
      <c r="BH133" s="3" t="str">
        <f t="shared" si="120"/>
        <v>NA</v>
      </c>
      <c r="BI133" s="3" t="str">
        <f t="shared" si="121"/>
        <v>NA</v>
      </c>
      <c r="BJ133" s="3">
        <f t="shared" si="122"/>
        <v>0.50843084041464603</v>
      </c>
      <c r="BK133" s="25">
        <v>2.1800000000000002</v>
      </c>
      <c r="BL133" s="3" t="s">
        <v>32</v>
      </c>
      <c r="BM133" s="3">
        <f t="shared" si="88"/>
        <v>1.5781818181818181</v>
      </c>
      <c r="BN133" s="6">
        <v>0</v>
      </c>
      <c r="BO133" s="6" t="s">
        <v>32</v>
      </c>
      <c r="BP133" s="6">
        <v>1</v>
      </c>
      <c r="BQ133" s="6">
        <v>0</v>
      </c>
      <c r="BR133" s="3">
        <f t="shared" si="106"/>
        <v>0.35038888888888892</v>
      </c>
      <c r="BS133" s="3">
        <f t="shared" si="83"/>
        <v>0.66666666666666663</v>
      </c>
      <c r="BT133" s="3">
        <f t="shared" si="89"/>
        <v>0.30874785591766724</v>
      </c>
      <c r="BU133" s="3">
        <f t="shared" si="90"/>
        <v>0.44577615780445967</v>
      </c>
      <c r="BV133" s="3">
        <f t="shared" si="105"/>
        <v>1.4264150943396225</v>
      </c>
      <c r="BW133" s="3">
        <f t="shared" si="123"/>
        <v>0.58949148017973929</v>
      </c>
      <c r="BX133" s="3">
        <f t="shared" si="84"/>
        <v>0.26190476190476192</v>
      </c>
      <c r="BY133" s="3">
        <f t="shared" si="85"/>
        <v>0.13207547169811321</v>
      </c>
      <c r="BZ133" s="3">
        <f t="shared" si="86"/>
        <v>0.20495049504950494</v>
      </c>
      <c r="CA133" s="3">
        <f t="shared" si="87"/>
        <v>0.16115587663239789</v>
      </c>
      <c r="CB133" s="3"/>
      <c r="CC133" s="3"/>
      <c r="CD133" s="3"/>
      <c r="CE133" s="3"/>
    </row>
    <row r="134" spans="1:83" ht="25" customHeight="1">
      <c r="A134" s="18" t="s">
        <v>306</v>
      </c>
      <c r="B134" s="20" t="s">
        <v>154</v>
      </c>
      <c r="C134" s="6" t="s">
        <v>160</v>
      </c>
      <c r="D134" s="3" t="s">
        <v>46</v>
      </c>
      <c r="E134" s="9" t="s">
        <v>32</v>
      </c>
      <c r="F134" s="9" t="s">
        <v>32</v>
      </c>
      <c r="G134" s="9" t="s">
        <v>32</v>
      </c>
      <c r="H134" s="9" t="s">
        <v>32</v>
      </c>
      <c r="I134" s="9" t="s">
        <v>32</v>
      </c>
      <c r="J134" s="9" t="s">
        <v>32</v>
      </c>
      <c r="K134" s="9" t="s">
        <v>32</v>
      </c>
      <c r="L134" s="9" t="s">
        <v>32</v>
      </c>
      <c r="M134" s="9" t="s">
        <v>32</v>
      </c>
      <c r="N134" s="5" t="s">
        <v>32</v>
      </c>
      <c r="O134" s="9" t="s">
        <v>32</v>
      </c>
      <c r="P134" s="9" t="s">
        <v>32</v>
      </c>
      <c r="Q134" s="9" t="s">
        <v>32</v>
      </c>
      <c r="R134" s="9" t="s">
        <v>32</v>
      </c>
      <c r="S134" s="9">
        <v>15.8</v>
      </c>
      <c r="T134" s="9">
        <v>16.260000000000002</v>
      </c>
      <c r="U134" s="9" t="s">
        <v>32</v>
      </c>
      <c r="V134" s="9">
        <v>3.36</v>
      </c>
      <c r="W134" s="9">
        <v>33</v>
      </c>
      <c r="X134" s="9">
        <v>12.6</v>
      </c>
      <c r="Y134" s="9">
        <v>52.03</v>
      </c>
      <c r="Z134" s="6" t="s">
        <v>32</v>
      </c>
      <c r="AA134" s="6" t="s">
        <v>32</v>
      </c>
      <c r="AB134" s="6" t="s">
        <v>33</v>
      </c>
      <c r="AC134" s="6" t="s">
        <v>32</v>
      </c>
      <c r="AD134" s="6" t="s">
        <v>32</v>
      </c>
      <c r="AE134" s="6" t="s">
        <v>32</v>
      </c>
      <c r="AF134" s="25" t="s">
        <v>32</v>
      </c>
      <c r="AG134" s="25" t="s">
        <v>32</v>
      </c>
      <c r="AH134" s="25" t="s">
        <v>32</v>
      </c>
      <c r="AI134" s="3" t="s">
        <v>32</v>
      </c>
      <c r="AJ134" s="6" t="s">
        <v>32</v>
      </c>
      <c r="AK134" s="9">
        <v>195.81</v>
      </c>
      <c r="AL134" s="9">
        <v>280</v>
      </c>
      <c r="AM134" s="9" t="s">
        <v>32</v>
      </c>
      <c r="AN134" s="9" t="s">
        <v>32</v>
      </c>
      <c r="AO134" s="9">
        <v>13.5</v>
      </c>
      <c r="AP134" s="9">
        <v>53.55</v>
      </c>
      <c r="AQ134" s="9">
        <v>6.51</v>
      </c>
      <c r="AR134" s="9" t="s">
        <v>32</v>
      </c>
      <c r="AS134" s="9" t="s">
        <v>32</v>
      </c>
      <c r="AT134" s="9" t="s">
        <v>97</v>
      </c>
      <c r="AU134" s="9" t="s">
        <v>32</v>
      </c>
      <c r="AV134" s="3" t="str">
        <f t="shared" si="107"/>
        <v>NA</v>
      </c>
      <c r="AW134" s="3" t="str">
        <f t="shared" si="109"/>
        <v>NA</v>
      </c>
      <c r="AX134" s="6" t="str">
        <f t="shared" si="110"/>
        <v>NA</v>
      </c>
      <c r="AY134" s="6" t="str">
        <f t="shared" si="111"/>
        <v>NA</v>
      </c>
      <c r="AZ134" s="3" t="str">
        <f t="shared" si="112"/>
        <v>NA</v>
      </c>
      <c r="BA134" s="3" t="str">
        <f t="shared" si="113"/>
        <v>NA</v>
      </c>
      <c r="BB134" s="3" t="str">
        <f t="shared" si="114"/>
        <v>NA</v>
      </c>
      <c r="BC134" s="3" t="str">
        <f t="shared" si="115"/>
        <v>NA</v>
      </c>
      <c r="BD134" s="3" t="str">
        <f t="shared" si="116"/>
        <v>NA</v>
      </c>
      <c r="BE134" s="3" t="str">
        <f t="shared" si="117"/>
        <v>NA</v>
      </c>
      <c r="BF134" s="3" t="str">
        <f t="shared" si="118"/>
        <v>NA</v>
      </c>
      <c r="BG134" s="3" t="str">
        <f t="shared" si="119"/>
        <v>NA</v>
      </c>
      <c r="BH134" s="3" t="str">
        <f t="shared" si="120"/>
        <v>NA</v>
      </c>
      <c r="BI134" s="3" t="str">
        <f t="shared" si="121"/>
        <v>NA</v>
      </c>
      <c r="BJ134" s="3" t="str">
        <f t="shared" si="122"/>
        <v>NA</v>
      </c>
      <c r="BK134" s="25" t="s">
        <v>32</v>
      </c>
      <c r="BL134" s="3" t="s">
        <v>32</v>
      </c>
      <c r="BM134" s="3" t="str">
        <f t="shared" si="88"/>
        <v>NA</v>
      </c>
      <c r="BN134" s="6" t="s">
        <v>32</v>
      </c>
      <c r="BO134" s="6" t="s">
        <v>32</v>
      </c>
      <c r="BP134" s="6" t="s">
        <v>32</v>
      </c>
      <c r="BQ134" s="6" t="s">
        <v>32</v>
      </c>
      <c r="BR134" s="3" t="str">
        <f t="shared" si="106"/>
        <v>NA</v>
      </c>
      <c r="BS134" s="3">
        <f t="shared" si="83"/>
        <v>0.69932142857142854</v>
      </c>
      <c r="BT134" s="3" t="str">
        <f t="shared" si="89"/>
        <v>NA</v>
      </c>
      <c r="BU134" s="3" t="str">
        <f t="shared" si="90"/>
        <v>NA</v>
      </c>
      <c r="BV134" s="3" t="str">
        <f t="shared" si="105"/>
        <v>NA</v>
      </c>
      <c r="BW134" s="3" t="str">
        <f t="shared" si="123"/>
        <v>NA</v>
      </c>
      <c r="BX134" s="3" t="str">
        <f t="shared" si="84"/>
        <v>NA</v>
      </c>
      <c r="BY134" s="3">
        <f t="shared" si="85"/>
        <v>0.12156862745098039</v>
      </c>
      <c r="BZ134" s="3" t="str">
        <f t="shared" si="86"/>
        <v>NA</v>
      </c>
      <c r="CA134" s="3" t="str">
        <f t="shared" si="87"/>
        <v>NA</v>
      </c>
      <c r="CB134" s="3"/>
      <c r="CC134" s="3"/>
      <c r="CD134" s="3"/>
      <c r="CE134" s="3"/>
    </row>
    <row r="135" spans="1:83" ht="25" customHeight="1">
      <c r="A135" s="18" t="s">
        <v>306</v>
      </c>
      <c r="B135" s="20" t="s">
        <v>154</v>
      </c>
      <c r="C135" s="6" t="s">
        <v>161</v>
      </c>
      <c r="D135" s="3" t="s">
        <v>46</v>
      </c>
      <c r="E135" s="9">
        <v>120.7</v>
      </c>
      <c r="F135" s="9">
        <v>105.94</v>
      </c>
      <c r="G135" s="9">
        <v>35.590000000000003</v>
      </c>
      <c r="H135" s="9">
        <v>15.22</v>
      </c>
      <c r="I135" s="9" t="s">
        <v>32</v>
      </c>
      <c r="J135" s="9">
        <v>69.94</v>
      </c>
      <c r="K135" s="9">
        <v>104.02</v>
      </c>
      <c r="L135" s="9">
        <v>36.659999999999997</v>
      </c>
      <c r="M135" s="9">
        <v>15.94</v>
      </c>
      <c r="N135" s="5" t="s">
        <v>32</v>
      </c>
      <c r="O135" s="9" t="s">
        <v>32</v>
      </c>
      <c r="P135" s="9">
        <v>20.03</v>
      </c>
      <c r="Q135" s="9">
        <v>8.26</v>
      </c>
      <c r="R135" s="9">
        <v>31.16</v>
      </c>
      <c r="S135" s="9">
        <v>19.66</v>
      </c>
      <c r="T135" s="9">
        <v>15.07</v>
      </c>
      <c r="U135" s="9" t="s">
        <v>32</v>
      </c>
      <c r="V135" s="9">
        <v>3.14</v>
      </c>
      <c r="W135" s="9">
        <v>34.33</v>
      </c>
      <c r="X135" s="9">
        <v>10.199999999999999</v>
      </c>
      <c r="Y135" s="9">
        <v>52.04</v>
      </c>
      <c r="Z135" s="6" t="s">
        <v>33</v>
      </c>
      <c r="AA135" s="6" t="s">
        <v>32</v>
      </c>
      <c r="AB135" s="6" t="s">
        <v>33</v>
      </c>
      <c r="AC135" s="6" t="s">
        <v>34</v>
      </c>
      <c r="AD135" s="6" t="s">
        <v>33</v>
      </c>
      <c r="AE135" s="6">
        <v>5.0999999999999996</v>
      </c>
      <c r="AF135" s="25">
        <v>2.14</v>
      </c>
      <c r="AG135" s="25">
        <v>2.78</v>
      </c>
      <c r="AH135" s="25">
        <v>1.87</v>
      </c>
      <c r="AI135" s="3" t="s">
        <v>32</v>
      </c>
      <c r="AJ135" s="6" t="s">
        <v>32</v>
      </c>
      <c r="AK135" s="9">
        <v>209.32</v>
      </c>
      <c r="AL135" s="9">
        <v>289.20999999999998</v>
      </c>
      <c r="AM135" s="9" t="s">
        <v>32</v>
      </c>
      <c r="AN135" s="9">
        <v>50.82</v>
      </c>
      <c r="AO135" s="9">
        <v>11.13</v>
      </c>
      <c r="AP135" s="9">
        <v>47</v>
      </c>
      <c r="AQ135" s="9">
        <v>6.72</v>
      </c>
      <c r="AR135" s="9">
        <v>18.47</v>
      </c>
      <c r="AS135" s="9">
        <v>111.74</v>
      </c>
      <c r="AT135" s="9">
        <v>16.77</v>
      </c>
      <c r="AU135" s="9">
        <v>119.32</v>
      </c>
      <c r="AV135" s="3">
        <f t="shared" si="107"/>
        <v>0.33594487445723997</v>
      </c>
      <c r="AW135" s="3">
        <f t="shared" si="109"/>
        <v>0.29412875212384371</v>
      </c>
      <c r="AX135" s="6" t="str">
        <f t="shared" si="110"/>
        <v>NA</v>
      </c>
      <c r="AY135" s="6" t="str">
        <f t="shared" si="111"/>
        <v>NA</v>
      </c>
      <c r="AZ135" s="3">
        <f t="shared" si="112"/>
        <v>0.57945318972659487</v>
      </c>
      <c r="BA135" s="3">
        <f t="shared" si="113"/>
        <v>0.15323976158431071</v>
      </c>
      <c r="BB135" s="3">
        <f t="shared" si="114"/>
        <v>0.43480632842334971</v>
      </c>
      <c r="BC135" s="3">
        <f t="shared" si="115"/>
        <v>0.14631801576619882</v>
      </c>
      <c r="BD135" s="3">
        <f t="shared" si="116"/>
        <v>1.5599980027235522E-2</v>
      </c>
      <c r="BE135" s="3">
        <f t="shared" si="117"/>
        <v>0.18906928450066077</v>
      </c>
      <c r="BF135" s="3">
        <f t="shared" si="118"/>
        <v>7.7968661506513118E-2</v>
      </c>
      <c r="BG135" s="3">
        <f t="shared" si="119"/>
        <v>0.51494956040765305</v>
      </c>
      <c r="BH135" s="3" t="str">
        <f t="shared" si="120"/>
        <v>NA</v>
      </c>
      <c r="BI135" s="3">
        <f t="shared" si="121"/>
        <v>2.9639418538795547E-2</v>
      </c>
      <c r="BJ135" s="3">
        <f t="shared" si="122"/>
        <v>0.49122144610156693</v>
      </c>
      <c r="BK135" s="25">
        <v>2.78</v>
      </c>
      <c r="BL135" s="3" t="s">
        <v>32</v>
      </c>
      <c r="BM135" s="3">
        <f t="shared" si="88"/>
        <v>2.3831775700934577</v>
      </c>
      <c r="BN135" s="6">
        <v>0</v>
      </c>
      <c r="BO135" s="6" t="s">
        <v>32</v>
      </c>
      <c r="BP135" s="6">
        <v>1</v>
      </c>
      <c r="BQ135" s="6">
        <v>0</v>
      </c>
      <c r="BR135" s="3">
        <f t="shared" si="106"/>
        <v>0.41734379862383741</v>
      </c>
      <c r="BS135" s="3">
        <f t="shared" si="83"/>
        <v>0.72376473842536571</v>
      </c>
      <c r="BT135" s="3" t="str">
        <f t="shared" si="89"/>
        <v>NA</v>
      </c>
      <c r="BU135" s="3" t="str">
        <f t="shared" si="90"/>
        <v>NA</v>
      </c>
      <c r="BV135" s="3">
        <f t="shared" si="105"/>
        <v>1.0812765957446808</v>
      </c>
      <c r="BW135" s="3">
        <f t="shared" si="123"/>
        <v>0.44364734755521995</v>
      </c>
      <c r="BX135" s="3">
        <f t="shared" si="84"/>
        <v>0.21900826446280994</v>
      </c>
      <c r="BY135" s="3">
        <f t="shared" si="85"/>
        <v>0.14297872340425533</v>
      </c>
      <c r="BZ135" s="3">
        <f t="shared" si="86"/>
        <v>0.16529443350635403</v>
      </c>
      <c r="CA135" s="3">
        <f t="shared" si="87"/>
        <v>0.14054642976868925</v>
      </c>
      <c r="CB135" s="3"/>
      <c r="CC135" s="3"/>
      <c r="CD135" s="3"/>
      <c r="CE135" s="3"/>
    </row>
    <row r="136" spans="1:83" ht="25" customHeight="1">
      <c r="A136" s="18" t="s">
        <v>306</v>
      </c>
      <c r="B136" s="20" t="s">
        <v>162</v>
      </c>
      <c r="C136" s="6" t="s">
        <v>163</v>
      </c>
      <c r="D136" s="3" t="s">
        <v>46</v>
      </c>
      <c r="E136" s="9">
        <v>115.7</v>
      </c>
      <c r="F136" s="9">
        <v>100.4</v>
      </c>
      <c r="G136" s="9">
        <v>30.86</v>
      </c>
      <c r="H136" s="9">
        <v>14.8</v>
      </c>
      <c r="I136" s="9" t="s">
        <v>32</v>
      </c>
      <c r="J136" s="9">
        <v>62.6</v>
      </c>
      <c r="K136" s="9">
        <v>97.4</v>
      </c>
      <c r="L136" s="9">
        <v>35.6</v>
      </c>
      <c r="M136" s="9">
        <v>15</v>
      </c>
      <c r="N136" s="9">
        <v>4.2</v>
      </c>
      <c r="O136" s="9" t="s">
        <v>32</v>
      </c>
      <c r="P136" s="9">
        <v>15.79</v>
      </c>
      <c r="Q136" s="9">
        <v>4.72</v>
      </c>
      <c r="R136" s="9">
        <v>34</v>
      </c>
      <c r="S136" s="9">
        <v>16.3</v>
      </c>
      <c r="T136" s="9">
        <v>11.6</v>
      </c>
      <c r="U136" s="9" t="s">
        <v>32</v>
      </c>
      <c r="V136" s="9">
        <v>2.5</v>
      </c>
      <c r="W136" s="9">
        <v>27</v>
      </c>
      <c r="X136" s="9">
        <v>7.7</v>
      </c>
      <c r="Y136" s="9">
        <v>52.6</v>
      </c>
      <c r="Z136" s="6" t="s">
        <v>32</v>
      </c>
      <c r="AA136" s="6" t="s">
        <v>32</v>
      </c>
      <c r="AB136" s="6" t="s">
        <v>33</v>
      </c>
      <c r="AC136" s="6" t="s">
        <v>34</v>
      </c>
      <c r="AD136" s="6" t="s">
        <v>33</v>
      </c>
      <c r="AE136" s="6">
        <v>4.18</v>
      </c>
      <c r="AF136" s="25">
        <v>2.1800000000000002</v>
      </c>
      <c r="AG136" s="25">
        <v>2.25</v>
      </c>
      <c r="AH136" s="25">
        <v>2.63</v>
      </c>
      <c r="AI136" s="3" t="s">
        <v>32</v>
      </c>
      <c r="AJ136" s="6" t="s">
        <v>32</v>
      </c>
      <c r="AK136" s="9">
        <v>184.25</v>
      </c>
      <c r="AL136" s="9">
        <v>278.17</v>
      </c>
      <c r="AM136" s="9" t="s">
        <v>32</v>
      </c>
      <c r="AN136" s="9">
        <v>60.86</v>
      </c>
      <c r="AO136" s="9">
        <v>15.24</v>
      </c>
      <c r="AP136" s="9">
        <v>73.599999999999994</v>
      </c>
      <c r="AQ136" s="9">
        <v>9.5</v>
      </c>
      <c r="AR136" s="9">
        <v>27.2</v>
      </c>
      <c r="AS136" s="9">
        <v>130.4</v>
      </c>
      <c r="AT136" s="9">
        <v>23.1</v>
      </c>
      <c r="AU136" s="9">
        <v>167.8</v>
      </c>
      <c r="AV136" s="3">
        <f t="shared" si="107"/>
        <v>0.30737051792828685</v>
      </c>
      <c r="AW136" s="3">
        <f t="shared" si="109"/>
        <v>0.3386454183266932</v>
      </c>
      <c r="AX136" s="6">
        <f t="shared" si="110"/>
        <v>3.6300777873811585E-2</v>
      </c>
      <c r="AY136" s="6" t="str">
        <f t="shared" si="111"/>
        <v>NA</v>
      </c>
      <c r="AZ136" s="3">
        <f t="shared" si="112"/>
        <v>0.54105445116681072</v>
      </c>
      <c r="BA136" s="3">
        <f t="shared" si="113"/>
        <v>0.15400410677618068</v>
      </c>
      <c r="BB136" s="3">
        <f t="shared" si="114"/>
        <v>0.42134831460674155</v>
      </c>
      <c r="BC136" s="3">
        <f t="shared" si="115"/>
        <v>0.15195071868583163</v>
      </c>
      <c r="BD136" s="3">
        <f t="shared" si="116"/>
        <v>1.0312336312122028E-2</v>
      </c>
      <c r="BE136" s="3">
        <f t="shared" si="117"/>
        <v>0.15727091633466134</v>
      </c>
      <c r="BF136" s="3">
        <f t="shared" si="118"/>
        <v>4.7011952191235051E-2</v>
      </c>
      <c r="BG136" s="3">
        <f t="shared" si="119"/>
        <v>0.43650615057348219</v>
      </c>
      <c r="BH136" s="3" t="str">
        <f t="shared" si="120"/>
        <v>NA</v>
      </c>
      <c r="BI136" s="3">
        <f t="shared" si="121"/>
        <v>2.4900398406374501E-2</v>
      </c>
      <c r="BJ136" s="3">
        <f t="shared" si="122"/>
        <v>0.5239043824701195</v>
      </c>
      <c r="BK136" s="25">
        <v>2.25</v>
      </c>
      <c r="BL136" s="3" t="s">
        <v>32</v>
      </c>
      <c r="BM136" s="3">
        <f t="shared" si="88"/>
        <v>1.9174311926605503</v>
      </c>
      <c r="BN136" s="6" t="s">
        <v>32</v>
      </c>
      <c r="BO136" s="6" t="s">
        <v>32</v>
      </c>
      <c r="BP136" s="6">
        <v>1</v>
      </c>
      <c r="BQ136" s="6">
        <v>0</v>
      </c>
      <c r="BR136" s="3">
        <f t="shared" si="106"/>
        <v>0.41593270302333102</v>
      </c>
      <c r="BS136" s="3">
        <f t="shared" si="83"/>
        <v>0.66236474098572806</v>
      </c>
      <c r="BT136" s="3" t="str">
        <f t="shared" si="89"/>
        <v>NA</v>
      </c>
      <c r="BU136" s="3" t="str">
        <f t="shared" si="90"/>
        <v>NA</v>
      </c>
      <c r="BV136" s="3">
        <f t="shared" si="105"/>
        <v>0.82690217391304355</v>
      </c>
      <c r="BW136" s="3">
        <f t="shared" si="123"/>
        <v>0.73306772908366524</v>
      </c>
      <c r="BX136" s="3">
        <f t="shared" si="84"/>
        <v>0.25041077883667434</v>
      </c>
      <c r="BY136" s="3">
        <f t="shared" si="85"/>
        <v>0.12907608695652176</v>
      </c>
      <c r="BZ136" s="3">
        <f t="shared" si="86"/>
        <v>0.20858895705521471</v>
      </c>
      <c r="CA136" s="3">
        <f t="shared" si="87"/>
        <v>0.13766388557806913</v>
      </c>
      <c r="CB136" s="3"/>
      <c r="CC136" s="3"/>
      <c r="CD136" s="3"/>
      <c r="CE136" s="3"/>
    </row>
    <row r="137" spans="1:83" ht="25" customHeight="1">
      <c r="A137" s="18" t="s">
        <v>306</v>
      </c>
      <c r="B137" s="20" t="s">
        <v>164</v>
      </c>
      <c r="C137" s="6" t="s">
        <v>165</v>
      </c>
      <c r="D137" s="3" t="s">
        <v>46</v>
      </c>
      <c r="E137" s="9">
        <v>103.852</v>
      </c>
      <c r="F137" s="9">
        <v>87.138000000000005</v>
      </c>
      <c r="G137" s="9">
        <v>28.49</v>
      </c>
      <c r="H137" s="14">
        <v>11.1</v>
      </c>
      <c r="I137" s="9">
        <v>14.917</v>
      </c>
      <c r="J137" s="9" t="s">
        <v>32</v>
      </c>
      <c r="K137" s="9">
        <v>89.19</v>
      </c>
      <c r="L137" s="9" t="s">
        <v>32</v>
      </c>
      <c r="M137" s="9" t="s">
        <v>32</v>
      </c>
      <c r="N137" s="5" t="s">
        <v>32</v>
      </c>
      <c r="O137" s="9" t="s">
        <v>32</v>
      </c>
      <c r="P137" s="9">
        <v>15.551</v>
      </c>
      <c r="Q137" s="5">
        <v>5.56</v>
      </c>
      <c r="R137" s="9">
        <v>31.29</v>
      </c>
      <c r="S137" s="9">
        <v>18.8</v>
      </c>
      <c r="T137" s="9">
        <v>11.23</v>
      </c>
      <c r="U137" s="9" t="s">
        <v>32</v>
      </c>
      <c r="V137" s="9">
        <v>2.54</v>
      </c>
      <c r="W137" s="9">
        <v>21.335999999999999</v>
      </c>
      <c r="X137" s="9">
        <v>12.260999999999999</v>
      </c>
      <c r="Y137" s="9">
        <v>37.652000000000001</v>
      </c>
      <c r="Z137" s="6" t="s">
        <v>37</v>
      </c>
      <c r="AA137" s="6" t="s">
        <v>34</v>
      </c>
      <c r="AB137" s="6" t="s">
        <v>33</v>
      </c>
      <c r="AC137" s="6" t="s">
        <v>34</v>
      </c>
      <c r="AD137" s="6" t="s">
        <v>33</v>
      </c>
      <c r="AE137" s="6">
        <v>3.15</v>
      </c>
      <c r="AF137" s="25">
        <v>2.11</v>
      </c>
      <c r="AG137" s="25">
        <v>1.53</v>
      </c>
      <c r="AH137" s="25">
        <v>2.2799999999999998</v>
      </c>
      <c r="AI137" s="3">
        <v>0.30309999999999998</v>
      </c>
      <c r="AJ137" s="6" t="s">
        <v>32</v>
      </c>
      <c r="AK137" s="9" t="s">
        <v>32</v>
      </c>
      <c r="AL137" s="9" t="s">
        <v>32</v>
      </c>
      <c r="AM137" s="9" t="s">
        <v>32</v>
      </c>
      <c r="AN137" s="9">
        <v>24.747</v>
      </c>
      <c r="AO137" s="9">
        <v>6.8869999999999996</v>
      </c>
      <c r="AP137" s="9">
        <v>34.011000000000003</v>
      </c>
      <c r="AQ137" s="9">
        <v>4.0460000000000003</v>
      </c>
      <c r="AR137" s="9" t="s">
        <v>32</v>
      </c>
      <c r="AS137" s="9" t="s">
        <v>32</v>
      </c>
      <c r="AT137" s="9" t="s">
        <v>32</v>
      </c>
      <c r="AU137" s="9" t="s">
        <v>32</v>
      </c>
      <c r="AV137" s="3">
        <f t="shared" si="107"/>
        <v>0.32695264981982597</v>
      </c>
      <c r="AW137" s="3">
        <f t="shared" si="109"/>
        <v>0.35908558837705706</v>
      </c>
      <c r="AX137" s="6" t="str">
        <f t="shared" si="110"/>
        <v>NA</v>
      </c>
      <c r="AY137" s="6">
        <f t="shared" si="111"/>
        <v>0.14363709894850363</v>
      </c>
      <c r="AZ137" s="3" t="str">
        <f t="shared" si="112"/>
        <v>NA</v>
      </c>
      <c r="BA137" s="3" t="str">
        <f t="shared" si="113"/>
        <v>NA</v>
      </c>
      <c r="BB137" s="3" t="str">
        <f t="shared" si="114"/>
        <v>NA</v>
      </c>
      <c r="BC137" s="3">
        <f t="shared" si="115"/>
        <v>0.12445341405987219</v>
      </c>
      <c r="BD137" s="3">
        <f t="shared" si="116"/>
        <v>1.7226368131782917E-2</v>
      </c>
      <c r="BE137" s="3">
        <f t="shared" si="117"/>
        <v>0.17846404553696435</v>
      </c>
      <c r="BF137" s="3">
        <f t="shared" si="118"/>
        <v>6.3806835135073098E-2</v>
      </c>
      <c r="BG137" s="3">
        <f t="shared" si="119"/>
        <v>0.54133688739299435</v>
      </c>
      <c r="BH137" s="3" t="str">
        <f t="shared" si="120"/>
        <v>NA</v>
      </c>
      <c r="BI137" s="3">
        <f t="shared" si="121"/>
        <v>2.9149165691202458E-2</v>
      </c>
      <c r="BJ137" s="3">
        <f t="shared" si="122"/>
        <v>0.43209621519887992</v>
      </c>
      <c r="BK137" s="25">
        <v>1.53</v>
      </c>
      <c r="BL137" s="3">
        <v>0.30309999999999998</v>
      </c>
      <c r="BM137" s="3">
        <f t="shared" si="88"/>
        <v>1.4928909952606635</v>
      </c>
      <c r="BN137" s="6">
        <v>1</v>
      </c>
      <c r="BO137" s="6">
        <v>1</v>
      </c>
      <c r="BP137" s="6">
        <v>1</v>
      </c>
      <c r="BQ137" s="6">
        <v>0</v>
      </c>
      <c r="BR137" s="3" t="str">
        <f t="shared" si="106"/>
        <v>NA</v>
      </c>
      <c r="BS137" s="3" t="str">
        <f t="shared" si="83"/>
        <v>NA</v>
      </c>
      <c r="BT137" s="3" t="str">
        <f t="shared" si="89"/>
        <v>NA</v>
      </c>
      <c r="BU137" s="3" t="str">
        <f t="shared" si="90"/>
        <v>NA</v>
      </c>
      <c r="BV137" s="3">
        <f t="shared" si="105"/>
        <v>0.7276175355032195</v>
      </c>
      <c r="BW137" s="3">
        <f t="shared" si="123"/>
        <v>0.39031191902499485</v>
      </c>
      <c r="BX137" s="3">
        <f t="shared" si="84"/>
        <v>0.27829635915464501</v>
      </c>
      <c r="BY137" s="3">
        <f t="shared" si="85"/>
        <v>0.11896151245185381</v>
      </c>
      <c r="BZ137" s="3" t="str">
        <f t="shared" si="86"/>
        <v>NA</v>
      </c>
      <c r="CA137" s="3" t="str">
        <f t="shared" si="87"/>
        <v>NA</v>
      </c>
      <c r="CB137" s="3"/>
      <c r="CC137" s="3"/>
      <c r="CD137" s="3"/>
      <c r="CE137" s="3"/>
    </row>
    <row r="138" spans="1:83" ht="25" customHeight="1">
      <c r="A138" s="18" t="s">
        <v>306</v>
      </c>
      <c r="B138" s="20" t="s">
        <v>166</v>
      </c>
      <c r="C138" s="6" t="s">
        <v>167</v>
      </c>
      <c r="D138" s="3" t="s">
        <v>168</v>
      </c>
      <c r="E138" s="9">
        <v>108.24</v>
      </c>
      <c r="F138" s="9">
        <v>92.95</v>
      </c>
      <c r="G138" s="9">
        <v>32.75</v>
      </c>
      <c r="H138" s="14">
        <v>13.25</v>
      </c>
      <c r="I138" s="9">
        <v>11.6</v>
      </c>
      <c r="J138" s="9" t="s">
        <v>32</v>
      </c>
      <c r="K138" s="9">
        <v>92.8</v>
      </c>
      <c r="L138" s="9" t="s">
        <v>32</v>
      </c>
      <c r="M138" s="9">
        <v>11.79</v>
      </c>
      <c r="N138" s="5">
        <v>5.12</v>
      </c>
      <c r="O138" s="9">
        <v>7.43</v>
      </c>
      <c r="P138" s="9">
        <v>16.989999999999998</v>
      </c>
      <c r="Q138" s="5">
        <v>6.98</v>
      </c>
      <c r="R138" s="9">
        <v>28.69</v>
      </c>
      <c r="S138" s="9">
        <v>18.72</v>
      </c>
      <c r="T138" s="9">
        <v>13.61</v>
      </c>
      <c r="U138" s="9">
        <v>8.98</v>
      </c>
      <c r="V138" s="9">
        <v>4.5</v>
      </c>
      <c r="W138" s="9">
        <v>26.92</v>
      </c>
      <c r="X138" s="9">
        <v>10.86</v>
      </c>
      <c r="Y138" s="9">
        <v>36.799999999999997</v>
      </c>
      <c r="Z138" s="6" t="s">
        <v>34</v>
      </c>
      <c r="AA138" s="6" t="s">
        <v>34</v>
      </c>
      <c r="AB138" s="6" t="s">
        <v>33</v>
      </c>
      <c r="AC138" s="6" t="s">
        <v>34</v>
      </c>
      <c r="AD138" s="6" t="s">
        <v>33</v>
      </c>
      <c r="AE138" s="6" t="s">
        <v>32</v>
      </c>
      <c r="AF138" s="25" t="s">
        <v>32</v>
      </c>
      <c r="AG138" s="25">
        <v>2.1</v>
      </c>
      <c r="AH138" s="25">
        <v>1.84</v>
      </c>
      <c r="AI138" s="3" t="s">
        <v>32</v>
      </c>
      <c r="AJ138" s="6" t="s">
        <v>32</v>
      </c>
      <c r="AK138" s="9">
        <v>127.5</v>
      </c>
      <c r="AL138" s="9" t="s">
        <v>32</v>
      </c>
      <c r="AM138" s="9" t="s">
        <v>32</v>
      </c>
      <c r="AN138" s="9">
        <v>30.68</v>
      </c>
      <c r="AO138" s="9">
        <v>7.16</v>
      </c>
      <c r="AP138" s="9">
        <v>43.36</v>
      </c>
      <c r="AQ138" s="9">
        <v>7.1</v>
      </c>
      <c r="AR138" s="9">
        <v>18.46</v>
      </c>
      <c r="AS138" s="9" t="s">
        <v>32</v>
      </c>
      <c r="AT138" s="9">
        <v>19.8</v>
      </c>
      <c r="AU138" s="9">
        <v>111.6</v>
      </c>
      <c r="AV138" s="3">
        <f t="shared" si="107"/>
        <v>0.35233996772458309</v>
      </c>
      <c r="AW138" s="3">
        <f t="shared" si="109"/>
        <v>0.30866057019903176</v>
      </c>
      <c r="AX138" s="6">
        <f t="shared" si="110"/>
        <v>4.7302291204730229E-2</v>
      </c>
      <c r="AY138" s="6">
        <f t="shared" si="111"/>
        <v>0.10716925351071693</v>
      </c>
      <c r="AZ138" s="3" t="str">
        <f t="shared" si="112"/>
        <v>NA</v>
      </c>
      <c r="BA138" s="3">
        <f t="shared" si="113"/>
        <v>0.12704741379310344</v>
      </c>
      <c r="BB138" s="3" t="str">
        <f t="shared" si="114"/>
        <v>NA</v>
      </c>
      <c r="BC138" s="3">
        <f t="shared" si="115"/>
        <v>0.14278017241379312</v>
      </c>
      <c r="BD138" s="3">
        <f t="shared" si="116"/>
        <v>1.6919054793842727E-2</v>
      </c>
      <c r="BE138" s="3">
        <f t="shared" si="117"/>
        <v>0.18278644432490584</v>
      </c>
      <c r="BF138" s="3">
        <f t="shared" si="118"/>
        <v>7.5094136632598174E-2</v>
      </c>
      <c r="BG138" s="3">
        <f t="shared" si="119"/>
        <v>0.54635659220310917</v>
      </c>
      <c r="BH138" s="3">
        <f t="shared" si="120"/>
        <v>9.6611081226465848E-2</v>
      </c>
      <c r="BI138" s="3">
        <f t="shared" si="121"/>
        <v>4.8413125336202255E-2</v>
      </c>
      <c r="BJ138" s="3">
        <f t="shared" si="122"/>
        <v>0.39591178052716508</v>
      </c>
      <c r="BK138" s="25">
        <v>2.1</v>
      </c>
      <c r="BL138" s="3" t="s">
        <v>32</v>
      </c>
      <c r="BM138" s="3" t="str">
        <f t="shared" si="88"/>
        <v>NA</v>
      </c>
      <c r="BN138" s="6">
        <v>1</v>
      </c>
      <c r="BO138" s="6">
        <v>1</v>
      </c>
      <c r="BP138" s="6">
        <v>1</v>
      </c>
      <c r="BQ138" s="6">
        <v>0</v>
      </c>
      <c r="BR138" s="3" t="str">
        <f t="shared" si="106"/>
        <v>NA</v>
      </c>
      <c r="BS138" s="3" t="str">
        <f t="shared" si="83"/>
        <v>NA</v>
      </c>
      <c r="BT138" s="3" t="str">
        <f t="shared" si="89"/>
        <v>NA</v>
      </c>
      <c r="BU138" s="3" t="str">
        <f t="shared" si="90"/>
        <v>NA</v>
      </c>
      <c r="BV138" s="3">
        <f t="shared" si="105"/>
        <v>0.70756457564575648</v>
      </c>
      <c r="BW138" s="3">
        <f t="shared" si="123"/>
        <v>0.4664873587950511</v>
      </c>
      <c r="BX138" s="3">
        <f t="shared" si="84"/>
        <v>0.23337679269882661</v>
      </c>
      <c r="BY138" s="3">
        <f t="shared" si="85"/>
        <v>0.16374538745387454</v>
      </c>
      <c r="BZ138" s="3" t="str">
        <f t="shared" si="86"/>
        <v>NA</v>
      </c>
      <c r="CA138" s="3">
        <f t="shared" si="87"/>
        <v>0.17741935483870969</v>
      </c>
      <c r="CB138" s="3"/>
      <c r="CC138" s="3"/>
      <c r="CD138" s="3"/>
      <c r="CE138" s="3"/>
    </row>
    <row r="139" spans="1:83" ht="25" customHeight="1">
      <c r="A139" s="18" t="s">
        <v>306</v>
      </c>
      <c r="B139" s="19" t="s">
        <v>169</v>
      </c>
      <c r="C139" s="6" t="s">
        <v>170</v>
      </c>
      <c r="D139" s="3" t="s">
        <v>171</v>
      </c>
      <c r="E139" s="9">
        <v>104.44</v>
      </c>
      <c r="F139" s="9">
        <v>92.59</v>
      </c>
      <c r="G139" s="9">
        <v>31.78</v>
      </c>
      <c r="H139" s="14">
        <v>14.92</v>
      </c>
      <c r="I139" s="9">
        <v>13.22</v>
      </c>
      <c r="J139" s="9" t="s">
        <v>32</v>
      </c>
      <c r="K139" s="9">
        <v>89.12</v>
      </c>
      <c r="L139" s="9" t="s">
        <v>32</v>
      </c>
      <c r="M139" s="9">
        <v>15.58</v>
      </c>
      <c r="N139" s="9">
        <v>4.6180000000000003</v>
      </c>
      <c r="O139" s="9">
        <v>6.34</v>
      </c>
      <c r="P139" s="9">
        <v>16.760000000000002</v>
      </c>
      <c r="Q139" s="5">
        <v>6.38</v>
      </c>
      <c r="R139" s="9" t="s">
        <v>32</v>
      </c>
      <c r="S139" s="9">
        <v>14.86</v>
      </c>
      <c r="T139" s="9">
        <v>8.5399999999999991</v>
      </c>
      <c r="U139" s="9">
        <v>5.82</v>
      </c>
      <c r="V139" s="9">
        <v>2.12</v>
      </c>
      <c r="W139" s="9">
        <v>31.12</v>
      </c>
      <c r="X139" s="9">
        <v>8.3699999999999992</v>
      </c>
      <c r="Y139" s="9">
        <v>46.8</v>
      </c>
      <c r="Z139" s="6" t="s">
        <v>37</v>
      </c>
      <c r="AA139" s="6" t="s">
        <v>32</v>
      </c>
      <c r="AB139" s="6" t="s">
        <v>33</v>
      </c>
      <c r="AC139" s="6" t="s">
        <v>34</v>
      </c>
      <c r="AD139" s="6" t="s">
        <v>33</v>
      </c>
      <c r="AE139" s="6">
        <v>4.21</v>
      </c>
      <c r="AF139" s="3">
        <v>2.14</v>
      </c>
      <c r="AG139" s="25">
        <v>2.17</v>
      </c>
      <c r="AH139" s="25">
        <v>2.0699999999999998</v>
      </c>
      <c r="AI139" s="3" t="s">
        <v>32</v>
      </c>
      <c r="AJ139" s="6" t="s">
        <v>32</v>
      </c>
      <c r="AK139" s="9" t="s">
        <v>32</v>
      </c>
      <c r="AL139" s="9" t="s">
        <v>32</v>
      </c>
      <c r="AM139" s="9" t="s">
        <v>32</v>
      </c>
      <c r="AN139" s="9">
        <v>79.900000000000006</v>
      </c>
      <c r="AO139" s="9">
        <v>19.850000000000001</v>
      </c>
      <c r="AP139" s="9">
        <v>99.52</v>
      </c>
      <c r="AQ139" s="9">
        <v>10.52</v>
      </c>
      <c r="AR139" s="9" t="s">
        <v>32</v>
      </c>
      <c r="AS139" s="9" t="s">
        <v>32</v>
      </c>
      <c r="AT139" s="9" t="s">
        <v>32</v>
      </c>
      <c r="AU139" s="9" t="s">
        <v>32</v>
      </c>
      <c r="AV139" s="3">
        <f t="shared" si="107"/>
        <v>0.34323361054109514</v>
      </c>
      <c r="AW139" s="3" t="str">
        <f t="shared" si="109"/>
        <v>NA</v>
      </c>
      <c r="AX139" s="6">
        <f t="shared" si="110"/>
        <v>4.4216775181922637E-2</v>
      </c>
      <c r="AY139" s="6">
        <f t="shared" si="111"/>
        <v>0.12657985446189202</v>
      </c>
      <c r="AZ139" s="3" t="str">
        <f t="shared" si="112"/>
        <v>NA</v>
      </c>
      <c r="BA139" s="3">
        <f t="shared" si="113"/>
        <v>0.17482046678635546</v>
      </c>
      <c r="BB139" s="3" t="str">
        <f t="shared" si="114"/>
        <v>NA</v>
      </c>
      <c r="BC139" s="3">
        <f t="shared" si="115"/>
        <v>0.16741472172351884</v>
      </c>
      <c r="BD139" s="3">
        <f t="shared" si="116"/>
        <v>1.51917177322827E-2</v>
      </c>
      <c r="BE139" s="3">
        <f t="shared" si="117"/>
        <v>0.18101306836591424</v>
      </c>
      <c r="BF139" s="3">
        <f t="shared" si="118"/>
        <v>6.8905929366022245E-2</v>
      </c>
      <c r="BG139" s="3">
        <f t="shared" si="119"/>
        <v>0.3969827632249765</v>
      </c>
      <c r="BH139" s="3">
        <f t="shared" si="120"/>
        <v>6.2857760017280481E-2</v>
      </c>
      <c r="BI139" s="3">
        <f t="shared" si="121"/>
        <v>2.2896641105950966E-2</v>
      </c>
      <c r="BJ139" s="3">
        <f t="shared" si="122"/>
        <v>0.50545415271627603</v>
      </c>
      <c r="BK139" s="25">
        <v>2.17</v>
      </c>
      <c r="BL139" s="3" t="s">
        <v>32</v>
      </c>
      <c r="BM139" s="3">
        <f t="shared" si="88"/>
        <v>1.9672897196261681</v>
      </c>
      <c r="BN139" s="6">
        <v>1</v>
      </c>
      <c r="BO139" s="6" t="s">
        <v>32</v>
      </c>
      <c r="BP139" s="6">
        <v>1</v>
      </c>
      <c r="BQ139" s="6">
        <v>0</v>
      </c>
      <c r="BR139" s="3" t="str">
        <f t="shared" si="106"/>
        <v>NA</v>
      </c>
      <c r="BS139" s="3" t="str">
        <f t="shared" si="83"/>
        <v>NA</v>
      </c>
      <c r="BT139" s="3" t="str">
        <f t="shared" si="89"/>
        <v>NA</v>
      </c>
      <c r="BU139" s="3" t="str">
        <f t="shared" si="90"/>
        <v>NA</v>
      </c>
      <c r="BV139" s="3">
        <f t="shared" si="105"/>
        <v>0.80285369774919624</v>
      </c>
      <c r="BW139" s="3">
        <f t="shared" si="123"/>
        <v>1.0748460956906793</v>
      </c>
      <c r="BX139" s="3">
        <f t="shared" si="84"/>
        <v>0.24843554443053817</v>
      </c>
      <c r="BY139" s="3">
        <f t="shared" si="85"/>
        <v>0.10570739549839228</v>
      </c>
      <c r="BZ139" s="3" t="str">
        <f t="shared" si="86"/>
        <v>NA</v>
      </c>
      <c r="CA139" s="3" t="str">
        <f t="shared" si="87"/>
        <v>NA</v>
      </c>
      <c r="CB139" s="3"/>
      <c r="CC139" s="3"/>
      <c r="CD139" s="3"/>
      <c r="CE139" s="3"/>
    </row>
    <row r="140" spans="1:83" ht="25" customHeight="1">
      <c r="A140" s="18" t="s">
        <v>306</v>
      </c>
      <c r="B140" s="19" t="s">
        <v>169</v>
      </c>
      <c r="C140" s="3" t="s">
        <v>172</v>
      </c>
      <c r="D140" s="3" t="s">
        <v>173</v>
      </c>
      <c r="E140" s="5">
        <v>103.38</v>
      </c>
      <c r="F140" s="5">
        <v>90.29</v>
      </c>
      <c r="G140" s="5">
        <v>31.53</v>
      </c>
      <c r="H140" s="5">
        <v>13.89</v>
      </c>
      <c r="I140" s="5">
        <v>12.52</v>
      </c>
      <c r="J140" s="5">
        <v>55.71</v>
      </c>
      <c r="K140" s="5">
        <v>91.26</v>
      </c>
      <c r="L140" s="5">
        <v>35.54</v>
      </c>
      <c r="M140" s="5">
        <v>14.54</v>
      </c>
      <c r="N140" s="5">
        <v>4.99</v>
      </c>
      <c r="O140" s="5" t="s">
        <v>32</v>
      </c>
      <c r="P140" s="5">
        <v>15.85</v>
      </c>
      <c r="Q140" s="5">
        <v>6.89</v>
      </c>
      <c r="R140" s="5">
        <v>23.54</v>
      </c>
      <c r="S140" s="5">
        <v>17.11</v>
      </c>
      <c r="T140" s="9">
        <v>11.46</v>
      </c>
      <c r="U140" s="9" t="s">
        <v>32</v>
      </c>
      <c r="V140" s="5">
        <v>2.5299999999999998</v>
      </c>
      <c r="W140" s="5">
        <v>32.15</v>
      </c>
      <c r="X140" s="5">
        <v>9.9499999999999993</v>
      </c>
      <c r="Y140" s="5">
        <v>43.3</v>
      </c>
      <c r="Z140" s="3" t="s">
        <v>33</v>
      </c>
      <c r="AA140" s="3" t="s">
        <v>32</v>
      </c>
      <c r="AB140" s="6" t="s">
        <v>33</v>
      </c>
      <c r="AC140" s="3" t="s">
        <v>34</v>
      </c>
      <c r="AD140" s="6" t="s">
        <v>33</v>
      </c>
      <c r="AE140" s="3">
        <v>4.1399999999999997</v>
      </c>
      <c r="AF140" s="25">
        <v>2.0099999999999998</v>
      </c>
      <c r="AG140" s="25">
        <v>2.0499999999999998</v>
      </c>
      <c r="AH140" s="25">
        <v>2.0099999999999998</v>
      </c>
      <c r="AI140" s="3" t="s">
        <v>32</v>
      </c>
      <c r="AJ140" s="3" t="s">
        <v>32</v>
      </c>
      <c r="AK140" s="5">
        <v>180.42</v>
      </c>
      <c r="AL140" s="5">
        <v>297.81</v>
      </c>
      <c r="AM140" s="5" t="s">
        <v>32</v>
      </c>
      <c r="AN140" s="5">
        <v>42.7</v>
      </c>
      <c r="AO140" s="5">
        <v>12.96</v>
      </c>
      <c r="AP140" s="5">
        <v>57.64</v>
      </c>
      <c r="AQ140" s="5">
        <v>7.99</v>
      </c>
      <c r="AR140" s="5">
        <v>21.56</v>
      </c>
      <c r="AS140" s="5">
        <v>96.8</v>
      </c>
      <c r="AT140" s="5" t="s">
        <v>32</v>
      </c>
      <c r="AU140" s="5" t="s">
        <v>32</v>
      </c>
      <c r="AV140" s="3">
        <f t="shared" si="107"/>
        <v>0.34920810721010076</v>
      </c>
      <c r="AW140" s="3">
        <f t="shared" si="109"/>
        <v>0.26071547236681802</v>
      </c>
      <c r="AX140" s="6">
        <f t="shared" si="110"/>
        <v>4.8268523892435682E-2</v>
      </c>
      <c r="AY140" s="6">
        <f t="shared" si="111"/>
        <v>0.12110659702070033</v>
      </c>
      <c r="AZ140" s="3">
        <f t="shared" si="112"/>
        <v>0.53888566453859554</v>
      </c>
      <c r="BA140" s="3">
        <f t="shared" si="113"/>
        <v>0.15932500547885162</v>
      </c>
      <c r="BB140" s="3">
        <f t="shared" si="114"/>
        <v>0.40911648846370285</v>
      </c>
      <c r="BC140" s="3">
        <f t="shared" si="115"/>
        <v>0.1522024983563445</v>
      </c>
      <c r="BD140" s="3">
        <f t="shared" si="116"/>
        <v>1.961980814677447E-2</v>
      </c>
      <c r="BE140" s="3">
        <f t="shared" si="117"/>
        <v>0.17554546461402146</v>
      </c>
      <c r="BF140" s="3">
        <f t="shared" si="118"/>
        <v>7.6309668844833312E-2</v>
      </c>
      <c r="BG140" s="3">
        <f t="shared" si="119"/>
        <v>0.49703899719271455</v>
      </c>
      <c r="BH140" s="3" t="str">
        <f t="shared" si="120"/>
        <v>NA</v>
      </c>
      <c r="BI140" s="3">
        <f t="shared" si="121"/>
        <v>2.8020821796433708E-2</v>
      </c>
      <c r="BJ140" s="3">
        <f t="shared" si="122"/>
        <v>0.47956584339350972</v>
      </c>
      <c r="BK140" s="25">
        <v>2.0499999999999998</v>
      </c>
      <c r="BL140" s="3" t="s">
        <v>32</v>
      </c>
      <c r="BM140" s="3">
        <f t="shared" si="88"/>
        <v>2.0597014925373136</v>
      </c>
      <c r="BN140" s="3">
        <v>1</v>
      </c>
      <c r="BO140" s="3" t="s">
        <v>32</v>
      </c>
      <c r="BP140" s="3">
        <v>1</v>
      </c>
      <c r="BQ140" s="6">
        <v>0</v>
      </c>
      <c r="BR140" s="3">
        <f t="shared" si="106"/>
        <v>0.34713407877505792</v>
      </c>
      <c r="BS140" s="3">
        <f t="shared" si="83"/>
        <v>0.60582250428125306</v>
      </c>
      <c r="BT140" s="3" t="str">
        <f t="shared" si="89"/>
        <v>NA</v>
      </c>
      <c r="BU140" s="3" t="str">
        <f t="shared" si="90"/>
        <v>NA</v>
      </c>
      <c r="BV140" s="3">
        <f t="shared" si="105"/>
        <v>0.74080499653018739</v>
      </c>
      <c r="BW140" s="3">
        <f t="shared" si="123"/>
        <v>0.63838741831875068</v>
      </c>
      <c r="BX140" s="3">
        <f t="shared" si="84"/>
        <v>0.30351288056206088</v>
      </c>
      <c r="BY140" s="3">
        <f t="shared" si="85"/>
        <v>0.13861901457321305</v>
      </c>
      <c r="BZ140" s="3">
        <f t="shared" si="86"/>
        <v>0.22272727272727272</v>
      </c>
      <c r="CA140" s="3" t="str">
        <f t="shared" si="87"/>
        <v>NA</v>
      </c>
      <c r="CB140" s="3"/>
      <c r="CC140" s="3"/>
      <c r="CD140" s="3"/>
      <c r="CE140" s="3"/>
    </row>
    <row r="141" spans="1:83" ht="25" customHeight="1">
      <c r="A141" s="18" t="s">
        <v>306</v>
      </c>
      <c r="B141" s="19" t="s">
        <v>278</v>
      </c>
      <c r="C141" s="3" t="s">
        <v>279</v>
      </c>
      <c r="D141" s="3" t="s">
        <v>280</v>
      </c>
      <c r="E141" s="5">
        <v>53.31</v>
      </c>
      <c r="F141" s="5">
        <v>45.37</v>
      </c>
      <c r="G141" s="5">
        <v>13.67</v>
      </c>
      <c r="H141" s="5">
        <v>8.32</v>
      </c>
      <c r="I141" s="5" t="s">
        <v>32</v>
      </c>
      <c r="J141" s="5" t="s">
        <v>32</v>
      </c>
      <c r="K141" s="5">
        <v>44.17</v>
      </c>
      <c r="L141" s="5" t="s">
        <v>32</v>
      </c>
      <c r="M141" s="5" t="s">
        <v>32</v>
      </c>
      <c r="N141" s="5" t="s">
        <v>32</v>
      </c>
      <c r="O141" s="5" t="s">
        <v>32</v>
      </c>
      <c r="P141" s="5">
        <v>6.9</v>
      </c>
      <c r="Q141" s="5">
        <v>3.09</v>
      </c>
      <c r="R141" s="5">
        <v>14.12</v>
      </c>
      <c r="S141" s="5">
        <v>9.14</v>
      </c>
      <c r="T141" s="9">
        <v>6.82</v>
      </c>
      <c r="U141" s="9" t="s">
        <v>32</v>
      </c>
      <c r="V141" s="5">
        <v>1.1399999999999999</v>
      </c>
      <c r="W141" s="5">
        <v>13.41</v>
      </c>
      <c r="X141" s="5">
        <v>5.15</v>
      </c>
      <c r="Y141" s="5">
        <v>22.99</v>
      </c>
      <c r="Z141" s="3" t="s">
        <v>33</v>
      </c>
      <c r="AA141" s="3" t="s">
        <v>32</v>
      </c>
      <c r="AB141" s="6" t="s">
        <v>33</v>
      </c>
      <c r="AC141" s="3" t="s">
        <v>34</v>
      </c>
      <c r="AD141" s="6" t="s">
        <v>32</v>
      </c>
      <c r="AE141" s="3" t="s">
        <v>32</v>
      </c>
      <c r="AF141" s="25" t="s">
        <v>32</v>
      </c>
      <c r="AG141" s="25">
        <v>2.4300000000000002</v>
      </c>
      <c r="AH141" s="25">
        <v>0.69</v>
      </c>
      <c r="AI141" s="3" t="s">
        <v>32</v>
      </c>
      <c r="AJ141" s="3" t="s">
        <v>32</v>
      </c>
      <c r="AK141" s="3" t="s">
        <v>32</v>
      </c>
      <c r="AL141" s="3" t="s">
        <v>32</v>
      </c>
      <c r="AM141" s="3" t="s">
        <v>32</v>
      </c>
      <c r="AN141" s="3" t="s">
        <v>32</v>
      </c>
      <c r="AO141" s="3" t="s">
        <v>32</v>
      </c>
      <c r="AP141" s="3" t="s">
        <v>32</v>
      </c>
      <c r="AQ141" s="3" t="s">
        <v>32</v>
      </c>
      <c r="AR141" s="3" t="s">
        <v>32</v>
      </c>
      <c r="AS141" s="3" t="s">
        <v>32</v>
      </c>
      <c r="AT141" s="3" t="s">
        <v>32</v>
      </c>
      <c r="AU141" s="3" t="s">
        <v>32</v>
      </c>
      <c r="AV141" s="3">
        <f t="shared" si="107"/>
        <v>0.30130041877892882</v>
      </c>
      <c r="AW141" s="3">
        <f t="shared" si="109"/>
        <v>0.31121886709279262</v>
      </c>
      <c r="AX141" s="6" t="str">
        <f t="shared" si="110"/>
        <v>NA</v>
      </c>
      <c r="AY141" s="6" t="str">
        <f t="shared" si="111"/>
        <v>NA</v>
      </c>
      <c r="AZ141" s="3" t="str">
        <f t="shared" si="112"/>
        <v>NA</v>
      </c>
      <c r="BA141" s="3" t="str">
        <f t="shared" si="113"/>
        <v>NA</v>
      </c>
      <c r="BB141" s="3" t="str">
        <f t="shared" si="114"/>
        <v>NA</v>
      </c>
      <c r="BC141" s="3">
        <f t="shared" si="115"/>
        <v>0.18836314240434684</v>
      </c>
      <c r="BD141" s="3">
        <f t="shared" si="116"/>
        <v>1.6775228815612473E-2</v>
      </c>
      <c r="BE141" s="3">
        <f t="shared" si="117"/>
        <v>0.1520828741459114</v>
      </c>
      <c r="BF141" s="3">
        <f t="shared" si="118"/>
        <v>6.8106678421864672E-2</v>
      </c>
      <c r="BG141" s="3">
        <f t="shared" si="119"/>
        <v>0.55256577861244327</v>
      </c>
      <c r="BH141" s="3" t="str">
        <f t="shared" si="120"/>
        <v>NA</v>
      </c>
      <c r="BI141" s="3">
        <f t="shared" si="121"/>
        <v>2.5126735728454926E-2</v>
      </c>
      <c r="BJ141" s="3">
        <f t="shared" si="122"/>
        <v>0.50672250385717432</v>
      </c>
      <c r="BK141" s="25">
        <v>1.88</v>
      </c>
      <c r="BL141" s="3" t="s">
        <v>32</v>
      </c>
      <c r="BM141" s="3" t="str">
        <f t="shared" si="88"/>
        <v>NA</v>
      </c>
      <c r="BN141" s="3">
        <v>1</v>
      </c>
      <c r="BO141" s="3">
        <v>1</v>
      </c>
      <c r="BP141" s="3">
        <v>1</v>
      </c>
      <c r="BQ141" s="6">
        <v>0</v>
      </c>
      <c r="BR141" s="3" t="str">
        <f t="shared" si="106"/>
        <v>NA</v>
      </c>
      <c r="BS141" s="3" t="str">
        <f t="shared" si="83"/>
        <v>NA</v>
      </c>
      <c r="BT141" s="3" t="str">
        <f t="shared" si="89"/>
        <v>NA</v>
      </c>
      <c r="BU141" s="3" t="str">
        <f t="shared" si="90"/>
        <v>NA</v>
      </c>
      <c r="BV141" s="3" t="str">
        <f t="shared" si="105"/>
        <v>NA</v>
      </c>
      <c r="BW141" s="3" t="str">
        <f t="shared" si="123"/>
        <v>NA</v>
      </c>
      <c r="BX141" s="3" t="str">
        <f t="shared" si="84"/>
        <v>NA</v>
      </c>
      <c r="BY141" s="3" t="str">
        <f t="shared" si="85"/>
        <v>NA</v>
      </c>
      <c r="BZ141" s="3" t="str">
        <f t="shared" si="86"/>
        <v>NA</v>
      </c>
      <c r="CA141" s="3" t="str">
        <f t="shared" si="87"/>
        <v>NA</v>
      </c>
      <c r="CB141" s="3"/>
      <c r="CC141" s="3"/>
      <c r="CD141" s="3"/>
      <c r="CE141" s="3"/>
    </row>
    <row r="142" spans="1:83" ht="25" customHeight="1">
      <c r="A142" s="18" t="s">
        <v>306</v>
      </c>
      <c r="B142" s="19" t="s">
        <v>174</v>
      </c>
      <c r="C142" s="3" t="s">
        <v>175</v>
      </c>
      <c r="D142" s="3" t="s">
        <v>176</v>
      </c>
      <c r="E142" s="5">
        <v>214.45</v>
      </c>
      <c r="F142" s="5">
        <v>184.82</v>
      </c>
      <c r="G142" s="5">
        <v>64.7</v>
      </c>
      <c r="H142" s="5">
        <v>28.52</v>
      </c>
      <c r="I142" s="5">
        <v>33.479999999999997</v>
      </c>
      <c r="J142" s="5" t="s">
        <v>32</v>
      </c>
      <c r="K142" s="5">
        <v>179.36</v>
      </c>
      <c r="L142" s="5" t="s">
        <v>32</v>
      </c>
      <c r="M142" s="5">
        <v>26</v>
      </c>
      <c r="N142" s="5" t="s">
        <v>32</v>
      </c>
      <c r="O142" s="5" t="s">
        <v>32</v>
      </c>
      <c r="P142" s="5">
        <v>33.770000000000003</v>
      </c>
      <c r="Q142" s="5">
        <v>11.93</v>
      </c>
      <c r="R142" s="5">
        <v>48.25</v>
      </c>
      <c r="S142" s="5">
        <v>29.05</v>
      </c>
      <c r="T142" s="5">
        <v>24.02</v>
      </c>
      <c r="U142" s="5" t="s">
        <v>32</v>
      </c>
      <c r="V142" s="5">
        <v>6.52</v>
      </c>
      <c r="W142" s="5">
        <v>60.01</v>
      </c>
      <c r="X142" s="5">
        <v>18.399999999999999</v>
      </c>
      <c r="Y142" s="5">
        <v>76.180000000000007</v>
      </c>
      <c r="Z142" s="3" t="s">
        <v>37</v>
      </c>
      <c r="AA142" s="3" t="s">
        <v>34</v>
      </c>
      <c r="AB142" s="6" t="s">
        <v>33</v>
      </c>
      <c r="AC142" s="3" t="s">
        <v>34</v>
      </c>
      <c r="AD142" s="6" t="s">
        <v>33</v>
      </c>
      <c r="AE142" s="3">
        <v>2.89</v>
      </c>
      <c r="AF142" s="25">
        <v>1.76</v>
      </c>
      <c r="AG142" s="25">
        <v>2.41</v>
      </c>
      <c r="AH142" s="25">
        <v>5.14</v>
      </c>
      <c r="AI142" s="3">
        <v>0.45600000000000002</v>
      </c>
      <c r="AJ142" s="3" t="s">
        <v>32</v>
      </c>
      <c r="AK142" s="5">
        <v>307.02999999999997</v>
      </c>
      <c r="AL142" s="5">
        <v>535.15</v>
      </c>
      <c r="AM142" s="3" t="s">
        <v>32</v>
      </c>
      <c r="AN142" s="5">
        <v>93.84</v>
      </c>
      <c r="AO142" s="5">
        <v>18.93</v>
      </c>
      <c r="AP142" s="5">
        <v>120.45</v>
      </c>
      <c r="AQ142" s="5">
        <v>12.98</v>
      </c>
      <c r="AR142" s="5">
        <v>61.28</v>
      </c>
      <c r="AS142" s="5">
        <v>246.11</v>
      </c>
      <c r="AT142" s="5">
        <v>54.49</v>
      </c>
      <c r="AU142" s="5">
        <v>288.72000000000003</v>
      </c>
      <c r="AV142" s="3">
        <f t="shared" si="107"/>
        <v>0.35007033870793208</v>
      </c>
      <c r="AW142" s="3">
        <f t="shared" si="109"/>
        <v>0.26106481982469432</v>
      </c>
      <c r="AX142" s="6" t="str">
        <f t="shared" si="110"/>
        <v>NA</v>
      </c>
      <c r="AY142" s="6">
        <f t="shared" si="111"/>
        <v>0.15612030776404756</v>
      </c>
      <c r="AZ142" s="3" t="str">
        <f t="shared" si="112"/>
        <v>NA</v>
      </c>
      <c r="BA142" s="3">
        <f t="shared" si="113"/>
        <v>0.14495985727029437</v>
      </c>
      <c r="BB142" s="3" t="str">
        <f t="shared" si="114"/>
        <v>NA</v>
      </c>
      <c r="BC142" s="3">
        <f t="shared" si="115"/>
        <v>0.15900981266726136</v>
      </c>
      <c r="BD142" s="3">
        <f t="shared" si="116"/>
        <v>1.6162685498412977E-2</v>
      </c>
      <c r="BE142" s="3">
        <f t="shared" si="117"/>
        <v>0.1827183205280814</v>
      </c>
      <c r="BF142" s="3">
        <f t="shared" si="118"/>
        <v>6.4549291202250836E-2</v>
      </c>
      <c r="BG142" s="3">
        <f t="shared" si="119"/>
        <v>0.45104513073804331</v>
      </c>
      <c r="BH142" s="3" t="str">
        <f t="shared" si="120"/>
        <v>NA</v>
      </c>
      <c r="BI142" s="3">
        <f t="shared" si="121"/>
        <v>3.5277567362839518E-2</v>
      </c>
      <c r="BJ142" s="3">
        <f t="shared" si="122"/>
        <v>0.41218482848176607</v>
      </c>
      <c r="BK142" s="25">
        <v>1.84</v>
      </c>
      <c r="BL142" s="3">
        <v>0.45600000000000002</v>
      </c>
      <c r="BM142" s="3">
        <f t="shared" si="88"/>
        <v>1.6420454545454546</v>
      </c>
      <c r="BN142" s="3">
        <v>1</v>
      </c>
      <c r="BO142" s="3">
        <v>1</v>
      </c>
      <c r="BP142" s="3">
        <v>1</v>
      </c>
      <c r="BQ142" s="6">
        <v>0</v>
      </c>
      <c r="BR142" s="3">
        <f t="shared" si="106"/>
        <v>0.40072876763524246</v>
      </c>
      <c r="BS142" s="3">
        <f t="shared" si="83"/>
        <v>0.5737269924320284</v>
      </c>
      <c r="BT142" s="3" t="str">
        <f t="shared" si="89"/>
        <v>NA</v>
      </c>
      <c r="BU142" s="3" t="str">
        <f t="shared" si="90"/>
        <v>NA</v>
      </c>
      <c r="BV142" s="3">
        <f t="shared" si="105"/>
        <v>0.77907845579078461</v>
      </c>
      <c r="BW142" s="3">
        <f t="shared" si="123"/>
        <v>0.65171518233957371</v>
      </c>
      <c r="BX142" s="3">
        <f t="shared" si="84"/>
        <v>0.20172634271099743</v>
      </c>
      <c r="BY142" s="3">
        <f t="shared" si="85"/>
        <v>0.10776255707762557</v>
      </c>
      <c r="BZ142" s="3">
        <f t="shared" si="86"/>
        <v>0.2489943521189712</v>
      </c>
      <c r="CA142" s="3">
        <f t="shared" si="87"/>
        <v>0.18872956497644777</v>
      </c>
      <c r="CB142" s="3"/>
      <c r="CC142" s="3"/>
      <c r="CD142" s="3"/>
      <c r="CE142" s="3"/>
    </row>
    <row r="143" spans="1:83" ht="25" customHeight="1">
      <c r="A143" s="18" t="s">
        <v>306</v>
      </c>
      <c r="B143" s="20" t="s">
        <v>177</v>
      </c>
      <c r="C143" s="6" t="s">
        <v>178</v>
      </c>
      <c r="D143" s="3" t="s">
        <v>46</v>
      </c>
      <c r="E143" s="9">
        <v>34.200000000000003</v>
      </c>
      <c r="F143" s="9">
        <v>30.84</v>
      </c>
      <c r="G143" s="9">
        <v>12.25</v>
      </c>
      <c r="H143" s="9">
        <v>3.48</v>
      </c>
      <c r="I143" s="9" t="s">
        <v>32</v>
      </c>
      <c r="J143" s="9" t="s">
        <v>32</v>
      </c>
      <c r="K143" s="9" t="s">
        <v>32</v>
      </c>
      <c r="L143" s="9" t="s">
        <v>32</v>
      </c>
      <c r="M143" s="9" t="s">
        <v>32</v>
      </c>
      <c r="N143" s="5" t="s">
        <v>32</v>
      </c>
      <c r="O143" s="9" t="s">
        <v>32</v>
      </c>
      <c r="P143" s="9">
        <v>6.47</v>
      </c>
      <c r="Q143" s="9">
        <v>4.6100000000000003</v>
      </c>
      <c r="R143" s="9">
        <v>11.95</v>
      </c>
      <c r="S143" s="9">
        <v>6.08</v>
      </c>
      <c r="T143" s="9">
        <v>5.53</v>
      </c>
      <c r="U143" s="9" t="s">
        <v>32</v>
      </c>
      <c r="V143" s="9" t="s">
        <v>32</v>
      </c>
      <c r="W143" s="9">
        <v>9.34</v>
      </c>
      <c r="X143" s="9">
        <v>3.94</v>
      </c>
      <c r="Y143" s="9">
        <v>11.76</v>
      </c>
      <c r="Z143" s="6" t="s">
        <v>32</v>
      </c>
      <c r="AA143" s="6" t="s">
        <v>32</v>
      </c>
      <c r="AB143" s="6" t="s">
        <v>32</v>
      </c>
      <c r="AC143" s="6" t="s">
        <v>32</v>
      </c>
      <c r="AD143" s="6" t="s">
        <v>33</v>
      </c>
      <c r="AE143" s="6" t="s">
        <v>32</v>
      </c>
      <c r="AF143" s="25" t="s">
        <v>32</v>
      </c>
      <c r="AG143" s="25" t="s">
        <v>32</v>
      </c>
      <c r="AH143" s="25" t="s">
        <v>32</v>
      </c>
      <c r="AI143" s="3" t="s">
        <v>32</v>
      </c>
      <c r="AJ143" s="6" t="s">
        <v>32</v>
      </c>
      <c r="AK143" s="9">
        <v>58.95</v>
      </c>
      <c r="AL143" s="9">
        <v>68.02</v>
      </c>
      <c r="AM143" s="9">
        <v>72.37</v>
      </c>
      <c r="AN143" s="9">
        <v>12.4</v>
      </c>
      <c r="AO143" s="9">
        <v>2.2400000000000002</v>
      </c>
      <c r="AP143" s="9">
        <v>16.47</v>
      </c>
      <c r="AQ143" s="9">
        <v>3.1</v>
      </c>
      <c r="AR143" s="9">
        <v>6.57</v>
      </c>
      <c r="AS143" s="9">
        <v>29.68</v>
      </c>
      <c r="AT143" s="9">
        <v>6.1</v>
      </c>
      <c r="AU143" s="9">
        <v>33.01</v>
      </c>
      <c r="AV143" s="3">
        <f t="shared" si="107"/>
        <v>0.39721141374837871</v>
      </c>
      <c r="AW143" s="3">
        <f t="shared" si="109"/>
        <v>0.38748378728923472</v>
      </c>
      <c r="AX143" s="6" t="str">
        <f t="shared" si="110"/>
        <v>NA</v>
      </c>
      <c r="AY143" s="6" t="str">
        <f t="shared" si="111"/>
        <v>NA</v>
      </c>
      <c r="AZ143" s="3" t="str">
        <f t="shared" si="112"/>
        <v>NA</v>
      </c>
      <c r="BA143" s="3" t="str">
        <f t="shared" si="113"/>
        <v>NA</v>
      </c>
      <c r="BB143" s="3" t="str">
        <f t="shared" si="114"/>
        <v>NA</v>
      </c>
      <c r="BC143" s="3" t="str">
        <f t="shared" si="115"/>
        <v>NA</v>
      </c>
      <c r="BD143" s="3">
        <f t="shared" si="116"/>
        <v>1.9345696208707002E-2</v>
      </c>
      <c r="BE143" s="3">
        <f t="shared" si="117"/>
        <v>0.20979247730220493</v>
      </c>
      <c r="BF143" s="3">
        <f t="shared" si="118"/>
        <v>0.14948119325551235</v>
      </c>
      <c r="BG143" s="3">
        <f t="shared" si="119"/>
        <v>0.59134064053465463</v>
      </c>
      <c r="BH143" s="3" t="str">
        <f t="shared" si="120"/>
        <v>NA</v>
      </c>
      <c r="BI143" s="3" t="str">
        <f t="shared" si="121"/>
        <v>NA</v>
      </c>
      <c r="BJ143" s="3">
        <f t="shared" si="122"/>
        <v>0.38132295719844356</v>
      </c>
      <c r="BK143" s="25" t="s">
        <v>32</v>
      </c>
      <c r="BL143" s="3" t="s">
        <v>32</v>
      </c>
      <c r="BM143" s="3" t="str">
        <f t="shared" si="88"/>
        <v>NA</v>
      </c>
      <c r="BN143" s="6" t="s">
        <v>32</v>
      </c>
      <c r="BO143" s="6" t="s">
        <v>32</v>
      </c>
      <c r="BP143" s="6" t="s">
        <v>32</v>
      </c>
      <c r="BQ143" s="6">
        <v>0</v>
      </c>
      <c r="BR143" s="3">
        <f t="shared" ref="BR143:BR174" si="124">IF(E143="NA", "NA", IF(AL143="NA","NA", E143/AL143))</f>
        <v>0.5027932960893855</v>
      </c>
      <c r="BS143" s="3">
        <f t="shared" si="83"/>
        <v>0.86665686562775668</v>
      </c>
      <c r="BT143" s="3" t="str">
        <f t="shared" si="89"/>
        <v>NA</v>
      </c>
      <c r="BU143" s="3" t="str">
        <f t="shared" si="90"/>
        <v>NA</v>
      </c>
      <c r="BV143" s="3">
        <f t="shared" si="105"/>
        <v>0.75288403157255623</v>
      </c>
      <c r="BW143" s="3">
        <f t="shared" si="123"/>
        <v>0.53404669260700388</v>
      </c>
      <c r="BX143" s="3">
        <f t="shared" si="84"/>
        <v>0.1806451612903226</v>
      </c>
      <c r="BY143" s="3">
        <f t="shared" si="85"/>
        <v>0.18822100789313906</v>
      </c>
      <c r="BZ143" s="3">
        <f t="shared" si="86"/>
        <v>0.22136118598382751</v>
      </c>
      <c r="CA143" s="3">
        <f t="shared" si="87"/>
        <v>0.18479248712511359</v>
      </c>
      <c r="CB143" s="3"/>
      <c r="CC143" s="3"/>
      <c r="CD143" s="3"/>
      <c r="CE143" s="3"/>
    </row>
    <row r="144" spans="1:83" ht="25" customHeight="1">
      <c r="A144" s="18" t="s">
        <v>306</v>
      </c>
      <c r="B144" s="19" t="s">
        <v>179</v>
      </c>
      <c r="C144" s="3" t="s">
        <v>180</v>
      </c>
      <c r="D144" s="3" t="s">
        <v>181</v>
      </c>
      <c r="E144" s="5" t="s">
        <v>32</v>
      </c>
      <c r="F144" s="5">
        <v>238.6</v>
      </c>
      <c r="G144" s="5">
        <v>91.74</v>
      </c>
      <c r="H144" s="5" t="s">
        <v>32</v>
      </c>
      <c r="I144" s="5" t="s">
        <v>32</v>
      </c>
      <c r="J144" s="5" t="s">
        <v>32</v>
      </c>
      <c r="K144" s="5" t="s">
        <v>32</v>
      </c>
      <c r="L144" s="5" t="s">
        <v>32</v>
      </c>
      <c r="M144" s="5" t="s">
        <v>32</v>
      </c>
      <c r="N144" s="5" t="s">
        <v>32</v>
      </c>
      <c r="O144" s="5" t="s">
        <v>32</v>
      </c>
      <c r="P144" s="5">
        <v>59.96</v>
      </c>
      <c r="Q144" s="5">
        <v>13.81</v>
      </c>
      <c r="R144" s="5">
        <v>46.78</v>
      </c>
      <c r="S144" s="5">
        <v>29.05</v>
      </c>
      <c r="T144" s="5">
        <v>20.71</v>
      </c>
      <c r="U144" s="5" t="s">
        <v>32</v>
      </c>
      <c r="V144" s="5">
        <v>4.5199999999999996</v>
      </c>
      <c r="W144" s="5">
        <v>80.66</v>
      </c>
      <c r="X144" s="5">
        <v>20.010000000000002</v>
      </c>
      <c r="Y144" s="5">
        <v>121.3</v>
      </c>
      <c r="Z144" s="3" t="s">
        <v>34</v>
      </c>
      <c r="AA144" s="6" t="s">
        <v>32</v>
      </c>
      <c r="AB144" s="6" t="s">
        <v>33</v>
      </c>
      <c r="AC144" s="3" t="s">
        <v>34</v>
      </c>
      <c r="AD144" s="6" t="s">
        <v>33</v>
      </c>
      <c r="AE144" s="3">
        <v>3.94</v>
      </c>
      <c r="AF144" s="25">
        <v>2.5499999999999998</v>
      </c>
      <c r="AG144" s="25">
        <v>2.58</v>
      </c>
      <c r="AH144" s="25"/>
      <c r="AI144" s="3" t="s">
        <v>32</v>
      </c>
      <c r="AJ144" s="3" t="s">
        <v>32</v>
      </c>
      <c r="AK144" s="3" t="s">
        <v>32</v>
      </c>
      <c r="AL144" s="3" t="s">
        <v>32</v>
      </c>
      <c r="AM144" s="3" t="s">
        <v>32</v>
      </c>
      <c r="AN144" s="3" t="s">
        <v>32</v>
      </c>
      <c r="AO144" s="3" t="s">
        <v>32</v>
      </c>
      <c r="AP144" s="3" t="s">
        <v>32</v>
      </c>
      <c r="AQ144" s="3" t="s">
        <v>32</v>
      </c>
      <c r="AR144" s="3" t="s">
        <v>32</v>
      </c>
      <c r="AS144" s="3" t="s">
        <v>32</v>
      </c>
      <c r="AT144" s="3" t="s">
        <v>32</v>
      </c>
      <c r="AU144" s="3" t="s">
        <v>32</v>
      </c>
      <c r="AV144" s="3">
        <f t="shared" si="107"/>
        <v>0.38449287510477786</v>
      </c>
      <c r="AW144" s="3">
        <f t="shared" si="109"/>
        <v>0.19606035205364628</v>
      </c>
      <c r="AX144" s="6" t="str">
        <f t="shared" si="110"/>
        <v>NA</v>
      </c>
      <c r="AY144" s="6" t="str">
        <f t="shared" si="111"/>
        <v>NA</v>
      </c>
      <c r="AZ144" s="3" t="str">
        <f t="shared" si="112"/>
        <v>NA</v>
      </c>
      <c r="BA144" s="3" t="str">
        <f t="shared" si="113"/>
        <v>NA</v>
      </c>
      <c r="BB144" s="3" t="str">
        <f t="shared" si="114"/>
        <v>NA</v>
      </c>
      <c r="BC144" s="3" t="str">
        <f t="shared" si="115"/>
        <v>NA</v>
      </c>
      <c r="BD144" s="3">
        <f t="shared" si="116"/>
        <v>1.4175370929471935E-2</v>
      </c>
      <c r="BE144" s="3">
        <f t="shared" si="117"/>
        <v>0.25129924559932942</v>
      </c>
      <c r="BF144" s="3">
        <f t="shared" si="118"/>
        <v>5.7879295892707461E-2</v>
      </c>
      <c r="BG144" s="3">
        <f t="shared" si="119"/>
        <v>0.32758937645144204</v>
      </c>
      <c r="BH144" s="3" t="str">
        <f t="shared" si="120"/>
        <v>NA</v>
      </c>
      <c r="BI144" s="3">
        <f t="shared" si="121"/>
        <v>1.8943839061190276E-2</v>
      </c>
      <c r="BJ144" s="3">
        <f t="shared" si="122"/>
        <v>0.50838222967309299</v>
      </c>
      <c r="BK144" s="25">
        <v>2.58</v>
      </c>
      <c r="BL144" s="3" t="s">
        <v>32</v>
      </c>
      <c r="BM144" s="3">
        <f t="shared" si="88"/>
        <v>1.5450980392156863</v>
      </c>
      <c r="BN144" s="3">
        <v>1</v>
      </c>
      <c r="BO144" s="6" t="s">
        <v>32</v>
      </c>
      <c r="BP144" s="3">
        <v>1</v>
      </c>
      <c r="BQ144" s="6">
        <v>0</v>
      </c>
      <c r="BR144" s="3" t="str">
        <f t="shared" si="124"/>
        <v>NA</v>
      </c>
      <c r="BS144" s="3" t="str">
        <f t="shared" si="83"/>
        <v>NA</v>
      </c>
      <c r="BT144" s="3" t="str">
        <f t="shared" si="89"/>
        <v>NA</v>
      </c>
      <c r="BU144" s="3" t="str">
        <f t="shared" si="90"/>
        <v>NA</v>
      </c>
      <c r="BV144" s="3" t="str">
        <f t="shared" si="105"/>
        <v>NA</v>
      </c>
      <c r="BW144" s="3" t="str">
        <f t="shared" si="123"/>
        <v>NA</v>
      </c>
      <c r="BX144" s="3" t="str">
        <f t="shared" si="84"/>
        <v>NA</v>
      </c>
      <c r="BY144" s="3" t="str">
        <f t="shared" si="85"/>
        <v>NA</v>
      </c>
      <c r="BZ144" s="3" t="str">
        <f t="shared" si="86"/>
        <v>NA</v>
      </c>
      <c r="CA144" s="3" t="str">
        <f t="shared" si="87"/>
        <v>NA</v>
      </c>
      <c r="CB144" s="3"/>
      <c r="CC144" s="3"/>
      <c r="CD144" s="3"/>
      <c r="CE144" s="3"/>
    </row>
    <row r="145" spans="1:86" ht="25" customHeight="1">
      <c r="A145" s="18" t="s">
        <v>306</v>
      </c>
      <c r="B145" s="19" t="s">
        <v>182</v>
      </c>
      <c r="C145" s="3" t="s">
        <v>183</v>
      </c>
      <c r="D145" s="3" t="s">
        <v>46</v>
      </c>
      <c r="E145" s="5" t="s">
        <v>32</v>
      </c>
      <c r="F145" s="5">
        <v>386.75</v>
      </c>
      <c r="G145" s="5">
        <v>134.68</v>
      </c>
      <c r="H145" s="5" t="s">
        <v>32</v>
      </c>
      <c r="I145" s="5" t="s">
        <v>32</v>
      </c>
      <c r="J145" s="5" t="s">
        <v>32</v>
      </c>
      <c r="K145" s="5" t="s">
        <v>32</v>
      </c>
      <c r="L145" s="5" t="s">
        <v>32</v>
      </c>
      <c r="M145" s="5" t="s">
        <v>32</v>
      </c>
      <c r="N145" s="5" t="s">
        <v>32</v>
      </c>
      <c r="O145" s="5">
        <v>24.16</v>
      </c>
      <c r="P145" s="5">
        <v>89.9</v>
      </c>
      <c r="Q145" s="5">
        <v>24.51</v>
      </c>
      <c r="R145" s="5">
        <v>74.23</v>
      </c>
      <c r="S145" s="5">
        <v>35.064999999999998</v>
      </c>
      <c r="T145" s="5">
        <v>26.83</v>
      </c>
      <c r="U145" s="5" t="s">
        <v>32</v>
      </c>
      <c r="V145" s="5">
        <v>9.24</v>
      </c>
      <c r="W145" s="5">
        <v>140.47999999999999</v>
      </c>
      <c r="X145" s="5">
        <v>31.797499999999999</v>
      </c>
      <c r="Y145" s="5">
        <v>222.53</v>
      </c>
      <c r="Z145" s="3" t="s">
        <v>34</v>
      </c>
      <c r="AA145" s="6" t="s">
        <v>34</v>
      </c>
      <c r="AB145" s="6" t="s">
        <v>33</v>
      </c>
      <c r="AC145" s="3" t="s">
        <v>34</v>
      </c>
      <c r="AD145" s="6" t="s">
        <v>33</v>
      </c>
      <c r="AE145" s="3">
        <v>2.74</v>
      </c>
      <c r="AF145" s="25">
        <v>2.2999999999999998</v>
      </c>
      <c r="AG145" s="25">
        <v>2.42</v>
      </c>
      <c r="AH145" s="25">
        <v>5.13</v>
      </c>
      <c r="AI145" s="3">
        <v>0.25750000000000001</v>
      </c>
      <c r="AJ145" s="3" t="s">
        <v>32</v>
      </c>
      <c r="AK145" s="3" t="s">
        <v>32</v>
      </c>
      <c r="AL145" s="3" t="s">
        <v>32</v>
      </c>
      <c r="AM145" s="3" t="s">
        <v>32</v>
      </c>
      <c r="AN145" s="3" t="s">
        <v>32</v>
      </c>
      <c r="AO145" s="3" t="s">
        <v>32</v>
      </c>
      <c r="AP145" s="3" t="s">
        <v>32</v>
      </c>
      <c r="AQ145" s="3" t="s">
        <v>32</v>
      </c>
      <c r="AR145" s="3" t="s">
        <v>32</v>
      </c>
      <c r="AS145" s="3" t="s">
        <v>32</v>
      </c>
      <c r="AT145" s="3" t="s">
        <v>32</v>
      </c>
      <c r="AU145" s="3" t="s">
        <v>32</v>
      </c>
      <c r="AV145" s="3">
        <f t="shared" ref="AV145:AV176" si="125">IF(G145="NA", "NA", IF(F145="NA", "NA",G145 /F145))</f>
        <v>0.34823529411764709</v>
      </c>
      <c r="AW145" s="3">
        <f t="shared" si="109"/>
        <v>0.1919327731092437</v>
      </c>
      <c r="AX145" s="6" t="str">
        <f t="shared" si="110"/>
        <v>NA</v>
      </c>
      <c r="AY145" s="6" t="str">
        <f t="shared" si="111"/>
        <v>NA</v>
      </c>
      <c r="AZ145" s="3" t="str">
        <f t="shared" si="112"/>
        <v>NA</v>
      </c>
      <c r="BA145" s="3" t="str">
        <f t="shared" si="113"/>
        <v>NA</v>
      </c>
      <c r="BB145" s="3" t="str">
        <f t="shared" si="114"/>
        <v>NA</v>
      </c>
      <c r="BC145" s="3" t="str">
        <f t="shared" si="115"/>
        <v>NA</v>
      </c>
      <c r="BD145" s="3">
        <f t="shared" si="116"/>
        <v>1.493196056006809E-2</v>
      </c>
      <c r="BE145" s="3">
        <f t="shared" si="117"/>
        <v>0.23244990303813834</v>
      </c>
      <c r="BF145" s="3">
        <f t="shared" si="118"/>
        <v>6.3374272786037494E-2</v>
      </c>
      <c r="BG145" s="3">
        <f t="shared" si="119"/>
        <v>0.25138833522164217</v>
      </c>
      <c r="BH145" s="3" t="str">
        <f t="shared" si="120"/>
        <v>NA</v>
      </c>
      <c r="BI145" s="3">
        <f t="shared" si="121"/>
        <v>2.3891402714932126E-2</v>
      </c>
      <c r="BJ145" s="3">
        <f t="shared" si="122"/>
        <v>0.57538461538461538</v>
      </c>
      <c r="BK145" s="25">
        <v>2.42</v>
      </c>
      <c r="BL145" s="3">
        <v>0.25750000000000001</v>
      </c>
      <c r="BM145" s="3">
        <f t="shared" si="88"/>
        <v>1.1913043478260872</v>
      </c>
      <c r="BN145" s="3">
        <v>1</v>
      </c>
      <c r="BO145" s="6">
        <v>1</v>
      </c>
      <c r="BP145" s="3">
        <v>1</v>
      </c>
      <c r="BQ145" s="6">
        <v>0</v>
      </c>
      <c r="BR145" s="3" t="str">
        <f t="shared" si="124"/>
        <v>NA</v>
      </c>
      <c r="BS145" s="3" t="str">
        <f t="shared" si="83"/>
        <v>NA</v>
      </c>
      <c r="BT145" s="3" t="str">
        <f t="shared" si="89"/>
        <v>NA</v>
      </c>
      <c r="BU145" s="3" t="str">
        <f t="shared" si="90"/>
        <v>NA</v>
      </c>
      <c r="BV145" s="3" t="str">
        <f t="shared" si="105"/>
        <v>NA</v>
      </c>
      <c r="BW145" s="3" t="str">
        <f t="shared" si="123"/>
        <v>NA</v>
      </c>
      <c r="BX145" s="3" t="str">
        <f t="shared" si="84"/>
        <v>NA</v>
      </c>
      <c r="BY145" s="3" t="str">
        <f t="shared" si="85"/>
        <v>NA</v>
      </c>
      <c r="BZ145" s="3" t="str">
        <f t="shared" si="86"/>
        <v>NA</v>
      </c>
      <c r="CA145" s="3" t="str">
        <f t="shared" si="87"/>
        <v>NA</v>
      </c>
      <c r="CB145" s="3"/>
      <c r="CC145" s="3"/>
      <c r="CD145" s="3"/>
      <c r="CE145" s="3"/>
    </row>
    <row r="146" spans="1:86" ht="25" customHeight="1">
      <c r="A146" s="18" t="s">
        <v>306</v>
      </c>
      <c r="B146" s="19" t="s">
        <v>184</v>
      </c>
      <c r="C146" s="3" t="s">
        <v>185</v>
      </c>
      <c r="D146" s="3" t="s">
        <v>186</v>
      </c>
      <c r="E146" s="5">
        <v>167.83</v>
      </c>
      <c r="F146" s="5">
        <v>148.72</v>
      </c>
      <c r="G146" s="5">
        <v>43.04</v>
      </c>
      <c r="H146" s="5">
        <v>22.3</v>
      </c>
      <c r="I146" s="5" t="s">
        <v>32</v>
      </c>
      <c r="J146" s="5" t="s">
        <v>32</v>
      </c>
      <c r="K146" s="5">
        <v>143.93</v>
      </c>
      <c r="L146" s="5" t="s">
        <v>32</v>
      </c>
      <c r="M146" s="5">
        <v>31.02</v>
      </c>
      <c r="N146" s="5" t="s">
        <v>32</v>
      </c>
      <c r="O146" s="5" t="s">
        <v>32</v>
      </c>
      <c r="P146" s="5">
        <v>23.18</v>
      </c>
      <c r="Q146" s="5">
        <v>10.42</v>
      </c>
      <c r="R146" s="5">
        <v>47.53</v>
      </c>
      <c r="S146" s="5">
        <v>25.59</v>
      </c>
      <c r="T146" s="5">
        <v>20.89</v>
      </c>
      <c r="U146" s="5" t="s">
        <v>32</v>
      </c>
      <c r="V146" s="5">
        <v>3</v>
      </c>
      <c r="W146" s="5">
        <v>52.84</v>
      </c>
      <c r="X146" s="5">
        <v>13.7</v>
      </c>
      <c r="Y146" s="5">
        <v>81.36</v>
      </c>
      <c r="Z146" s="3" t="s">
        <v>32</v>
      </c>
      <c r="AA146" s="6" t="s">
        <v>32</v>
      </c>
      <c r="AB146" s="6" t="s">
        <v>33</v>
      </c>
      <c r="AC146" s="3" t="s">
        <v>34</v>
      </c>
      <c r="AD146" s="6" t="s">
        <v>33</v>
      </c>
      <c r="AE146" s="3" t="s">
        <v>32</v>
      </c>
      <c r="AF146" s="25">
        <v>1.79</v>
      </c>
      <c r="AG146" s="25">
        <v>2.5</v>
      </c>
      <c r="AH146" s="25">
        <v>2.54</v>
      </c>
      <c r="AI146" s="3" t="s">
        <v>32</v>
      </c>
      <c r="AJ146" s="3" t="s">
        <v>32</v>
      </c>
      <c r="AK146" s="3">
        <v>339.03</v>
      </c>
      <c r="AL146" s="3" t="s">
        <v>32</v>
      </c>
      <c r="AM146" s="3" t="s">
        <v>32</v>
      </c>
      <c r="AN146" s="3">
        <v>91.45</v>
      </c>
      <c r="AO146" s="3">
        <v>14.04</v>
      </c>
      <c r="AP146" s="3">
        <v>102.68</v>
      </c>
      <c r="AQ146" s="3">
        <v>9.6300000000000008</v>
      </c>
      <c r="AR146" s="3">
        <v>35.14</v>
      </c>
      <c r="AS146" s="5">
        <v>191.37</v>
      </c>
      <c r="AT146" s="5">
        <v>38.99</v>
      </c>
      <c r="AU146" s="3">
        <v>226.19</v>
      </c>
      <c r="AV146" s="3">
        <f t="shared" si="125"/>
        <v>0.28940290478752018</v>
      </c>
      <c r="AW146" s="3">
        <f t="shared" si="109"/>
        <v>0.31959386767079073</v>
      </c>
      <c r="AX146" s="6" t="str">
        <f t="shared" si="110"/>
        <v>NA</v>
      </c>
      <c r="AY146" s="6" t="str">
        <f t="shared" si="111"/>
        <v>NA</v>
      </c>
      <c r="AZ146" s="3" t="str">
        <f t="shared" si="112"/>
        <v>NA</v>
      </c>
      <c r="BA146" s="3">
        <f t="shared" si="113"/>
        <v>0.21552143403043145</v>
      </c>
      <c r="BB146" s="3" t="str">
        <f t="shared" si="114"/>
        <v>NA</v>
      </c>
      <c r="BC146" s="3">
        <f t="shared" si="115"/>
        <v>0.15493642743000069</v>
      </c>
      <c r="BD146" s="3">
        <f t="shared" si="116"/>
        <v>1.636494789606471E-2</v>
      </c>
      <c r="BE146" s="3">
        <f t="shared" si="117"/>
        <v>0.15586336740182893</v>
      </c>
      <c r="BF146" s="3">
        <f t="shared" si="118"/>
        <v>7.0064550833781603E-2</v>
      </c>
      <c r="BG146" s="3">
        <f t="shared" si="119"/>
        <v>0.49092666265079882</v>
      </c>
      <c r="BH146" s="3" t="str">
        <f t="shared" si="120"/>
        <v>NA</v>
      </c>
      <c r="BI146" s="3">
        <f t="shared" si="121"/>
        <v>2.0172135556750941E-2</v>
      </c>
      <c r="BJ146" s="3">
        <f t="shared" si="122"/>
        <v>0.54706831629908548</v>
      </c>
      <c r="BK146" s="25">
        <v>2.5</v>
      </c>
      <c r="BL146" s="3" t="s">
        <v>32</v>
      </c>
      <c r="BM146" s="3" t="str">
        <f t="shared" si="88"/>
        <v>NA</v>
      </c>
      <c r="BN146" s="3" t="s">
        <v>32</v>
      </c>
      <c r="BO146" s="6" t="s">
        <v>32</v>
      </c>
      <c r="BP146" s="3">
        <v>1</v>
      </c>
      <c r="BQ146" s="6">
        <v>0</v>
      </c>
      <c r="BR146" s="3" t="str">
        <f t="shared" si="124"/>
        <v>NA</v>
      </c>
      <c r="BS146" s="3" t="str">
        <f t="shared" si="83"/>
        <v>NA</v>
      </c>
      <c r="BT146" s="3" t="str">
        <f t="shared" si="89"/>
        <v>NA</v>
      </c>
      <c r="BU146" s="3" t="str">
        <f t="shared" si="90"/>
        <v>NA</v>
      </c>
      <c r="BV146" s="3">
        <f t="shared" si="105"/>
        <v>0.89063108687183479</v>
      </c>
      <c r="BW146" s="3">
        <f t="shared" si="123"/>
        <v>0.69042495965572892</v>
      </c>
      <c r="BX146" s="3">
        <f t="shared" si="84"/>
        <v>0.15352651722252594</v>
      </c>
      <c r="BY146" s="3">
        <f t="shared" si="85"/>
        <v>9.378652123100896E-2</v>
      </c>
      <c r="BZ146" s="3">
        <f t="shared" si="86"/>
        <v>0.18362334744212783</v>
      </c>
      <c r="CA146" s="3">
        <f t="shared" si="87"/>
        <v>0.17237720500464213</v>
      </c>
      <c r="CB146" s="3"/>
      <c r="CC146" s="3"/>
      <c r="CD146" s="3"/>
      <c r="CE146" s="3"/>
    </row>
    <row r="147" spans="1:86" ht="25" customHeight="1">
      <c r="A147" s="18" t="s">
        <v>306</v>
      </c>
      <c r="B147" s="19" t="s">
        <v>187</v>
      </c>
      <c r="C147" s="3" t="s">
        <v>188</v>
      </c>
      <c r="D147" s="3" t="s">
        <v>46</v>
      </c>
      <c r="E147" s="5">
        <v>586.5</v>
      </c>
      <c r="F147" s="5">
        <v>503.5</v>
      </c>
      <c r="G147" s="5">
        <v>149.30000000000001</v>
      </c>
      <c r="H147" s="5">
        <v>95.91</v>
      </c>
      <c r="I147" s="5">
        <v>58.6</v>
      </c>
      <c r="J147" s="5" t="s">
        <v>32</v>
      </c>
      <c r="K147" s="5">
        <v>491.5</v>
      </c>
      <c r="L147" s="5" t="s">
        <v>32</v>
      </c>
      <c r="M147" s="5">
        <v>88.8</v>
      </c>
      <c r="N147" s="5">
        <v>22.55</v>
      </c>
      <c r="O147" s="5">
        <v>29.26</v>
      </c>
      <c r="P147" s="5">
        <v>85.3</v>
      </c>
      <c r="Q147" s="5">
        <v>58.19</v>
      </c>
      <c r="R147" s="5">
        <v>119.15</v>
      </c>
      <c r="S147" s="5">
        <v>54.8</v>
      </c>
      <c r="T147" s="5">
        <v>38.4</v>
      </c>
      <c r="U147" s="5" t="s">
        <v>32</v>
      </c>
      <c r="V147" s="5">
        <v>20.3</v>
      </c>
      <c r="W147" s="5">
        <v>193.6</v>
      </c>
      <c r="X147" s="5">
        <v>48.8</v>
      </c>
      <c r="Y147" s="5">
        <v>300.12</v>
      </c>
      <c r="Z147" s="3" t="s">
        <v>37</v>
      </c>
      <c r="AA147" s="6" t="s">
        <v>32</v>
      </c>
      <c r="AB147" s="6" t="s">
        <v>33</v>
      </c>
      <c r="AC147" s="3" t="s">
        <v>34</v>
      </c>
      <c r="AD147" s="6" t="s">
        <v>32</v>
      </c>
      <c r="AE147" s="3" t="s">
        <v>32</v>
      </c>
      <c r="AF147" s="25" t="s">
        <v>32</v>
      </c>
      <c r="AG147" s="25" t="s">
        <v>32</v>
      </c>
      <c r="AH147" s="25" t="s">
        <v>32</v>
      </c>
      <c r="AI147" s="3" t="s">
        <v>32</v>
      </c>
      <c r="AJ147" s="3">
        <v>3724.1</v>
      </c>
      <c r="AK147" s="5">
        <v>712.75</v>
      </c>
      <c r="AL147" s="5">
        <v>1163.25</v>
      </c>
      <c r="AM147" s="5">
        <v>1409.43</v>
      </c>
      <c r="AN147" s="5">
        <v>245.5</v>
      </c>
      <c r="AO147" s="5">
        <v>42.44</v>
      </c>
      <c r="AP147" s="5">
        <v>261.75</v>
      </c>
      <c r="AQ147" s="5">
        <v>29.78</v>
      </c>
      <c r="AR147" s="5" t="s">
        <v>32</v>
      </c>
      <c r="AS147" s="5" t="s">
        <v>32</v>
      </c>
      <c r="AT147" s="5" t="s">
        <v>32</v>
      </c>
      <c r="AU147" s="5" t="s">
        <v>32</v>
      </c>
      <c r="AV147" s="3">
        <f t="shared" si="125"/>
        <v>0.29652432969215492</v>
      </c>
      <c r="AW147" s="3">
        <f t="shared" si="109"/>
        <v>0.23664349553128106</v>
      </c>
      <c r="AX147" s="6">
        <f t="shared" si="110"/>
        <v>3.8448422847399834E-2</v>
      </c>
      <c r="AY147" s="6">
        <f t="shared" si="111"/>
        <v>9.9914748508098894E-2</v>
      </c>
      <c r="AZ147" s="3" t="str">
        <f t="shared" si="112"/>
        <v>NA</v>
      </c>
      <c r="BA147" s="3">
        <f t="shared" si="113"/>
        <v>0.18067141403865716</v>
      </c>
      <c r="BB147" s="3" t="str">
        <f t="shared" si="114"/>
        <v>NA</v>
      </c>
      <c r="BC147" s="3">
        <f t="shared" si="115"/>
        <v>0.19513733468972533</v>
      </c>
      <c r="BD147" s="3">
        <f t="shared" si="116"/>
        <v>1.8633576878434865E-2</v>
      </c>
      <c r="BE147" s="3">
        <f t="shared" si="117"/>
        <v>0.16941410129096326</v>
      </c>
      <c r="BF147" s="3">
        <f t="shared" si="118"/>
        <v>0.11557100297914598</v>
      </c>
      <c r="BG147" s="3">
        <f t="shared" si="119"/>
        <v>0.2907611075616372</v>
      </c>
      <c r="BH147" s="3" t="str">
        <f t="shared" si="120"/>
        <v>NA</v>
      </c>
      <c r="BI147" s="3">
        <f t="shared" si="121"/>
        <v>4.0317775571002981E-2</v>
      </c>
      <c r="BJ147" s="3">
        <f t="shared" si="122"/>
        <v>0.59606752730883816</v>
      </c>
      <c r="BK147" s="25" t="s">
        <v>32</v>
      </c>
      <c r="BL147" s="3" t="s">
        <v>32</v>
      </c>
      <c r="BM147" s="3" t="str">
        <f t="shared" si="88"/>
        <v>NA</v>
      </c>
      <c r="BN147" s="3">
        <v>1</v>
      </c>
      <c r="BO147" s="6" t="s">
        <v>32</v>
      </c>
      <c r="BP147" s="3">
        <v>1</v>
      </c>
      <c r="BQ147" s="6" t="s">
        <v>32</v>
      </c>
      <c r="BR147" s="3">
        <f t="shared" si="124"/>
        <v>0.50419084461637653</v>
      </c>
      <c r="BS147" s="3">
        <f t="shared" si="83"/>
        <v>0.61272297442510204</v>
      </c>
      <c r="BT147" s="3">
        <f t="shared" si="89"/>
        <v>0.31235734808410087</v>
      </c>
      <c r="BU147" s="3">
        <f t="shared" si="90"/>
        <v>0.3784619102601971</v>
      </c>
      <c r="BV147" s="3">
        <f t="shared" si="105"/>
        <v>0.93791786055396376</v>
      </c>
      <c r="BW147" s="3">
        <f t="shared" si="123"/>
        <v>0.5198609731876862</v>
      </c>
      <c r="BX147" s="3">
        <f t="shared" si="84"/>
        <v>0.17287169042769857</v>
      </c>
      <c r="BY147" s="3">
        <f t="shared" si="85"/>
        <v>0.11377268385864375</v>
      </c>
      <c r="BZ147" s="3" t="str">
        <f t="shared" si="86"/>
        <v>NA</v>
      </c>
      <c r="CA147" s="3" t="str">
        <f t="shared" si="87"/>
        <v>NA</v>
      </c>
      <c r="CB147" s="3"/>
      <c r="CC147" s="3"/>
      <c r="CD147" s="3"/>
      <c r="CE147" s="3"/>
    </row>
    <row r="148" spans="1:86" ht="25" customHeight="1">
      <c r="A148" s="18" t="s">
        <v>306</v>
      </c>
      <c r="B148" s="19" t="s">
        <v>187</v>
      </c>
      <c r="C148" s="3" t="s">
        <v>189</v>
      </c>
      <c r="D148" s="3" t="s">
        <v>181</v>
      </c>
      <c r="E148" s="5">
        <v>566.72</v>
      </c>
      <c r="F148" s="5" t="s">
        <v>32</v>
      </c>
      <c r="G148" s="5" t="s">
        <v>32</v>
      </c>
      <c r="H148" s="5">
        <v>77.049000000000007</v>
      </c>
      <c r="I148" s="5">
        <v>73.69</v>
      </c>
      <c r="J148" s="5">
        <v>271.76</v>
      </c>
      <c r="K148" s="5">
        <v>476.23</v>
      </c>
      <c r="L148" s="5">
        <v>202.91</v>
      </c>
      <c r="M148" s="5">
        <v>90.96</v>
      </c>
      <c r="N148" s="5">
        <v>27.986999999999998</v>
      </c>
      <c r="O148" s="5" t="s">
        <v>32</v>
      </c>
      <c r="P148" s="5" t="s">
        <v>32</v>
      </c>
      <c r="Q148" s="5" t="s">
        <v>32</v>
      </c>
      <c r="R148" s="5" t="s">
        <v>32</v>
      </c>
      <c r="S148" s="5" t="s">
        <v>32</v>
      </c>
      <c r="T148" s="5" t="s">
        <v>32</v>
      </c>
      <c r="U148" s="5" t="s">
        <v>32</v>
      </c>
      <c r="V148" s="5" t="s">
        <v>32</v>
      </c>
      <c r="W148" s="5" t="s">
        <v>32</v>
      </c>
      <c r="X148" s="5" t="s">
        <v>32</v>
      </c>
      <c r="Y148" s="5" t="s">
        <v>32</v>
      </c>
      <c r="Z148" s="3" t="s">
        <v>34</v>
      </c>
      <c r="AA148" s="6" t="s">
        <v>32</v>
      </c>
      <c r="AB148" s="6" t="s">
        <v>33</v>
      </c>
      <c r="AC148" s="3" t="s">
        <v>34</v>
      </c>
      <c r="AD148" s="6" t="s">
        <v>33</v>
      </c>
      <c r="AE148" s="3">
        <v>2.16</v>
      </c>
      <c r="AF148" s="25">
        <v>2.0499999999999998</v>
      </c>
      <c r="AG148" s="25">
        <v>1.97</v>
      </c>
      <c r="AH148" s="25">
        <v>6.2</v>
      </c>
      <c r="AI148" s="3" t="s">
        <v>32</v>
      </c>
      <c r="AJ148" s="3" t="s">
        <v>32</v>
      </c>
      <c r="AK148" s="3" t="s">
        <v>32</v>
      </c>
      <c r="AL148" s="3" t="s">
        <v>32</v>
      </c>
      <c r="AM148" s="3" t="s">
        <v>32</v>
      </c>
      <c r="AN148" s="3" t="s">
        <v>32</v>
      </c>
      <c r="AO148" s="3" t="s">
        <v>32</v>
      </c>
      <c r="AP148" s="3" t="s">
        <v>32</v>
      </c>
      <c r="AQ148" s="3" t="s">
        <v>32</v>
      </c>
      <c r="AR148" s="3" t="s">
        <v>32</v>
      </c>
      <c r="AS148" s="3" t="s">
        <v>32</v>
      </c>
      <c r="AT148" s="3" t="s">
        <v>32</v>
      </c>
      <c r="AU148" s="3" t="s">
        <v>32</v>
      </c>
      <c r="AV148" s="3" t="str">
        <f t="shared" si="125"/>
        <v>NA</v>
      </c>
      <c r="AW148" s="3" t="str">
        <f t="shared" si="109"/>
        <v>NA</v>
      </c>
      <c r="AX148" s="6">
        <f t="shared" si="110"/>
        <v>4.9384175607001687E-2</v>
      </c>
      <c r="AY148" s="6">
        <f t="shared" si="111"/>
        <v>0.13002893845285149</v>
      </c>
      <c r="AZ148" s="3">
        <f t="shared" si="112"/>
        <v>0.47953133822699034</v>
      </c>
      <c r="BA148" s="3">
        <f t="shared" si="113"/>
        <v>0.19100014698779999</v>
      </c>
      <c r="BB148" s="3">
        <f t="shared" si="114"/>
        <v>0.44827756148045927</v>
      </c>
      <c r="BC148" s="3">
        <f t="shared" si="115"/>
        <v>0.16178947147386769</v>
      </c>
      <c r="BD148" s="3" t="str">
        <f t="shared" si="116"/>
        <v>NA</v>
      </c>
      <c r="BE148" s="3" t="str">
        <f t="shared" si="117"/>
        <v>NA</v>
      </c>
      <c r="BF148" s="3" t="str">
        <f t="shared" si="118"/>
        <v>NA</v>
      </c>
      <c r="BG148" s="3" t="str">
        <f t="shared" si="119"/>
        <v>NA</v>
      </c>
      <c r="BH148" s="3" t="str">
        <f t="shared" si="120"/>
        <v>NA</v>
      </c>
      <c r="BI148" s="3" t="str">
        <f t="shared" si="121"/>
        <v>NA</v>
      </c>
      <c r="BJ148" s="3" t="str">
        <f t="shared" si="122"/>
        <v>NA</v>
      </c>
      <c r="BK148" s="25">
        <v>1.97</v>
      </c>
      <c r="BL148" s="3" t="s">
        <v>32</v>
      </c>
      <c r="BM148" s="3">
        <f t="shared" si="88"/>
        <v>1.0536585365853661</v>
      </c>
      <c r="BN148" s="3">
        <v>1</v>
      </c>
      <c r="BO148" s="6" t="s">
        <v>32</v>
      </c>
      <c r="BP148" s="3">
        <v>1</v>
      </c>
      <c r="BQ148" s="6">
        <v>0</v>
      </c>
      <c r="BR148" s="3" t="str">
        <f t="shared" si="124"/>
        <v>NA</v>
      </c>
      <c r="BS148" s="3" t="str">
        <f t="shared" si="83"/>
        <v>NA</v>
      </c>
      <c r="BT148" s="3" t="str">
        <f t="shared" si="89"/>
        <v>NA</v>
      </c>
      <c r="BU148" s="3" t="str">
        <f t="shared" si="90"/>
        <v>NA</v>
      </c>
      <c r="BV148" s="3" t="str">
        <f t="shared" si="105"/>
        <v>NA</v>
      </c>
      <c r="BW148" s="3" t="str">
        <f t="shared" si="123"/>
        <v>NA</v>
      </c>
      <c r="BX148" s="3" t="str">
        <f t="shared" si="84"/>
        <v>NA</v>
      </c>
      <c r="BY148" s="3" t="str">
        <f t="shared" si="85"/>
        <v>NA</v>
      </c>
      <c r="BZ148" s="3" t="str">
        <f t="shared" si="86"/>
        <v>NA</v>
      </c>
      <c r="CA148" s="3" t="str">
        <f t="shared" si="87"/>
        <v>NA</v>
      </c>
      <c r="CB148" s="3"/>
      <c r="CC148" s="3"/>
      <c r="CD148" s="3"/>
      <c r="CE148" s="3"/>
    </row>
    <row r="149" spans="1:86" ht="25" customHeight="1">
      <c r="A149" s="18" t="s">
        <v>306</v>
      </c>
      <c r="B149" s="19" t="s">
        <v>187</v>
      </c>
      <c r="C149" s="3" t="s">
        <v>190</v>
      </c>
      <c r="D149" s="3" t="s">
        <v>46</v>
      </c>
      <c r="E149" s="5" t="s">
        <v>32</v>
      </c>
      <c r="F149" s="5">
        <v>865.99</v>
      </c>
      <c r="G149" s="5">
        <v>276.68</v>
      </c>
      <c r="H149" s="5" t="s">
        <v>32</v>
      </c>
      <c r="I149" s="5" t="s">
        <v>32</v>
      </c>
      <c r="J149" s="5" t="s">
        <v>32</v>
      </c>
      <c r="K149" s="5" t="s">
        <v>32</v>
      </c>
      <c r="L149" s="5" t="s">
        <v>32</v>
      </c>
      <c r="M149" s="3" t="s">
        <v>32</v>
      </c>
      <c r="N149" s="5" t="s">
        <v>32</v>
      </c>
      <c r="O149" s="5" t="s">
        <v>32</v>
      </c>
      <c r="P149" s="5">
        <v>140.25</v>
      </c>
      <c r="Q149" s="5">
        <v>60.6</v>
      </c>
      <c r="R149" s="5">
        <v>196.29</v>
      </c>
      <c r="S149" s="5">
        <v>85.58</v>
      </c>
      <c r="T149" s="5">
        <v>69.23</v>
      </c>
      <c r="U149" s="5" t="s">
        <v>32</v>
      </c>
      <c r="V149" s="5">
        <v>22.87</v>
      </c>
      <c r="W149" s="5">
        <v>266.62</v>
      </c>
      <c r="X149" s="5">
        <v>70.03</v>
      </c>
      <c r="Y149" s="5">
        <v>495.85</v>
      </c>
      <c r="Z149" s="3" t="s">
        <v>34</v>
      </c>
      <c r="AA149" s="6" t="s">
        <v>32</v>
      </c>
      <c r="AB149" s="6" t="s">
        <v>33</v>
      </c>
      <c r="AC149" s="3" t="s">
        <v>34</v>
      </c>
      <c r="AD149" s="6" t="s">
        <v>32</v>
      </c>
      <c r="AE149" s="3" t="s">
        <v>32</v>
      </c>
      <c r="AF149" s="25" t="s">
        <v>32</v>
      </c>
      <c r="AG149" s="25" t="s">
        <v>32</v>
      </c>
      <c r="AH149" s="25" t="s">
        <v>32</v>
      </c>
      <c r="AI149" s="3" t="s">
        <v>32</v>
      </c>
      <c r="AJ149" s="3" t="s">
        <v>32</v>
      </c>
      <c r="AK149" s="5" t="s">
        <v>32</v>
      </c>
      <c r="AL149" s="5" t="s">
        <v>32</v>
      </c>
      <c r="AM149" s="3" t="s">
        <v>32</v>
      </c>
      <c r="AN149" s="5" t="s">
        <v>32</v>
      </c>
      <c r="AO149" s="5" t="s">
        <v>32</v>
      </c>
      <c r="AP149" s="5" t="s">
        <v>32</v>
      </c>
      <c r="AQ149" s="5" t="s">
        <v>32</v>
      </c>
      <c r="AR149" s="5" t="s">
        <v>32</v>
      </c>
      <c r="AS149" s="5" t="s">
        <v>32</v>
      </c>
      <c r="AT149" s="5" t="s">
        <v>32</v>
      </c>
      <c r="AU149" s="5" t="s">
        <v>32</v>
      </c>
      <c r="AV149" s="3">
        <f t="shared" si="125"/>
        <v>0.31949560618482892</v>
      </c>
      <c r="AW149" s="3">
        <f t="shared" si="109"/>
        <v>0.22666543493573826</v>
      </c>
      <c r="AX149" s="6" t="str">
        <f t="shared" si="110"/>
        <v>NA</v>
      </c>
      <c r="AY149" s="6" t="str">
        <f t="shared" si="111"/>
        <v>NA</v>
      </c>
      <c r="AZ149" s="3" t="str">
        <f t="shared" si="112"/>
        <v>NA</v>
      </c>
      <c r="BA149" s="3" t="str">
        <f t="shared" si="113"/>
        <v>NA</v>
      </c>
      <c r="BB149" s="3" t="str">
        <f t="shared" si="114"/>
        <v>NA</v>
      </c>
      <c r="BC149" s="3" t="str">
        <f t="shared" si="115"/>
        <v>NA</v>
      </c>
      <c r="BD149" s="3">
        <f t="shared" si="116"/>
        <v>1.2448616863921645E-2</v>
      </c>
      <c r="BE149" s="3">
        <f t="shared" si="117"/>
        <v>0.16195337128604256</v>
      </c>
      <c r="BF149" s="3">
        <f t="shared" si="118"/>
        <v>6.9977713368514646E-2</v>
      </c>
      <c r="BG149" s="3">
        <f t="shared" si="119"/>
        <v>0.28080575913245875</v>
      </c>
      <c r="BH149" s="3" t="str">
        <f t="shared" si="120"/>
        <v>NA</v>
      </c>
      <c r="BI149" s="3">
        <f t="shared" si="121"/>
        <v>2.6409080936269473E-2</v>
      </c>
      <c r="BJ149" s="3">
        <f t="shared" si="122"/>
        <v>0.57258166953429024</v>
      </c>
      <c r="BK149" s="25" t="s">
        <v>32</v>
      </c>
      <c r="BL149" s="3" t="s">
        <v>32</v>
      </c>
      <c r="BM149" s="3" t="str">
        <f t="shared" si="88"/>
        <v>NA</v>
      </c>
      <c r="BN149" s="3">
        <v>1</v>
      </c>
      <c r="BO149" s="6" t="s">
        <v>32</v>
      </c>
      <c r="BP149" s="3">
        <v>1</v>
      </c>
      <c r="BQ149" s="6" t="s">
        <v>32</v>
      </c>
      <c r="BR149" s="3" t="str">
        <f t="shared" si="124"/>
        <v>NA</v>
      </c>
      <c r="BS149" s="3" t="str">
        <f t="shared" si="83"/>
        <v>NA</v>
      </c>
      <c r="BT149" s="3" t="str">
        <f t="shared" si="89"/>
        <v>NA</v>
      </c>
      <c r="BU149" s="3" t="str">
        <f t="shared" si="90"/>
        <v>NA</v>
      </c>
      <c r="BV149" s="3" t="str">
        <f t="shared" si="105"/>
        <v>NA</v>
      </c>
      <c r="BW149" s="3" t="str">
        <f t="shared" si="123"/>
        <v>NA</v>
      </c>
      <c r="BX149" s="3" t="str">
        <f t="shared" si="84"/>
        <v>NA</v>
      </c>
      <c r="BY149" s="3" t="str">
        <f t="shared" si="85"/>
        <v>NA</v>
      </c>
      <c r="BZ149" s="3" t="str">
        <f t="shared" si="86"/>
        <v>NA</v>
      </c>
      <c r="CA149" s="3" t="str">
        <f t="shared" si="87"/>
        <v>NA</v>
      </c>
      <c r="CB149" s="3"/>
      <c r="CC149" s="3"/>
      <c r="CD149" s="3"/>
      <c r="CE149" s="3"/>
    </row>
    <row r="150" spans="1:86" ht="25" customHeight="1">
      <c r="A150" s="18" t="s">
        <v>306</v>
      </c>
      <c r="B150" s="19" t="s">
        <v>187</v>
      </c>
      <c r="C150" s="3" t="s">
        <v>191</v>
      </c>
      <c r="D150" s="3" t="s">
        <v>181</v>
      </c>
      <c r="E150" s="5">
        <v>583.17100000000005</v>
      </c>
      <c r="F150" s="5" t="s">
        <v>32</v>
      </c>
      <c r="G150" s="5" t="s">
        <v>32</v>
      </c>
      <c r="H150" s="5">
        <v>69.08</v>
      </c>
      <c r="I150" s="5">
        <v>88.14</v>
      </c>
      <c r="J150" s="5">
        <v>295.07</v>
      </c>
      <c r="K150" s="5">
        <v>494.7</v>
      </c>
      <c r="L150" s="5">
        <v>200.73</v>
      </c>
      <c r="M150" s="5">
        <v>94.75</v>
      </c>
      <c r="N150" s="5">
        <v>23.89</v>
      </c>
      <c r="O150" s="5" t="s">
        <v>32</v>
      </c>
      <c r="P150" s="5" t="s">
        <v>32</v>
      </c>
      <c r="Q150" s="5" t="s">
        <v>32</v>
      </c>
      <c r="R150" s="5" t="s">
        <v>32</v>
      </c>
      <c r="S150" s="5" t="s">
        <v>32</v>
      </c>
      <c r="T150" s="5" t="s">
        <v>32</v>
      </c>
      <c r="U150" s="5" t="s">
        <v>32</v>
      </c>
      <c r="V150" s="5" t="s">
        <v>32</v>
      </c>
      <c r="W150" s="5" t="s">
        <v>32</v>
      </c>
      <c r="X150" s="5" t="s">
        <v>32</v>
      </c>
      <c r="Y150" s="5" t="s">
        <v>32</v>
      </c>
      <c r="Z150" s="3" t="s">
        <v>34</v>
      </c>
      <c r="AA150" s="3" t="s">
        <v>34</v>
      </c>
      <c r="AB150" s="6" t="s">
        <v>33</v>
      </c>
      <c r="AC150" s="3" t="s">
        <v>32</v>
      </c>
      <c r="AD150" s="6" t="s">
        <v>33</v>
      </c>
      <c r="AE150" s="3" t="s">
        <v>32</v>
      </c>
      <c r="AF150" s="25" t="s">
        <v>32</v>
      </c>
      <c r="AG150" s="25">
        <v>1.65</v>
      </c>
      <c r="AH150" s="25">
        <v>8.64</v>
      </c>
      <c r="AI150" s="3">
        <v>5.3199999999999997E-2</v>
      </c>
      <c r="AJ150" s="3" t="s">
        <v>32</v>
      </c>
      <c r="AK150" s="3" t="s">
        <v>32</v>
      </c>
      <c r="AL150" s="3" t="s">
        <v>32</v>
      </c>
      <c r="AM150" s="3" t="s">
        <v>32</v>
      </c>
      <c r="AN150" s="3" t="s">
        <v>32</v>
      </c>
      <c r="AO150" s="3" t="s">
        <v>32</v>
      </c>
      <c r="AP150" s="3" t="s">
        <v>32</v>
      </c>
      <c r="AQ150" s="3" t="s">
        <v>32</v>
      </c>
      <c r="AR150" s="3" t="s">
        <v>32</v>
      </c>
      <c r="AS150" s="3" t="s">
        <v>32</v>
      </c>
      <c r="AT150" s="3" t="s">
        <v>32</v>
      </c>
      <c r="AU150" s="3" t="s">
        <v>32</v>
      </c>
      <c r="AV150" s="3" t="str">
        <f t="shared" si="125"/>
        <v>NA</v>
      </c>
      <c r="AW150" s="3" t="str">
        <f t="shared" si="109"/>
        <v>NA</v>
      </c>
      <c r="AX150" s="6">
        <f t="shared" si="110"/>
        <v>4.0965685879441875E-2</v>
      </c>
      <c r="AY150" s="6">
        <f t="shared" si="111"/>
        <v>0.15113920273813339</v>
      </c>
      <c r="AZ150" s="3">
        <f t="shared" si="112"/>
        <v>0.50597509135399388</v>
      </c>
      <c r="BA150" s="3">
        <f t="shared" si="113"/>
        <v>0.19153022033555692</v>
      </c>
      <c r="BB150" s="3">
        <f t="shared" si="114"/>
        <v>0.47202710108105417</v>
      </c>
      <c r="BC150" s="3">
        <f t="shared" si="115"/>
        <v>0.13964018597129574</v>
      </c>
      <c r="BD150" s="3" t="str">
        <f t="shared" si="116"/>
        <v>NA</v>
      </c>
      <c r="BE150" s="3" t="str">
        <f t="shared" si="117"/>
        <v>NA</v>
      </c>
      <c r="BF150" s="3" t="str">
        <f t="shared" si="118"/>
        <v>NA</v>
      </c>
      <c r="BG150" s="3" t="str">
        <f t="shared" si="119"/>
        <v>NA</v>
      </c>
      <c r="BH150" s="3" t="str">
        <f t="shared" si="120"/>
        <v>NA</v>
      </c>
      <c r="BI150" s="3" t="str">
        <f t="shared" si="121"/>
        <v>NA</v>
      </c>
      <c r="BJ150" s="3" t="str">
        <f t="shared" si="122"/>
        <v>NA</v>
      </c>
      <c r="BK150" s="25">
        <v>1.65</v>
      </c>
      <c r="BL150" s="3">
        <v>5.3199999999999997E-2</v>
      </c>
      <c r="BM150" s="3" t="str">
        <f t="shared" si="88"/>
        <v>NA</v>
      </c>
      <c r="BN150" s="3">
        <v>1</v>
      </c>
      <c r="BO150" s="3">
        <v>1</v>
      </c>
      <c r="BP150" s="3" t="s">
        <v>32</v>
      </c>
      <c r="BQ150" s="6">
        <v>0</v>
      </c>
      <c r="BR150" s="3" t="str">
        <f t="shared" si="124"/>
        <v>NA</v>
      </c>
      <c r="BS150" s="3" t="str">
        <f t="shared" si="83"/>
        <v>NA</v>
      </c>
      <c r="BT150" s="3" t="str">
        <f t="shared" si="89"/>
        <v>NA</v>
      </c>
      <c r="BU150" s="3" t="str">
        <f t="shared" si="90"/>
        <v>NA</v>
      </c>
      <c r="BV150" s="3" t="str">
        <f t="shared" si="105"/>
        <v>NA</v>
      </c>
      <c r="BW150" s="3" t="str">
        <f t="shared" si="123"/>
        <v>NA</v>
      </c>
      <c r="BX150" s="3" t="str">
        <f t="shared" si="84"/>
        <v>NA</v>
      </c>
      <c r="BY150" s="3" t="str">
        <f t="shared" si="85"/>
        <v>NA</v>
      </c>
      <c r="BZ150" s="3" t="str">
        <f t="shared" si="86"/>
        <v>NA</v>
      </c>
      <c r="CA150" s="3" t="str">
        <f t="shared" si="87"/>
        <v>NA</v>
      </c>
      <c r="CB150" s="3"/>
      <c r="CC150" s="3"/>
      <c r="CD150" s="3"/>
      <c r="CE150" s="3"/>
    </row>
    <row r="151" spans="1:86" ht="25" customHeight="1">
      <c r="A151" s="18" t="s">
        <v>306</v>
      </c>
      <c r="B151" s="19" t="s">
        <v>187</v>
      </c>
      <c r="C151" s="3" t="s">
        <v>288</v>
      </c>
      <c r="D151" s="3" t="s">
        <v>181</v>
      </c>
      <c r="E151" s="5" t="s">
        <v>32</v>
      </c>
      <c r="F151" s="5" t="s">
        <v>32</v>
      </c>
      <c r="G151" s="5" t="s">
        <v>32</v>
      </c>
      <c r="H151" s="5" t="s">
        <v>32</v>
      </c>
      <c r="I151" s="5" t="s">
        <v>32</v>
      </c>
      <c r="J151" s="5" t="s">
        <v>32</v>
      </c>
      <c r="K151" s="5" t="s">
        <v>32</v>
      </c>
      <c r="L151" s="5" t="s">
        <v>32</v>
      </c>
      <c r="M151" s="5" t="s">
        <v>32</v>
      </c>
      <c r="N151" s="5" t="s">
        <v>32</v>
      </c>
      <c r="O151" s="5" t="s">
        <v>32</v>
      </c>
      <c r="P151" s="5" t="s">
        <v>32</v>
      </c>
      <c r="Q151" s="5" t="s">
        <v>32</v>
      </c>
      <c r="R151" s="5" t="s">
        <v>32</v>
      </c>
      <c r="S151" s="5" t="s">
        <v>32</v>
      </c>
      <c r="T151" s="5" t="s">
        <v>32</v>
      </c>
      <c r="U151" s="5" t="s">
        <v>32</v>
      </c>
      <c r="V151" s="5" t="s">
        <v>32</v>
      </c>
      <c r="W151" s="5" t="s">
        <v>32</v>
      </c>
      <c r="X151" s="5" t="s">
        <v>32</v>
      </c>
      <c r="Y151" s="5" t="s">
        <v>32</v>
      </c>
      <c r="Z151" s="5" t="s">
        <v>32</v>
      </c>
      <c r="AA151" s="5" t="s">
        <v>32</v>
      </c>
      <c r="AB151" s="5" t="s">
        <v>32</v>
      </c>
      <c r="AC151" s="5" t="s">
        <v>32</v>
      </c>
      <c r="AD151" s="5" t="s">
        <v>32</v>
      </c>
      <c r="AE151" s="5" t="s">
        <v>32</v>
      </c>
      <c r="AF151" s="5" t="s">
        <v>32</v>
      </c>
      <c r="AG151" s="5" t="s">
        <v>32</v>
      </c>
      <c r="AH151" s="5" t="s">
        <v>32</v>
      </c>
      <c r="AI151" s="5" t="s">
        <v>32</v>
      </c>
      <c r="AJ151" s="5" t="s">
        <v>32</v>
      </c>
      <c r="AK151" s="5" t="s">
        <v>32</v>
      </c>
      <c r="AL151" s="5" t="s">
        <v>32</v>
      </c>
      <c r="AM151" s="5" t="s">
        <v>32</v>
      </c>
      <c r="AN151" s="5" t="s">
        <v>32</v>
      </c>
      <c r="AO151" s="5" t="s">
        <v>32</v>
      </c>
      <c r="AP151" s="5">
        <v>351.84</v>
      </c>
      <c r="AQ151" s="5">
        <v>39.159999999999997</v>
      </c>
      <c r="AR151" s="3" t="s">
        <v>32</v>
      </c>
      <c r="AS151" s="3" t="s">
        <v>32</v>
      </c>
      <c r="AT151" s="3" t="s">
        <v>32</v>
      </c>
      <c r="AU151" s="3" t="s">
        <v>32</v>
      </c>
      <c r="AV151" s="3" t="str">
        <f t="shared" si="125"/>
        <v>NA</v>
      </c>
      <c r="AW151" s="3" t="str">
        <f t="shared" si="109"/>
        <v>NA</v>
      </c>
      <c r="AX151" s="6" t="str">
        <f t="shared" si="110"/>
        <v>NA</v>
      </c>
      <c r="AY151" s="6" t="str">
        <f t="shared" si="111"/>
        <v>NA</v>
      </c>
      <c r="AZ151" s="3" t="str">
        <f t="shared" si="112"/>
        <v>NA</v>
      </c>
      <c r="BA151" s="3" t="str">
        <f t="shared" si="113"/>
        <v>NA</v>
      </c>
      <c r="BB151" s="3" t="str">
        <f t="shared" si="114"/>
        <v>NA</v>
      </c>
      <c r="BC151" s="3" t="str">
        <f t="shared" si="115"/>
        <v>NA</v>
      </c>
      <c r="BD151" s="3" t="str">
        <f t="shared" si="116"/>
        <v>NA</v>
      </c>
      <c r="BE151" s="3" t="str">
        <f t="shared" si="117"/>
        <v>NA</v>
      </c>
      <c r="BF151" s="3" t="str">
        <f t="shared" si="118"/>
        <v>NA</v>
      </c>
      <c r="BG151" s="3" t="str">
        <f t="shared" si="119"/>
        <v>NA</v>
      </c>
      <c r="BH151" s="3" t="str">
        <f t="shared" si="120"/>
        <v>NA</v>
      </c>
      <c r="BI151" s="3" t="str">
        <f t="shared" si="121"/>
        <v>NA</v>
      </c>
      <c r="BJ151" s="3" t="str">
        <f t="shared" si="122"/>
        <v>NA</v>
      </c>
      <c r="BK151" s="3" t="s">
        <v>32</v>
      </c>
      <c r="BL151" s="3" t="s">
        <v>32</v>
      </c>
      <c r="BM151" s="3" t="s">
        <v>32</v>
      </c>
      <c r="BN151" s="3" t="s">
        <v>32</v>
      </c>
      <c r="BO151" s="3" t="s">
        <v>32</v>
      </c>
      <c r="BP151" s="3" t="s">
        <v>32</v>
      </c>
      <c r="BQ151" s="3" t="s">
        <v>32</v>
      </c>
      <c r="BR151" s="3" t="str">
        <f t="shared" si="124"/>
        <v>NA</v>
      </c>
      <c r="BS151" s="3" t="str">
        <f t="shared" si="83"/>
        <v>NA</v>
      </c>
      <c r="BT151" s="3" t="str">
        <f t="shared" si="89"/>
        <v>NA</v>
      </c>
      <c r="BU151" s="3" t="str">
        <f t="shared" si="90"/>
        <v>NA</v>
      </c>
      <c r="BV151" s="3" t="str">
        <f t="shared" si="105"/>
        <v>NA</v>
      </c>
      <c r="BW151" s="3" t="str">
        <f t="shared" si="123"/>
        <v>NA</v>
      </c>
      <c r="BX151" s="3" t="str">
        <f t="shared" si="84"/>
        <v>NA</v>
      </c>
      <c r="BY151" s="3">
        <f t="shared" si="85"/>
        <v>0.11130059117780809</v>
      </c>
      <c r="BZ151" s="3" t="str">
        <f t="shared" si="86"/>
        <v>NA</v>
      </c>
      <c r="CA151" s="3" t="str">
        <f t="shared" si="87"/>
        <v>NA</v>
      </c>
      <c r="CB151" s="3"/>
      <c r="CC151" s="3"/>
      <c r="CD151" s="3"/>
      <c r="CE151" s="3"/>
    </row>
    <row r="152" spans="1:86" ht="25" customHeight="1">
      <c r="A152" s="18" t="s">
        <v>306</v>
      </c>
      <c r="B152" s="19" t="s">
        <v>187</v>
      </c>
      <c r="C152" s="3" t="s">
        <v>289</v>
      </c>
      <c r="D152" s="3" t="s">
        <v>181</v>
      </c>
      <c r="E152" s="5" t="s">
        <v>32</v>
      </c>
      <c r="F152" s="5" t="s">
        <v>32</v>
      </c>
      <c r="G152" s="5" t="s">
        <v>32</v>
      </c>
      <c r="H152" s="5" t="s">
        <v>32</v>
      </c>
      <c r="I152" s="5" t="s">
        <v>32</v>
      </c>
      <c r="J152" s="5" t="s">
        <v>32</v>
      </c>
      <c r="K152" s="5" t="s">
        <v>32</v>
      </c>
      <c r="L152" s="5" t="s">
        <v>32</v>
      </c>
      <c r="M152" s="5" t="s">
        <v>32</v>
      </c>
      <c r="N152" s="5" t="s">
        <v>32</v>
      </c>
      <c r="O152" s="5" t="s">
        <v>32</v>
      </c>
      <c r="P152" s="5" t="s">
        <v>32</v>
      </c>
      <c r="Q152" s="5" t="s">
        <v>32</v>
      </c>
      <c r="R152" s="5" t="s">
        <v>32</v>
      </c>
      <c r="S152" s="5" t="s">
        <v>32</v>
      </c>
      <c r="T152" s="5" t="s">
        <v>32</v>
      </c>
      <c r="U152" s="5" t="s">
        <v>32</v>
      </c>
      <c r="V152" s="5" t="s">
        <v>32</v>
      </c>
      <c r="W152" s="5" t="s">
        <v>32</v>
      </c>
      <c r="X152" s="5" t="s">
        <v>32</v>
      </c>
      <c r="Y152" s="5" t="s">
        <v>32</v>
      </c>
      <c r="Z152" s="5" t="s">
        <v>32</v>
      </c>
      <c r="AA152" s="5" t="s">
        <v>32</v>
      </c>
      <c r="AB152" s="5" t="s">
        <v>32</v>
      </c>
      <c r="AC152" s="5" t="s">
        <v>32</v>
      </c>
      <c r="AD152" s="5" t="s">
        <v>32</v>
      </c>
      <c r="AE152" s="5" t="s">
        <v>32</v>
      </c>
      <c r="AF152" s="5" t="s">
        <v>32</v>
      </c>
      <c r="AG152" s="5" t="s">
        <v>32</v>
      </c>
      <c r="AH152" s="5" t="s">
        <v>32</v>
      </c>
      <c r="AI152" s="5" t="s">
        <v>32</v>
      </c>
      <c r="AJ152" s="5" t="s">
        <v>32</v>
      </c>
      <c r="AK152" s="5" t="s">
        <v>32</v>
      </c>
      <c r="AL152" s="5" t="s">
        <v>32</v>
      </c>
      <c r="AM152" s="5" t="s">
        <v>32</v>
      </c>
      <c r="AN152" s="5">
        <v>395.57</v>
      </c>
      <c r="AO152" s="5">
        <v>78.34</v>
      </c>
      <c r="AP152" s="3" t="s">
        <v>32</v>
      </c>
      <c r="AQ152" s="3" t="s">
        <v>32</v>
      </c>
      <c r="AR152" s="3" t="s">
        <v>32</v>
      </c>
      <c r="AS152" s="3" t="s">
        <v>32</v>
      </c>
      <c r="AT152" s="3" t="s">
        <v>32</v>
      </c>
      <c r="AU152" s="3" t="s">
        <v>32</v>
      </c>
      <c r="AV152" s="3" t="str">
        <f t="shared" si="125"/>
        <v>NA</v>
      </c>
      <c r="AW152" s="3" t="str">
        <f t="shared" si="109"/>
        <v>NA</v>
      </c>
      <c r="AX152" s="6" t="str">
        <f t="shared" si="110"/>
        <v>NA</v>
      </c>
      <c r="AY152" s="6" t="str">
        <f t="shared" si="111"/>
        <v>NA</v>
      </c>
      <c r="AZ152" s="3" t="str">
        <f t="shared" si="112"/>
        <v>NA</v>
      </c>
      <c r="BA152" s="3" t="str">
        <f t="shared" si="113"/>
        <v>NA</v>
      </c>
      <c r="BB152" s="3" t="str">
        <f t="shared" si="114"/>
        <v>NA</v>
      </c>
      <c r="BC152" s="3" t="str">
        <f t="shared" si="115"/>
        <v>NA</v>
      </c>
      <c r="BD152" s="3" t="str">
        <f t="shared" si="116"/>
        <v>NA</v>
      </c>
      <c r="BE152" s="3" t="str">
        <f t="shared" si="117"/>
        <v>NA</v>
      </c>
      <c r="BF152" s="3" t="str">
        <f t="shared" si="118"/>
        <v>NA</v>
      </c>
      <c r="BG152" s="3" t="str">
        <f t="shared" si="119"/>
        <v>NA</v>
      </c>
      <c r="BH152" s="3" t="str">
        <f t="shared" si="120"/>
        <v>NA</v>
      </c>
      <c r="BI152" s="3" t="str">
        <f t="shared" si="121"/>
        <v>NA</v>
      </c>
      <c r="BJ152" s="3" t="str">
        <f t="shared" si="122"/>
        <v>NA</v>
      </c>
      <c r="BK152" s="3" t="s">
        <v>32</v>
      </c>
      <c r="BL152" s="3" t="s">
        <v>32</v>
      </c>
      <c r="BM152" s="3" t="s">
        <v>32</v>
      </c>
      <c r="BN152" s="3" t="s">
        <v>32</v>
      </c>
      <c r="BO152" s="3" t="s">
        <v>32</v>
      </c>
      <c r="BP152" s="3" t="s">
        <v>32</v>
      </c>
      <c r="BQ152" s="3" t="s">
        <v>32</v>
      </c>
      <c r="BR152" s="3" t="str">
        <f t="shared" si="124"/>
        <v>NA</v>
      </c>
      <c r="BS152" s="3" t="str">
        <f t="shared" si="83"/>
        <v>NA</v>
      </c>
      <c r="BT152" s="3" t="str">
        <f t="shared" si="89"/>
        <v>NA</v>
      </c>
      <c r="BU152" s="3" t="str">
        <f t="shared" si="90"/>
        <v>NA</v>
      </c>
      <c r="BV152" s="3" t="str">
        <f t="shared" si="105"/>
        <v>NA</v>
      </c>
      <c r="BW152" s="3" t="str">
        <f t="shared" si="123"/>
        <v>NA</v>
      </c>
      <c r="BX152" s="3">
        <f t="shared" si="84"/>
        <v>0.19804332987840334</v>
      </c>
      <c r="BY152" s="3" t="str">
        <f t="shared" si="85"/>
        <v>NA</v>
      </c>
      <c r="BZ152" s="3" t="str">
        <f t="shared" si="86"/>
        <v>NA</v>
      </c>
      <c r="CA152" s="3" t="str">
        <f t="shared" si="87"/>
        <v>NA</v>
      </c>
      <c r="CB152" s="3"/>
      <c r="CC152" s="3"/>
      <c r="CD152" s="3"/>
      <c r="CE152" s="3"/>
    </row>
    <row r="153" spans="1:86" ht="25" customHeight="1">
      <c r="A153" s="18" t="s">
        <v>306</v>
      </c>
      <c r="B153" s="19" t="s">
        <v>187</v>
      </c>
      <c r="C153" s="3" t="s">
        <v>290</v>
      </c>
      <c r="D153" s="3" t="s">
        <v>181</v>
      </c>
      <c r="E153" s="5" t="s">
        <v>32</v>
      </c>
      <c r="F153" s="5" t="s">
        <v>32</v>
      </c>
      <c r="G153" s="5" t="s">
        <v>32</v>
      </c>
      <c r="H153" s="5" t="s">
        <v>32</v>
      </c>
      <c r="I153" s="5" t="s">
        <v>32</v>
      </c>
      <c r="J153" s="5" t="s">
        <v>32</v>
      </c>
      <c r="K153" s="5" t="s">
        <v>32</v>
      </c>
      <c r="L153" s="5" t="s">
        <v>32</v>
      </c>
      <c r="M153" s="5" t="s">
        <v>32</v>
      </c>
      <c r="N153" s="5" t="s">
        <v>32</v>
      </c>
      <c r="O153" s="5" t="s">
        <v>32</v>
      </c>
      <c r="P153" s="5" t="s">
        <v>32</v>
      </c>
      <c r="Q153" s="5" t="s">
        <v>32</v>
      </c>
      <c r="R153" s="5" t="s">
        <v>32</v>
      </c>
      <c r="S153" s="5" t="s">
        <v>32</v>
      </c>
      <c r="T153" s="5" t="s">
        <v>32</v>
      </c>
      <c r="U153" s="5" t="s">
        <v>32</v>
      </c>
      <c r="V153" s="5" t="s">
        <v>32</v>
      </c>
      <c r="W153" s="5" t="s">
        <v>32</v>
      </c>
      <c r="X153" s="5" t="s">
        <v>32</v>
      </c>
      <c r="Y153" s="5" t="s">
        <v>32</v>
      </c>
      <c r="Z153" s="5" t="s">
        <v>32</v>
      </c>
      <c r="AA153" s="5" t="s">
        <v>32</v>
      </c>
      <c r="AB153" s="5" t="s">
        <v>32</v>
      </c>
      <c r="AC153" s="5" t="s">
        <v>32</v>
      </c>
      <c r="AD153" s="5" t="s">
        <v>32</v>
      </c>
      <c r="AE153" s="5" t="s">
        <v>32</v>
      </c>
      <c r="AF153" s="5" t="s">
        <v>32</v>
      </c>
      <c r="AG153" s="5" t="s">
        <v>32</v>
      </c>
      <c r="AH153" s="5" t="s">
        <v>32</v>
      </c>
      <c r="AI153" s="5" t="s">
        <v>32</v>
      </c>
      <c r="AJ153" s="5" t="s">
        <v>32</v>
      </c>
      <c r="AK153" s="5" t="s">
        <v>32</v>
      </c>
      <c r="AL153" s="5" t="s">
        <v>32</v>
      </c>
      <c r="AM153" s="5" t="s">
        <v>32</v>
      </c>
      <c r="AN153" s="5">
        <v>357.14</v>
      </c>
      <c r="AO153" s="5">
        <v>68.319999999999993</v>
      </c>
      <c r="AP153" s="3" t="s">
        <v>32</v>
      </c>
      <c r="AQ153" s="3" t="s">
        <v>32</v>
      </c>
      <c r="AR153" s="3" t="s">
        <v>32</v>
      </c>
      <c r="AS153" s="3" t="s">
        <v>32</v>
      </c>
      <c r="AT153" s="3" t="s">
        <v>32</v>
      </c>
      <c r="AU153" s="3" t="s">
        <v>32</v>
      </c>
      <c r="AV153" s="3" t="str">
        <f t="shared" si="125"/>
        <v>NA</v>
      </c>
      <c r="AW153" s="3" t="str">
        <f t="shared" si="109"/>
        <v>NA</v>
      </c>
      <c r="AX153" s="6" t="str">
        <f t="shared" si="110"/>
        <v>NA</v>
      </c>
      <c r="AY153" s="6" t="str">
        <f t="shared" si="111"/>
        <v>NA</v>
      </c>
      <c r="AZ153" s="3" t="str">
        <f t="shared" si="112"/>
        <v>NA</v>
      </c>
      <c r="BA153" s="3" t="str">
        <f t="shared" si="113"/>
        <v>NA</v>
      </c>
      <c r="BB153" s="3" t="str">
        <f t="shared" si="114"/>
        <v>NA</v>
      </c>
      <c r="BC153" s="3" t="str">
        <f t="shared" si="115"/>
        <v>NA</v>
      </c>
      <c r="BD153" s="3" t="str">
        <f t="shared" si="116"/>
        <v>NA</v>
      </c>
      <c r="BE153" s="3" t="str">
        <f t="shared" si="117"/>
        <v>NA</v>
      </c>
      <c r="BF153" s="3" t="str">
        <f t="shared" si="118"/>
        <v>NA</v>
      </c>
      <c r="BG153" s="3" t="str">
        <f t="shared" si="119"/>
        <v>NA</v>
      </c>
      <c r="BH153" s="3" t="str">
        <f t="shared" si="120"/>
        <v>NA</v>
      </c>
      <c r="BI153" s="3" t="str">
        <f t="shared" si="121"/>
        <v>NA</v>
      </c>
      <c r="BJ153" s="3" t="str">
        <f t="shared" si="122"/>
        <v>NA</v>
      </c>
      <c r="BK153" s="3" t="s">
        <v>32</v>
      </c>
      <c r="BL153" s="3" t="s">
        <v>32</v>
      </c>
      <c r="BM153" s="3" t="s">
        <v>32</v>
      </c>
      <c r="BN153" s="3" t="s">
        <v>32</v>
      </c>
      <c r="BO153" s="3" t="s">
        <v>32</v>
      </c>
      <c r="BP153" s="3" t="s">
        <v>32</v>
      </c>
      <c r="BQ153" s="3" t="s">
        <v>32</v>
      </c>
      <c r="BR153" s="3" t="str">
        <f t="shared" si="124"/>
        <v>NA</v>
      </c>
      <c r="BS153" s="3" t="str">
        <f t="shared" si="83"/>
        <v>NA</v>
      </c>
      <c r="BT153" s="3" t="str">
        <f t="shared" si="89"/>
        <v>NA</v>
      </c>
      <c r="BU153" s="3" t="str">
        <f t="shared" si="90"/>
        <v>NA</v>
      </c>
      <c r="BV153" s="3" t="str">
        <f t="shared" si="105"/>
        <v>NA</v>
      </c>
      <c r="BW153" s="3" t="str">
        <f t="shared" si="123"/>
        <v>NA</v>
      </c>
      <c r="BX153" s="3">
        <f t="shared" si="84"/>
        <v>0.19129753038024302</v>
      </c>
      <c r="BY153" s="3" t="str">
        <f t="shared" si="85"/>
        <v>NA</v>
      </c>
      <c r="BZ153" s="3" t="str">
        <f t="shared" si="86"/>
        <v>NA</v>
      </c>
      <c r="CA153" s="3" t="str">
        <f t="shared" si="87"/>
        <v>NA</v>
      </c>
      <c r="CB153" s="3"/>
      <c r="CC153" s="3"/>
      <c r="CD153" s="3"/>
      <c r="CE153" s="3"/>
    </row>
    <row r="154" spans="1:86" ht="25" customHeight="1">
      <c r="A154" s="18" t="s">
        <v>306</v>
      </c>
      <c r="B154" s="19" t="s">
        <v>187</v>
      </c>
      <c r="C154" s="3" t="s">
        <v>291</v>
      </c>
      <c r="D154" s="3" t="s">
        <v>181</v>
      </c>
      <c r="E154" s="5" t="s">
        <v>32</v>
      </c>
      <c r="F154" s="5" t="s">
        <v>32</v>
      </c>
      <c r="G154" s="5" t="s">
        <v>32</v>
      </c>
      <c r="H154" s="5" t="s">
        <v>32</v>
      </c>
      <c r="I154" s="5" t="s">
        <v>32</v>
      </c>
      <c r="J154" s="5" t="s">
        <v>32</v>
      </c>
      <c r="K154" s="5" t="s">
        <v>32</v>
      </c>
      <c r="L154" s="5" t="s">
        <v>32</v>
      </c>
      <c r="M154" s="5" t="s">
        <v>32</v>
      </c>
      <c r="N154" s="5" t="s">
        <v>32</v>
      </c>
      <c r="O154" s="5" t="s">
        <v>32</v>
      </c>
      <c r="P154" s="5" t="s">
        <v>32</v>
      </c>
      <c r="Q154" s="5" t="s">
        <v>32</v>
      </c>
      <c r="R154" s="5" t="s">
        <v>32</v>
      </c>
      <c r="S154" s="5" t="s">
        <v>32</v>
      </c>
      <c r="T154" s="5" t="s">
        <v>32</v>
      </c>
      <c r="U154" s="5" t="s">
        <v>32</v>
      </c>
      <c r="V154" s="5" t="s">
        <v>32</v>
      </c>
      <c r="W154" s="5" t="s">
        <v>32</v>
      </c>
      <c r="X154" s="5" t="s">
        <v>32</v>
      </c>
      <c r="Y154" s="5" t="s">
        <v>32</v>
      </c>
      <c r="Z154" s="5" t="s">
        <v>32</v>
      </c>
      <c r="AA154" s="5" t="s">
        <v>32</v>
      </c>
      <c r="AB154" s="5" t="s">
        <v>32</v>
      </c>
      <c r="AC154" s="5" t="s">
        <v>32</v>
      </c>
      <c r="AD154" s="5" t="s">
        <v>32</v>
      </c>
      <c r="AE154" s="5" t="s">
        <v>32</v>
      </c>
      <c r="AF154" s="5" t="s">
        <v>32</v>
      </c>
      <c r="AG154" s="5" t="s">
        <v>32</v>
      </c>
      <c r="AH154" s="5" t="s">
        <v>32</v>
      </c>
      <c r="AI154" s="5" t="s">
        <v>32</v>
      </c>
      <c r="AJ154" s="5" t="s">
        <v>32</v>
      </c>
      <c r="AK154" s="5" t="s">
        <v>32</v>
      </c>
      <c r="AL154" s="5" t="s">
        <v>32</v>
      </c>
      <c r="AM154" s="5" t="s">
        <v>32</v>
      </c>
      <c r="AN154" s="5">
        <v>296.08</v>
      </c>
      <c r="AO154" s="5">
        <v>58.44</v>
      </c>
      <c r="AP154" s="3" t="s">
        <v>32</v>
      </c>
      <c r="AQ154" s="3" t="s">
        <v>32</v>
      </c>
      <c r="AR154" s="3" t="s">
        <v>32</v>
      </c>
      <c r="AS154" s="3" t="s">
        <v>32</v>
      </c>
      <c r="AT154" s="3" t="s">
        <v>32</v>
      </c>
      <c r="AU154" s="3" t="s">
        <v>32</v>
      </c>
      <c r="AV154" s="3" t="str">
        <f t="shared" si="125"/>
        <v>NA</v>
      </c>
      <c r="AW154" s="3" t="str">
        <f t="shared" si="109"/>
        <v>NA</v>
      </c>
      <c r="AX154" s="6" t="str">
        <f t="shared" si="110"/>
        <v>NA</v>
      </c>
      <c r="AY154" s="6" t="str">
        <f t="shared" si="111"/>
        <v>NA</v>
      </c>
      <c r="AZ154" s="3" t="str">
        <f t="shared" si="112"/>
        <v>NA</v>
      </c>
      <c r="BA154" s="3" t="str">
        <f t="shared" si="113"/>
        <v>NA</v>
      </c>
      <c r="BB154" s="3" t="str">
        <f t="shared" si="114"/>
        <v>NA</v>
      </c>
      <c r="BC154" s="3" t="str">
        <f t="shared" si="115"/>
        <v>NA</v>
      </c>
      <c r="BD154" s="3" t="str">
        <f t="shared" si="116"/>
        <v>NA</v>
      </c>
      <c r="BE154" s="3" t="str">
        <f t="shared" si="117"/>
        <v>NA</v>
      </c>
      <c r="BF154" s="3" t="str">
        <f t="shared" si="118"/>
        <v>NA</v>
      </c>
      <c r="BG154" s="3" t="str">
        <f t="shared" si="119"/>
        <v>NA</v>
      </c>
      <c r="BH154" s="3"/>
      <c r="BI154" s="3" t="str">
        <f t="shared" si="121"/>
        <v>NA</v>
      </c>
      <c r="BJ154" s="3" t="str">
        <f t="shared" si="122"/>
        <v>NA</v>
      </c>
      <c r="BK154" s="3" t="s">
        <v>32</v>
      </c>
      <c r="BL154" s="3" t="s">
        <v>32</v>
      </c>
      <c r="BM154" s="3" t="s">
        <v>32</v>
      </c>
      <c r="BN154" s="3" t="s">
        <v>32</v>
      </c>
      <c r="BO154" s="3" t="s">
        <v>32</v>
      </c>
      <c r="BP154" s="3" t="s">
        <v>32</v>
      </c>
      <c r="BQ154" s="3" t="s">
        <v>32</v>
      </c>
      <c r="BR154" s="3" t="str">
        <f t="shared" si="124"/>
        <v>NA</v>
      </c>
      <c r="BS154" s="3" t="str">
        <f t="shared" si="83"/>
        <v>NA</v>
      </c>
      <c r="BT154" s="3" t="str">
        <f t="shared" si="89"/>
        <v>NA</v>
      </c>
      <c r="BU154" s="3" t="str">
        <f t="shared" si="90"/>
        <v>NA</v>
      </c>
      <c r="BV154" s="3" t="str">
        <f t="shared" si="105"/>
        <v>NA</v>
      </c>
      <c r="BW154" s="3" t="str">
        <f t="shared" si="123"/>
        <v>NA</v>
      </c>
      <c r="BX154" s="3">
        <f t="shared" si="84"/>
        <v>0.19737908673331533</v>
      </c>
      <c r="BY154" s="3" t="str">
        <f t="shared" si="85"/>
        <v>NA</v>
      </c>
      <c r="BZ154" s="3" t="str">
        <f t="shared" si="86"/>
        <v>NA</v>
      </c>
      <c r="CA154" s="3" t="str">
        <f t="shared" si="87"/>
        <v>NA</v>
      </c>
      <c r="CB154" s="3"/>
      <c r="CC154" s="3"/>
      <c r="CD154" s="3"/>
      <c r="CE154" s="3"/>
    </row>
    <row r="155" spans="1:86" s="26" customFormat="1" ht="25" customHeight="1">
      <c r="A155" s="18" t="s">
        <v>306</v>
      </c>
      <c r="B155" s="19" t="s">
        <v>192</v>
      </c>
      <c r="C155" s="3" t="s">
        <v>193</v>
      </c>
      <c r="D155" s="3" t="s">
        <v>46</v>
      </c>
      <c r="E155" s="5">
        <v>213.59</v>
      </c>
      <c r="F155" s="5">
        <v>184.04</v>
      </c>
      <c r="G155" s="5">
        <v>63.91</v>
      </c>
      <c r="H155" s="5">
        <v>28.96</v>
      </c>
      <c r="I155" s="5" t="s">
        <v>32</v>
      </c>
      <c r="J155" s="5" t="s">
        <v>32</v>
      </c>
      <c r="K155" s="5" t="s">
        <v>32</v>
      </c>
      <c r="L155" s="5" t="s">
        <v>32</v>
      </c>
      <c r="M155" s="5" t="s">
        <v>32</v>
      </c>
      <c r="N155" s="5" t="s">
        <v>32</v>
      </c>
      <c r="O155" s="5">
        <v>12.01</v>
      </c>
      <c r="P155" s="5">
        <v>40.54</v>
      </c>
      <c r="Q155" s="5">
        <v>11.63</v>
      </c>
      <c r="R155" s="5">
        <v>37.97</v>
      </c>
      <c r="S155" s="5">
        <v>23.31</v>
      </c>
      <c r="T155" s="5">
        <v>16.75</v>
      </c>
      <c r="U155" s="5" t="s">
        <v>32</v>
      </c>
      <c r="V155" s="5">
        <v>4.49</v>
      </c>
      <c r="W155" s="5">
        <v>70.88</v>
      </c>
      <c r="X155" s="5">
        <v>17.690000000000001</v>
      </c>
      <c r="Y155" s="5">
        <v>97.06</v>
      </c>
      <c r="Z155" s="3" t="s">
        <v>34</v>
      </c>
      <c r="AA155" s="3" t="s">
        <v>32</v>
      </c>
      <c r="AB155" s="6" t="s">
        <v>33</v>
      </c>
      <c r="AC155" s="3" t="s">
        <v>34</v>
      </c>
      <c r="AD155" s="6" t="s">
        <v>33</v>
      </c>
      <c r="AE155" s="3">
        <v>3.83</v>
      </c>
      <c r="AF155" s="3">
        <v>1.91</v>
      </c>
      <c r="AG155" s="3">
        <v>1.9</v>
      </c>
      <c r="AH155" s="3">
        <v>3.24</v>
      </c>
      <c r="AI155" s="3" t="s">
        <v>32</v>
      </c>
      <c r="AJ155" s="3" t="s">
        <v>32</v>
      </c>
      <c r="AK155" s="5">
        <v>624.99</v>
      </c>
      <c r="AL155" s="3" t="s">
        <v>32</v>
      </c>
      <c r="AM155" s="3" t="s">
        <v>32</v>
      </c>
      <c r="AN155" s="5">
        <v>145.17500000000001</v>
      </c>
      <c r="AO155" s="5">
        <v>18.974</v>
      </c>
      <c r="AP155" s="3" t="s">
        <v>32</v>
      </c>
      <c r="AQ155" s="3" t="s">
        <v>32</v>
      </c>
      <c r="AR155" s="3" t="s">
        <v>32</v>
      </c>
      <c r="AS155" s="3" t="s">
        <v>32</v>
      </c>
      <c r="AT155" s="3" t="s">
        <v>32</v>
      </c>
      <c r="AU155" s="3" t="s">
        <v>32</v>
      </c>
      <c r="AV155" s="3">
        <f t="shared" si="125"/>
        <v>0.347261464898935</v>
      </c>
      <c r="AW155" s="3">
        <f t="shared" si="109"/>
        <v>0.20631384481634427</v>
      </c>
      <c r="AX155" s="6" t="str">
        <f t="shared" si="110"/>
        <v>NA</v>
      </c>
      <c r="AY155" s="6" t="str">
        <f t="shared" si="111"/>
        <v>NA</v>
      </c>
      <c r="AZ155" s="3" t="str">
        <f t="shared" si="112"/>
        <v>NA</v>
      </c>
      <c r="BA155" s="3" t="str">
        <f t="shared" si="113"/>
        <v>NA</v>
      </c>
      <c r="BB155" s="3" t="str">
        <f t="shared" si="114"/>
        <v>NA</v>
      </c>
      <c r="BC155" s="3" t="str">
        <f t="shared" si="115"/>
        <v>NA</v>
      </c>
      <c r="BD155" s="3">
        <f t="shared" si="116"/>
        <v>1.8509602700640428E-2</v>
      </c>
      <c r="BE155" s="3">
        <f t="shared" si="117"/>
        <v>0.22027820039121931</v>
      </c>
      <c r="BF155" s="3">
        <f t="shared" si="118"/>
        <v>6.3192784177352759E-2</v>
      </c>
      <c r="BG155" s="3">
        <f t="shared" si="119"/>
        <v>0.34191534911651578</v>
      </c>
      <c r="BH155" s="3" t="str">
        <f>IF(F155="NA","NA",IF(U155="NA","NA",U155/F155))</f>
        <v>NA</v>
      </c>
      <c r="BI155" s="3">
        <f t="shared" si="121"/>
        <v>2.4396870245598785E-2</v>
      </c>
      <c r="BJ155" s="3">
        <f t="shared" si="122"/>
        <v>0.52738535101064987</v>
      </c>
      <c r="BK155" s="3">
        <v>1.9</v>
      </c>
      <c r="BL155" s="3" t="s">
        <v>32</v>
      </c>
      <c r="BM155" s="3">
        <f t="shared" si="88"/>
        <v>2.005235602094241</v>
      </c>
      <c r="BN155" s="3">
        <v>1</v>
      </c>
      <c r="BO155" s="3" t="s">
        <v>32</v>
      </c>
      <c r="BP155" s="3">
        <v>1</v>
      </c>
      <c r="BQ155" s="6">
        <v>0</v>
      </c>
      <c r="BR155" s="3" t="str">
        <f t="shared" si="124"/>
        <v>NA</v>
      </c>
      <c r="BS155" s="3" t="str">
        <f t="shared" si="83"/>
        <v>NA</v>
      </c>
      <c r="BT155" s="3" t="str">
        <f t="shared" si="89"/>
        <v>NA</v>
      </c>
      <c r="BU155" s="3" t="str">
        <f t="shared" si="90"/>
        <v>NA</v>
      </c>
      <c r="BV155" s="3" t="str">
        <f t="shared" si="105"/>
        <v>NA</v>
      </c>
      <c r="BW155" s="3" t="str">
        <f t="shared" si="123"/>
        <v>NA</v>
      </c>
      <c r="BX155" s="3">
        <f t="shared" si="84"/>
        <v>0.13069743413122092</v>
      </c>
      <c r="BY155" s="3" t="str">
        <f t="shared" si="85"/>
        <v>NA</v>
      </c>
      <c r="BZ155" s="3" t="str">
        <f t="shared" si="86"/>
        <v>NA</v>
      </c>
      <c r="CA155" s="3" t="str">
        <f t="shared" si="87"/>
        <v>NA</v>
      </c>
      <c r="CB155" s="3"/>
      <c r="CC155" s="3"/>
      <c r="CD155" s="3"/>
      <c r="CE155" s="3"/>
      <c r="CF155" s="29"/>
      <c r="CG155" s="29"/>
      <c r="CH155" s="29"/>
    </row>
    <row r="156" spans="1:86" s="26" customFormat="1" ht="25" customHeight="1">
      <c r="A156" s="18" t="s">
        <v>306</v>
      </c>
      <c r="B156" s="19" t="s">
        <v>277</v>
      </c>
      <c r="C156" s="3" t="s">
        <v>325</v>
      </c>
      <c r="D156" s="3" t="s">
        <v>324</v>
      </c>
      <c r="E156" s="5" t="s">
        <v>32</v>
      </c>
      <c r="F156" s="5">
        <v>76.239999999999995</v>
      </c>
      <c r="G156" s="5">
        <v>23.94</v>
      </c>
      <c r="H156" s="5" t="s">
        <v>32</v>
      </c>
      <c r="I156" s="5" t="s">
        <v>32</v>
      </c>
      <c r="J156" s="5" t="s">
        <v>32</v>
      </c>
      <c r="K156" s="5" t="s">
        <v>32</v>
      </c>
      <c r="L156" s="5" t="s">
        <v>32</v>
      </c>
      <c r="M156" s="5" t="s">
        <v>32</v>
      </c>
      <c r="N156" s="5" t="s">
        <v>32</v>
      </c>
      <c r="O156" s="5">
        <v>5.41</v>
      </c>
      <c r="P156" s="5">
        <v>12.32</v>
      </c>
      <c r="Q156" s="5">
        <v>6.59</v>
      </c>
      <c r="R156" s="5">
        <v>20.155999999999999</v>
      </c>
      <c r="S156" s="5">
        <v>13.61</v>
      </c>
      <c r="T156" s="5">
        <v>8.86</v>
      </c>
      <c r="U156" s="5" t="s">
        <v>32</v>
      </c>
      <c r="V156" s="5">
        <v>3.2</v>
      </c>
      <c r="W156" s="5">
        <v>26.52</v>
      </c>
      <c r="X156" s="5">
        <v>8.93</v>
      </c>
      <c r="Y156" s="5">
        <v>39.42</v>
      </c>
      <c r="Z156" s="3" t="s">
        <v>34</v>
      </c>
      <c r="AA156" s="3" t="s">
        <v>34</v>
      </c>
      <c r="AB156" s="6" t="s">
        <v>33</v>
      </c>
      <c r="AC156" s="3" t="s">
        <v>34</v>
      </c>
      <c r="AD156" s="6" t="s">
        <v>33</v>
      </c>
      <c r="AE156" s="3" t="s">
        <v>32</v>
      </c>
      <c r="AF156" s="3" t="s">
        <v>32</v>
      </c>
      <c r="AG156" s="3" t="s">
        <v>32</v>
      </c>
      <c r="AH156" s="3">
        <v>1.28</v>
      </c>
      <c r="AI156" s="3" t="s">
        <v>32</v>
      </c>
      <c r="AJ156" s="3" t="s">
        <v>32</v>
      </c>
      <c r="AK156" s="3" t="s">
        <v>32</v>
      </c>
      <c r="AL156" s="3" t="s">
        <v>32</v>
      </c>
      <c r="AM156" s="3" t="s">
        <v>32</v>
      </c>
      <c r="AN156" s="3" t="s">
        <v>32</v>
      </c>
      <c r="AO156" s="3" t="s">
        <v>32</v>
      </c>
      <c r="AP156" s="3" t="s">
        <v>32</v>
      </c>
      <c r="AQ156" s="3" t="s">
        <v>32</v>
      </c>
      <c r="AR156" s="3" t="s">
        <v>32</v>
      </c>
      <c r="AS156" s="3" t="s">
        <v>32</v>
      </c>
      <c r="AT156" s="3" t="s">
        <v>32</v>
      </c>
      <c r="AU156" s="3" t="s">
        <v>32</v>
      </c>
      <c r="AV156" s="3">
        <f t="shared" si="125"/>
        <v>0.31400839454354673</v>
      </c>
      <c r="AW156" s="3">
        <f t="shared" si="109"/>
        <v>0.26437565582371458</v>
      </c>
      <c r="AX156" s="6" t="str">
        <f t="shared" si="110"/>
        <v>NA</v>
      </c>
      <c r="AY156" s="6" t="str">
        <f t="shared" si="111"/>
        <v>NA</v>
      </c>
      <c r="AZ156" s="3" t="str">
        <f t="shared" si="112"/>
        <v>NA</v>
      </c>
      <c r="BA156" s="3" t="str">
        <f t="shared" si="113"/>
        <v>NA</v>
      </c>
      <c r="BB156" s="3" t="str">
        <f t="shared" si="114"/>
        <v>NA</v>
      </c>
      <c r="BC156" s="3" t="str">
        <f t="shared" si="115"/>
        <v>NA</v>
      </c>
      <c r="BD156" s="3">
        <f t="shared" si="116"/>
        <v>2.0371790799254358E-2</v>
      </c>
      <c r="BE156" s="3">
        <f t="shared" si="117"/>
        <v>0.16159496327387199</v>
      </c>
      <c r="BF156" s="3">
        <f t="shared" si="118"/>
        <v>8.6437565582371464E-2</v>
      </c>
      <c r="BG156" s="3">
        <f t="shared" si="119"/>
        <v>0.46295636756402581</v>
      </c>
      <c r="BH156" s="3" t="str">
        <f>IF(F156="NA","NA",IF(U156="NA","NA",U156/F156))</f>
        <v>NA</v>
      </c>
      <c r="BI156" s="3">
        <f t="shared" si="121"/>
        <v>4.1972717733473247E-2</v>
      </c>
      <c r="BJ156" s="3">
        <f t="shared" si="122"/>
        <v>0.5170514165792236</v>
      </c>
      <c r="BK156" s="3" t="s">
        <v>32</v>
      </c>
      <c r="BL156" s="3" t="s">
        <v>32</v>
      </c>
      <c r="BM156" s="3" t="s">
        <v>32</v>
      </c>
      <c r="BN156" s="3">
        <v>1</v>
      </c>
      <c r="BO156" s="3">
        <v>1</v>
      </c>
      <c r="BP156" s="3">
        <v>1</v>
      </c>
      <c r="BQ156" s="6">
        <v>0</v>
      </c>
      <c r="BR156" s="3" t="str">
        <f t="shared" si="124"/>
        <v>NA</v>
      </c>
      <c r="BS156" s="3" t="str">
        <f>IF(F156="NA", "NA", IF(AM156="NA","NA", F156/AM156))</f>
        <v>NA</v>
      </c>
      <c r="BT156" s="3" t="e">
        <f>IF(#REF!="NA", "NA", IF(AN156="NA","NA",#REF!/ AN156))</f>
        <v>#REF!</v>
      </c>
      <c r="BU156" s="3" t="str">
        <f t="shared" ref="BU156:CA156" si="126">IF(G156="NA", "NA", IF(AO156="NA","NA", G156/AO156))</f>
        <v>NA</v>
      </c>
      <c r="BV156" s="3" t="str">
        <f t="shared" si="126"/>
        <v>NA</v>
      </c>
      <c r="BW156" s="3" t="str">
        <f t="shared" si="126"/>
        <v>NA</v>
      </c>
      <c r="BX156" s="3" t="str">
        <f t="shared" si="126"/>
        <v>NA</v>
      </c>
      <c r="BY156" s="3" t="str">
        <f t="shared" si="126"/>
        <v>NA</v>
      </c>
      <c r="BZ156" s="3" t="str">
        <f t="shared" si="126"/>
        <v>NA</v>
      </c>
      <c r="CA156" s="3" t="str">
        <f t="shared" si="126"/>
        <v>NA</v>
      </c>
      <c r="CB156" s="3"/>
      <c r="CC156" s="3"/>
      <c r="CD156" s="3"/>
      <c r="CE156" s="3"/>
      <c r="CF156" s="29"/>
      <c r="CG156" s="29"/>
      <c r="CH156" s="29"/>
    </row>
    <row r="157" spans="1:86" s="26" customFormat="1" ht="25" customHeight="1">
      <c r="A157" s="18" t="s">
        <v>306</v>
      </c>
      <c r="B157" s="19" t="s">
        <v>277</v>
      </c>
      <c r="C157" s="3" t="s">
        <v>326</v>
      </c>
      <c r="D157" s="3" t="s">
        <v>324</v>
      </c>
      <c r="E157" s="5">
        <v>77.45</v>
      </c>
      <c r="F157" s="5">
        <v>66.98</v>
      </c>
      <c r="G157" s="5">
        <v>19.91</v>
      </c>
      <c r="H157" s="5">
        <v>10.69</v>
      </c>
      <c r="I157" s="5" t="s">
        <v>32</v>
      </c>
      <c r="J157" s="5" t="s">
        <v>32</v>
      </c>
      <c r="K157" s="5">
        <v>66.22</v>
      </c>
      <c r="L157" s="5" t="s">
        <v>32</v>
      </c>
      <c r="M157" s="5">
        <v>10.98</v>
      </c>
      <c r="N157" s="5" t="s">
        <v>32</v>
      </c>
      <c r="O157" s="5" t="s">
        <v>32</v>
      </c>
      <c r="P157" s="5">
        <v>7.79</v>
      </c>
      <c r="Q157" s="5">
        <v>5.03</v>
      </c>
      <c r="R157" s="5">
        <v>18.829999999999998</v>
      </c>
      <c r="S157" s="5">
        <v>14.22</v>
      </c>
      <c r="T157" s="5">
        <v>8.6300000000000008</v>
      </c>
      <c r="U157" s="5" t="s">
        <v>32</v>
      </c>
      <c r="V157" s="5">
        <v>1.88</v>
      </c>
      <c r="W157" s="5">
        <v>21.331</v>
      </c>
      <c r="X157" s="5">
        <v>7.26</v>
      </c>
      <c r="Y157" s="5">
        <v>33.51</v>
      </c>
      <c r="Z157" s="3" t="s">
        <v>34</v>
      </c>
      <c r="AA157" s="3" t="s">
        <v>34</v>
      </c>
      <c r="AB157" s="6" t="s">
        <v>33</v>
      </c>
      <c r="AC157" s="3" t="s">
        <v>34</v>
      </c>
      <c r="AD157" s="6" t="s">
        <v>33</v>
      </c>
      <c r="AE157" s="3">
        <v>2.64</v>
      </c>
      <c r="AF157" s="3">
        <v>1.83</v>
      </c>
      <c r="AG157" s="3">
        <v>2.08</v>
      </c>
      <c r="AH157" s="3">
        <v>1.1599999999999999</v>
      </c>
      <c r="AI157" s="3" t="s">
        <v>32</v>
      </c>
      <c r="AJ157" s="3" t="s">
        <v>32</v>
      </c>
      <c r="AK157" s="3" t="s">
        <v>32</v>
      </c>
      <c r="AL157" s="3" t="s">
        <v>32</v>
      </c>
      <c r="AM157" s="3" t="s">
        <v>32</v>
      </c>
      <c r="AN157" s="3" t="s">
        <v>32</v>
      </c>
      <c r="AO157" s="3" t="s">
        <v>32</v>
      </c>
      <c r="AP157" s="3" t="s">
        <v>32</v>
      </c>
      <c r="AQ157" s="3" t="s">
        <v>32</v>
      </c>
      <c r="AR157" s="3" t="s">
        <v>32</v>
      </c>
      <c r="AS157" s="3" t="s">
        <v>32</v>
      </c>
      <c r="AT157" s="3" t="s">
        <v>32</v>
      </c>
      <c r="AU157" s="3" t="s">
        <v>32</v>
      </c>
      <c r="AV157" s="3">
        <f t="shared" si="125"/>
        <v>0.29725291131681097</v>
      </c>
      <c r="AW157" s="3">
        <f t="shared" si="109"/>
        <v>0.28112869513287542</v>
      </c>
      <c r="AX157" s="6" t="str">
        <f t="shared" si="110"/>
        <v>NA</v>
      </c>
      <c r="AY157" s="6" t="str">
        <f t="shared" si="111"/>
        <v>NA</v>
      </c>
      <c r="AZ157" s="3" t="str">
        <f t="shared" si="112"/>
        <v>NA</v>
      </c>
      <c r="BA157" s="3">
        <f t="shared" si="113"/>
        <v>0.16581093325279372</v>
      </c>
      <c r="BB157" s="3" t="str">
        <f t="shared" si="114"/>
        <v>NA</v>
      </c>
      <c r="BC157" s="3">
        <f t="shared" si="115"/>
        <v>0.1614315916641498</v>
      </c>
      <c r="BD157" s="3">
        <f t="shared" si="116"/>
        <v>1.7259473933248278E-2</v>
      </c>
      <c r="BE157" s="3">
        <f t="shared" si="117"/>
        <v>0.11630337414153478</v>
      </c>
      <c r="BF157" s="3">
        <f t="shared" si="118"/>
        <v>7.5097043893699617E-2</v>
      </c>
      <c r="BG157" s="3">
        <f t="shared" si="119"/>
        <v>0.53587184334522819</v>
      </c>
      <c r="BH157" s="3" t="str">
        <f>IF(F157="NA","NA",IF(U157="NA","NA",U157/F157))</f>
        <v>NA</v>
      </c>
      <c r="BI157" s="3">
        <f t="shared" si="121"/>
        <v>2.8068080023887724E-2</v>
      </c>
      <c r="BJ157" s="3">
        <f t="shared" si="122"/>
        <v>0.50029859659599873</v>
      </c>
      <c r="BK157" s="3">
        <v>2.08</v>
      </c>
      <c r="BL157" s="3" t="s">
        <v>32</v>
      </c>
      <c r="BM157" s="3">
        <f t="shared" si="88"/>
        <v>1.4426229508196722</v>
      </c>
      <c r="BN157" s="3">
        <v>1</v>
      </c>
      <c r="BO157" s="3">
        <v>1</v>
      </c>
      <c r="BP157" s="3">
        <v>1</v>
      </c>
      <c r="BQ157" s="6">
        <v>0</v>
      </c>
      <c r="BR157" s="3" t="str">
        <f t="shared" si="124"/>
        <v>NA</v>
      </c>
      <c r="BS157" s="3" t="str">
        <f t="shared" si="83"/>
        <v>NA</v>
      </c>
      <c r="BT157" s="3" t="str">
        <f t="shared" ref="BT157" si="127">IF(AM157="NA","NA",IF(AL157="NA", "NA", AL157/AM157))</f>
        <v>NA</v>
      </c>
      <c r="BU157" s="3" t="str">
        <f t="shared" ref="BU157" si="128">IF(AN157="NA","NA",IF(AM157="NA", "NA", AM157/AN157))</f>
        <v>NA</v>
      </c>
      <c r="BV157" s="3" t="str">
        <f t="shared" ref="BV157" si="129">IF(AO157="NA","NA",IF(AN157="NA", "NA", AN157/AO157))</f>
        <v>NA</v>
      </c>
      <c r="BW157" s="3" t="str">
        <f t="shared" ref="BW157" si="130">IF(AP157="NA","NA",IF(AO157="NA", "NA", AO157/AP157))</f>
        <v>NA</v>
      </c>
      <c r="BX157" s="3" t="str">
        <f t="shared" ref="BX157" si="131">IF(AQ157="NA","NA",IF(AP157="NA", "NA", AP157/AQ157))</f>
        <v>NA</v>
      </c>
      <c r="BY157" s="3" t="str">
        <f t="shared" ref="BY157" si="132">IF(AR157="NA","NA",IF(AQ157="NA", "NA", AQ157/AR157))</f>
        <v>NA</v>
      </c>
      <c r="BZ157" s="3" t="str">
        <f t="shared" ref="BZ157" si="133">IF(AS157="NA","NA",IF(AR157="NA", "NA", AR157/AS157))</f>
        <v>NA</v>
      </c>
      <c r="CA157" s="3" t="str">
        <f t="shared" ref="CA157" si="134">IF(AT157="NA","NA",IF(AS157="NA", "NA", AS157/AT157))</f>
        <v>NA</v>
      </c>
      <c r="CB157" s="3"/>
      <c r="CC157" s="3"/>
      <c r="CD157" s="3"/>
      <c r="CE157" s="3"/>
      <c r="CF157" s="29"/>
      <c r="CG157" s="29"/>
      <c r="CH157" s="29"/>
    </row>
    <row r="158" spans="1:86" s="26" customFormat="1" ht="25" customHeight="1">
      <c r="A158" s="18" t="s">
        <v>306</v>
      </c>
      <c r="B158" s="19" t="s">
        <v>277</v>
      </c>
      <c r="C158" s="3" t="s">
        <v>328</v>
      </c>
      <c r="D158" s="3" t="s">
        <v>329</v>
      </c>
      <c r="E158" s="5" t="s">
        <v>32</v>
      </c>
      <c r="F158" s="5">
        <v>135.77000000000001</v>
      </c>
      <c r="G158" s="5">
        <v>42.3</v>
      </c>
      <c r="H158" s="5" t="s">
        <v>32</v>
      </c>
      <c r="I158" s="5" t="s">
        <v>32</v>
      </c>
      <c r="J158" s="5" t="s">
        <v>32</v>
      </c>
      <c r="K158" s="5" t="s">
        <v>32</v>
      </c>
      <c r="L158" s="5" t="s">
        <v>32</v>
      </c>
      <c r="M158" s="5" t="s">
        <v>32</v>
      </c>
      <c r="N158" s="5" t="s">
        <v>32</v>
      </c>
      <c r="O158" s="5">
        <v>13.411</v>
      </c>
      <c r="P158" s="5">
        <v>22.33</v>
      </c>
      <c r="Q158" s="5">
        <v>15.46</v>
      </c>
      <c r="R158" s="5" t="s">
        <v>32</v>
      </c>
      <c r="S158" s="5">
        <v>21.26</v>
      </c>
      <c r="T158" s="5">
        <v>14.2</v>
      </c>
      <c r="U158" s="5" t="s">
        <v>32</v>
      </c>
      <c r="V158" s="5">
        <v>5.32</v>
      </c>
      <c r="W158" s="5">
        <v>49.25</v>
      </c>
      <c r="X158" s="5">
        <v>14.36</v>
      </c>
      <c r="Y158" s="5">
        <v>70.52</v>
      </c>
      <c r="Z158" s="3" t="s">
        <v>34</v>
      </c>
      <c r="AA158" s="3" t="s">
        <v>34</v>
      </c>
      <c r="AB158" s="6" t="s">
        <v>33</v>
      </c>
      <c r="AC158" s="3" t="s">
        <v>34</v>
      </c>
      <c r="AD158" s="6" t="s">
        <v>33</v>
      </c>
      <c r="AE158" s="3">
        <v>3.06</v>
      </c>
      <c r="AF158" s="3" t="s">
        <v>32</v>
      </c>
      <c r="AG158" s="3">
        <v>2.27</v>
      </c>
      <c r="AH158" s="3">
        <v>2.68</v>
      </c>
      <c r="AI158" s="3" t="s">
        <v>32</v>
      </c>
      <c r="AJ158" s="3" t="s">
        <v>32</v>
      </c>
      <c r="AK158" s="3" t="s">
        <v>32</v>
      </c>
      <c r="AL158" s="3" t="s">
        <v>32</v>
      </c>
      <c r="AM158" s="3" t="s">
        <v>32</v>
      </c>
      <c r="AN158" s="5">
        <v>92.52</v>
      </c>
      <c r="AO158" s="3">
        <v>15.16</v>
      </c>
      <c r="AP158" s="3" t="s">
        <v>32</v>
      </c>
      <c r="AQ158" s="3" t="s">
        <v>32</v>
      </c>
      <c r="AR158" s="3" t="s">
        <v>32</v>
      </c>
      <c r="AS158" s="3" t="s">
        <v>32</v>
      </c>
      <c r="AT158" s="3" t="s">
        <v>32</v>
      </c>
      <c r="AU158" s="3" t="s">
        <v>32</v>
      </c>
      <c r="AV158" s="3">
        <f t="shared" si="125"/>
        <v>0.31155630846284155</v>
      </c>
      <c r="AW158" s="3" t="str">
        <f t="shared" si="109"/>
        <v>NA</v>
      </c>
      <c r="AX158" s="6" t="str">
        <f t="shared" si="110"/>
        <v>NA</v>
      </c>
      <c r="AY158" s="6" t="str">
        <f t="shared" si="111"/>
        <v>NA</v>
      </c>
      <c r="AZ158" s="3" t="str">
        <f t="shared" si="112"/>
        <v>NA</v>
      </c>
      <c r="BA158" s="3" t="str">
        <f t="shared" si="113"/>
        <v>NA</v>
      </c>
      <c r="BB158" s="3" t="str">
        <f t="shared" si="114"/>
        <v>NA</v>
      </c>
      <c r="BC158" s="3" t="str">
        <f t="shared" si="115"/>
        <v>NA</v>
      </c>
      <c r="BD158" s="3">
        <f t="shared" si="116"/>
        <v>1.9183287829296854E-2</v>
      </c>
      <c r="BE158" s="3">
        <f t="shared" si="117"/>
        <v>0.1644693231199823</v>
      </c>
      <c r="BF158" s="3">
        <f t="shared" si="118"/>
        <v>0.11386904323488252</v>
      </c>
      <c r="BG158" s="3">
        <f t="shared" si="119"/>
        <v>0.4102558573186052</v>
      </c>
      <c r="BH158" s="3" t="s">
        <v>32</v>
      </c>
      <c r="BI158" s="3">
        <f t="shared" si="121"/>
        <v>3.9183913972158799E-2</v>
      </c>
      <c r="BJ158" s="3">
        <f t="shared" si="122"/>
        <v>0.51940782205199965</v>
      </c>
      <c r="BK158" s="3">
        <v>2.27</v>
      </c>
      <c r="BL158" s="3" t="s">
        <v>32</v>
      </c>
      <c r="BM158" s="3" t="str">
        <f t="shared" si="88"/>
        <v>NA</v>
      </c>
      <c r="BN158" s="3">
        <v>1</v>
      </c>
      <c r="BO158" s="3">
        <v>1</v>
      </c>
      <c r="BP158" s="3">
        <v>1</v>
      </c>
      <c r="BQ158" s="6">
        <v>0</v>
      </c>
      <c r="BR158" s="3" t="str">
        <f t="shared" si="124"/>
        <v>NA</v>
      </c>
      <c r="BS158" s="3" t="str">
        <f t="shared" si="83"/>
        <v>NA</v>
      </c>
      <c r="BT158" s="3" t="str">
        <f t="shared" si="89"/>
        <v>NA</v>
      </c>
      <c r="BU158" s="3" t="str">
        <f t="shared" si="90"/>
        <v>NA</v>
      </c>
      <c r="BV158" s="3" t="str">
        <f t="shared" si="105"/>
        <v>NA</v>
      </c>
      <c r="BW158" s="3" t="str">
        <f>IF(F158="NA","NA", IF(AP158="NA","NA", AP158/F158))</f>
        <v>NA</v>
      </c>
      <c r="BX158" s="3">
        <f t="shared" si="84"/>
        <v>0.16385646346735841</v>
      </c>
      <c r="BY158" s="3" t="str">
        <f t="shared" si="85"/>
        <v>NA</v>
      </c>
      <c r="BZ158" s="3" t="str">
        <f t="shared" si="86"/>
        <v>NA</v>
      </c>
      <c r="CA158" s="3" t="str">
        <f t="shared" si="87"/>
        <v>NA</v>
      </c>
      <c r="CB158" s="3"/>
      <c r="CC158" s="3"/>
      <c r="CD158" s="3"/>
      <c r="CE158" s="3"/>
      <c r="CF158" s="29"/>
      <c r="CG158" s="29"/>
      <c r="CH158" s="29"/>
    </row>
    <row r="159" spans="1:86" s="26" customFormat="1" ht="25" customHeight="1">
      <c r="A159" s="18" t="s">
        <v>306</v>
      </c>
      <c r="B159" s="19" t="s">
        <v>277</v>
      </c>
      <c r="C159" s="3" t="s">
        <v>347</v>
      </c>
      <c r="D159" s="3" t="s">
        <v>46</v>
      </c>
      <c r="E159" s="5" t="s">
        <v>32</v>
      </c>
      <c r="F159" s="5">
        <v>125.67</v>
      </c>
      <c r="G159" s="5">
        <v>41.42</v>
      </c>
      <c r="H159" s="5" t="s">
        <v>32</v>
      </c>
      <c r="I159" s="5" t="s">
        <v>32</v>
      </c>
      <c r="J159" s="5" t="s">
        <v>32</v>
      </c>
      <c r="K159" s="5" t="s">
        <v>32</v>
      </c>
      <c r="L159" s="5" t="s">
        <v>32</v>
      </c>
      <c r="M159" s="5" t="s">
        <v>32</v>
      </c>
      <c r="N159" s="5" t="s">
        <v>32</v>
      </c>
      <c r="O159" s="5">
        <v>6.88</v>
      </c>
      <c r="P159" s="5">
        <v>21.32</v>
      </c>
      <c r="Q159" s="5">
        <v>10.130000000000001</v>
      </c>
      <c r="R159" s="5">
        <v>34.130000000000003</v>
      </c>
      <c r="S159" s="5">
        <v>21.35</v>
      </c>
      <c r="T159" s="5">
        <v>13.53</v>
      </c>
      <c r="U159" s="5">
        <v>8.02</v>
      </c>
      <c r="V159" s="5" t="s">
        <v>32</v>
      </c>
      <c r="W159" s="5">
        <v>48.26</v>
      </c>
      <c r="X159" s="5">
        <v>16.88</v>
      </c>
      <c r="Y159" s="5">
        <v>66.91</v>
      </c>
      <c r="Z159" s="3" t="s">
        <v>34</v>
      </c>
      <c r="AA159" s="3" t="s">
        <v>34</v>
      </c>
      <c r="AB159" s="6" t="s">
        <v>33</v>
      </c>
      <c r="AC159" s="3" t="s">
        <v>34</v>
      </c>
      <c r="AD159" s="6" t="s">
        <v>33</v>
      </c>
      <c r="AE159" s="3">
        <v>3.2</v>
      </c>
      <c r="AF159" s="3" t="s">
        <v>32</v>
      </c>
      <c r="AG159" s="3">
        <v>2.39</v>
      </c>
      <c r="AH159" s="3">
        <v>2.29</v>
      </c>
      <c r="AI159" s="3" t="s">
        <v>32</v>
      </c>
      <c r="AJ159" s="3" t="s">
        <v>32</v>
      </c>
      <c r="AK159" s="3" t="s">
        <v>32</v>
      </c>
      <c r="AL159" s="3" t="s">
        <v>32</v>
      </c>
      <c r="AM159" s="3" t="s">
        <v>32</v>
      </c>
      <c r="AN159" s="3" t="s">
        <v>32</v>
      </c>
      <c r="AO159" s="3" t="s">
        <v>32</v>
      </c>
      <c r="AP159" s="3" t="s">
        <v>32</v>
      </c>
      <c r="AQ159" s="3" t="s">
        <v>32</v>
      </c>
      <c r="AR159" s="3" t="s">
        <v>32</v>
      </c>
      <c r="AS159" s="3" t="s">
        <v>32</v>
      </c>
      <c r="AT159" s="3" t="s">
        <v>32</v>
      </c>
      <c r="AU159" s="3" t="s">
        <v>32</v>
      </c>
      <c r="AV159" s="3">
        <f t="shared" si="125"/>
        <v>0.3295933794859553</v>
      </c>
      <c r="AW159" s="3">
        <f t="shared" ref="AW159:AW186" si="135">IF(R159="NA", "NA", IF(F159="NA","NA",R159/F159))</f>
        <v>0.27158430810853823</v>
      </c>
      <c r="AX159" s="6" t="str">
        <f t="shared" si="110"/>
        <v>NA</v>
      </c>
      <c r="AY159" s="6" t="str">
        <f t="shared" si="111"/>
        <v>NA</v>
      </c>
      <c r="AZ159" s="3" t="str">
        <f t="shared" si="112"/>
        <v>NA</v>
      </c>
      <c r="BA159" s="3" t="str">
        <f t="shared" si="113"/>
        <v>NA</v>
      </c>
      <c r="BB159" s="3" t="str">
        <f t="shared" si="114"/>
        <v>NA</v>
      </c>
      <c r="BC159" s="3" t="str">
        <f t="shared" si="115"/>
        <v>NA</v>
      </c>
      <c r="BD159" s="3">
        <f t="shared" si="116"/>
        <v>2.5790902166472528E-2</v>
      </c>
      <c r="BE159" s="3">
        <f t="shared" si="117"/>
        <v>0.16965067239595766</v>
      </c>
      <c r="BF159" s="3">
        <f t="shared" si="118"/>
        <v>8.0607941433914226E-2</v>
      </c>
      <c r="BG159" s="3">
        <f t="shared" si="119"/>
        <v>0.43597816406943579</v>
      </c>
      <c r="BH159" s="3">
        <f t="shared" ref="BH159:BH186" si="136">IF(F159="NA","NA",IF(U159="NA","NA",U159/F159))</f>
        <v>6.3817935863770187E-2</v>
      </c>
      <c r="BI159" s="3" t="str">
        <f t="shared" si="121"/>
        <v>NA</v>
      </c>
      <c r="BJ159" s="3">
        <f t="shared" si="122"/>
        <v>0.53242619559162885</v>
      </c>
      <c r="BK159" s="25" t="s">
        <v>32</v>
      </c>
      <c r="BL159" s="25" t="s">
        <v>32</v>
      </c>
      <c r="BM159" s="25" t="s">
        <v>32</v>
      </c>
      <c r="BN159" s="3">
        <v>1</v>
      </c>
      <c r="BO159" s="3">
        <v>1</v>
      </c>
      <c r="BP159" s="3">
        <v>1</v>
      </c>
      <c r="BQ159" s="6">
        <v>0</v>
      </c>
      <c r="BR159" s="3" t="str">
        <f t="shared" si="124"/>
        <v>NA</v>
      </c>
      <c r="BS159" s="3" t="str">
        <f t="shared" ref="BS159:CA159" si="137">IF(F159="NA", "NA", IF(AM159="NA","NA", F159/AM159))</f>
        <v>NA</v>
      </c>
      <c r="BT159" s="3" t="str">
        <f t="shared" si="137"/>
        <v>NA</v>
      </c>
      <c r="BU159" s="3" t="str">
        <f t="shared" si="137"/>
        <v>NA</v>
      </c>
      <c r="BV159" s="3" t="str">
        <f t="shared" si="137"/>
        <v>NA</v>
      </c>
      <c r="BW159" s="3" t="str">
        <f t="shared" si="137"/>
        <v>NA</v>
      </c>
      <c r="BX159" s="3" t="str">
        <f t="shared" si="137"/>
        <v>NA</v>
      </c>
      <c r="BY159" s="3" t="str">
        <f t="shared" si="137"/>
        <v>NA</v>
      </c>
      <c r="BZ159" s="3" t="str">
        <f t="shared" si="137"/>
        <v>NA</v>
      </c>
      <c r="CA159" s="3" t="str">
        <f t="shared" si="137"/>
        <v>NA</v>
      </c>
      <c r="CB159" s="3"/>
      <c r="CC159" s="3"/>
      <c r="CD159" s="3"/>
      <c r="CE159" s="3"/>
      <c r="CF159" s="29"/>
      <c r="CG159" s="29"/>
      <c r="CH159" s="29"/>
    </row>
    <row r="160" spans="1:86" ht="25" customHeight="1">
      <c r="A160" s="18" t="s">
        <v>306</v>
      </c>
      <c r="B160" s="19" t="s">
        <v>277</v>
      </c>
      <c r="C160" s="3" t="s">
        <v>373</v>
      </c>
      <c r="D160" s="3" t="s">
        <v>276</v>
      </c>
      <c r="E160" s="5" t="s">
        <v>32</v>
      </c>
      <c r="F160" s="5">
        <v>102.12</v>
      </c>
      <c r="G160" s="5">
        <v>30.4</v>
      </c>
      <c r="H160" s="5" t="s">
        <v>32</v>
      </c>
      <c r="I160" s="5" t="s">
        <v>32</v>
      </c>
      <c r="J160" s="5" t="s">
        <v>32</v>
      </c>
      <c r="K160" s="5" t="s">
        <v>32</v>
      </c>
      <c r="L160" s="5" t="s">
        <v>32</v>
      </c>
      <c r="M160" s="5" t="s">
        <v>32</v>
      </c>
      <c r="N160" s="5" t="s">
        <v>32</v>
      </c>
      <c r="O160" s="5" t="s">
        <v>32</v>
      </c>
      <c r="P160" s="5">
        <v>15.97</v>
      </c>
      <c r="Q160" s="5">
        <v>7.52</v>
      </c>
      <c r="R160" s="5">
        <v>26</v>
      </c>
      <c r="S160" s="5">
        <v>17.93</v>
      </c>
      <c r="T160" s="5">
        <v>11.26</v>
      </c>
      <c r="U160" s="5" t="s">
        <v>32</v>
      </c>
      <c r="V160" s="5">
        <v>3</v>
      </c>
      <c r="W160" s="5">
        <v>38.479999999999997</v>
      </c>
      <c r="X160" s="5">
        <v>12.94</v>
      </c>
      <c r="Y160" s="5">
        <v>54.92</v>
      </c>
      <c r="Z160" s="3" t="s">
        <v>34</v>
      </c>
      <c r="AA160" s="3" t="s">
        <v>34</v>
      </c>
      <c r="AB160" s="6" t="s">
        <v>33</v>
      </c>
      <c r="AC160" s="3" t="s">
        <v>34</v>
      </c>
      <c r="AD160" s="6" t="s">
        <v>33</v>
      </c>
      <c r="AE160" s="3" t="s">
        <v>32</v>
      </c>
      <c r="AF160" s="25" t="s">
        <v>32</v>
      </c>
      <c r="AG160" s="25" t="s">
        <v>32</v>
      </c>
      <c r="AH160" s="25" t="s">
        <v>32</v>
      </c>
      <c r="AI160" s="25" t="s">
        <v>32</v>
      </c>
      <c r="AJ160" s="3" t="s">
        <v>32</v>
      </c>
      <c r="AK160" s="3" t="s">
        <v>32</v>
      </c>
      <c r="AL160" s="3" t="s">
        <v>32</v>
      </c>
      <c r="AM160" s="3" t="s">
        <v>32</v>
      </c>
      <c r="AN160" s="3" t="s">
        <v>32</v>
      </c>
      <c r="AO160" s="3" t="s">
        <v>32</v>
      </c>
      <c r="AP160" s="3" t="s">
        <v>32</v>
      </c>
      <c r="AQ160" s="3" t="s">
        <v>32</v>
      </c>
      <c r="AR160" s="3" t="s">
        <v>32</v>
      </c>
      <c r="AS160" s="3" t="s">
        <v>32</v>
      </c>
      <c r="AT160" s="3" t="s">
        <v>32</v>
      </c>
      <c r="AU160" s="3" t="s">
        <v>32</v>
      </c>
      <c r="AV160" s="3">
        <f t="shared" si="125"/>
        <v>0.29768899334116722</v>
      </c>
      <c r="AW160" s="3">
        <f t="shared" si="135"/>
        <v>0.25460242851547199</v>
      </c>
      <c r="AX160" s="6" t="str">
        <f t="shared" si="110"/>
        <v>NA</v>
      </c>
      <c r="AY160" s="6" t="str">
        <f t="shared" si="111"/>
        <v>NA</v>
      </c>
      <c r="AZ160" s="3" t="str">
        <f t="shared" si="112"/>
        <v>NA</v>
      </c>
      <c r="BA160" s="3" t="str">
        <f t="shared" si="113"/>
        <v>NA</v>
      </c>
      <c r="BB160" s="3" t="str">
        <f t="shared" si="114"/>
        <v>NA</v>
      </c>
      <c r="BC160" s="3" t="str">
        <f t="shared" si="115"/>
        <v>NA</v>
      </c>
      <c r="BD160" s="3">
        <f t="shared" si="116"/>
        <v>2.3873590036160918E-2</v>
      </c>
      <c r="BE160" s="3">
        <f t="shared" si="117"/>
        <v>0.1563846455150803</v>
      </c>
      <c r="BF160" s="3">
        <f t="shared" si="118"/>
        <v>7.3638856247551898E-2</v>
      </c>
      <c r="BG160" s="3">
        <f t="shared" si="119"/>
        <v>0.44899671738291247</v>
      </c>
      <c r="BH160" s="3" t="str">
        <f t="shared" si="136"/>
        <v>NA</v>
      </c>
      <c r="BI160" s="3">
        <f t="shared" si="121"/>
        <v>2.9377203290246769E-2</v>
      </c>
      <c r="BJ160" s="3">
        <f t="shared" si="122"/>
        <v>0.53779866823345079</v>
      </c>
      <c r="BK160" s="25" t="s">
        <v>32</v>
      </c>
      <c r="BL160" s="25" t="s">
        <v>32</v>
      </c>
      <c r="BM160" s="25" t="s">
        <v>32</v>
      </c>
      <c r="BN160" s="3">
        <v>1</v>
      </c>
      <c r="BO160" s="3">
        <v>1</v>
      </c>
      <c r="BP160" s="3">
        <v>1</v>
      </c>
      <c r="BQ160" s="6">
        <v>0</v>
      </c>
      <c r="BR160" s="3" t="str">
        <f t="shared" si="124"/>
        <v>NA</v>
      </c>
      <c r="BS160" s="3" t="str">
        <f t="shared" si="83"/>
        <v>NA</v>
      </c>
      <c r="BT160" s="3" t="str">
        <f t="shared" si="89"/>
        <v>NA</v>
      </c>
      <c r="BU160" s="3" t="str">
        <f t="shared" si="90"/>
        <v>NA</v>
      </c>
      <c r="BV160" s="3" t="str">
        <f t="shared" si="105"/>
        <v>NA</v>
      </c>
      <c r="BW160" s="3" t="str">
        <f>IF(F160="NA","NA", IF(AP160="NA","NA", AP160/F160))</f>
        <v>NA</v>
      </c>
      <c r="BX160" s="3" t="str">
        <f t="shared" si="84"/>
        <v>NA</v>
      </c>
      <c r="BY160" s="3" t="str">
        <f t="shared" si="85"/>
        <v>NA</v>
      </c>
      <c r="BZ160" s="3" t="str">
        <f t="shared" si="86"/>
        <v>NA</v>
      </c>
      <c r="CA160" s="3" t="str">
        <f t="shared" si="87"/>
        <v>NA</v>
      </c>
      <c r="CB160" s="3"/>
      <c r="CC160" s="3"/>
      <c r="CD160" s="3"/>
      <c r="CE160" s="3"/>
    </row>
    <row r="161" spans="1:86" ht="25" customHeight="1">
      <c r="A161" s="18" t="s">
        <v>306</v>
      </c>
      <c r="B161" s="19" t="s">
        <v>277</v>
      </c>
      <c r="C161" s="3" t="s">
        <v>327</v>
      </c>
      <c r="D161" s="3" t="s">
        <v>324</v>
      </c>
      <c r="E161" s="5">
        <v>118.99</v>
      </c>
      <c r="F161" s="5">
        <v>104.66</v>
      </c>
      <c r="G161" s="5">
        <v>30.21</v>
      </c>
      <c r="H161" s="5">
        <v>15.34</v>
      </c>
      <c r="I161" s="5" t="s">
        <v>32</v>
      </c>
      <c r="J161" s="5" t="s">
        <v>32</v>
      </c>
      <c r="K161" s="5">
        <v>101.32</v>
      </c>
      <c r="L161" s="5" t="s">
        <v>32</v>
      </c>
      <c r="M161" s="5">
        <v>14.64</v>
      </c>
      <c r="N161" s="5" t="s">
        <v>32</v>
      </c>
      <c r="O161" s="5" t="s">
        <v>32</v>
      </c>
      <c r="P161" s="5">
        <v>15.16</v>
      </c>
      <c r="Q161" s="5">
        <v>7.4379999999999997</v>
      </c>
      <c r="R161" s="5">
        <v>26.038</v>
      </c>
      <c r="S161" s="5">
        <v>17.18</v>
      </c>
      <c r="T161" s="5">
        <v>10.468999999999999</v>
      </c>
      <c r="U161" s="5" t="s">
        <v>32</v>
      </c>
      <c r="V161" s="5">
        <v>3.2869999999999999</v>
      </c>
      <c r="W161" s="5">
        <v>36.020000000000003</v>
      </c>
      <c r="X161" s="5">
        <v>11.817</v>
      </c>
      <c r="Y161" s="5">
        <v>57.036999999999999</v>
      </c>
      <c r="Z161" s="3" t="s">
        <v>34</v>
      </c>
      <c r="AA161" s="3" t="s">
        <v>34</v>
      </c>
      <c r="AB161" s="6" t="s">
        <v>33</v>
      </c>
      <c r="AC161" s="3" t="s">
        <v>34</v>
      </c>
      <c r="AD161" s="6" t="s">
        <v>33</v>
      </c>
      <c r="AE161" s="3">
        <v>3.03</v>
      </c>
      <c r="AF161" s="25">
        <v>2.13</v>
      </c>
      <c r="AG161" s="25">
        <v>2.2599999999999998</v>
      </c>
      <c r="AH161" s="25">
        <v>2.17</v>
      </c>
      <c r="AI161" s="25">
        <v>0.32900000000000001</v>
      </c>
      <c r="AJ161" s="25" t="s">
        <v>32</v>
      </c>
      <c r="AK161" s="25" t="s">
        <v>32</v>
      </c>
      <c r="AL161" s="25" t="s">
        <v>32</v>
      </c>
      <c r="AM161" s="25" t="s">
        <v>32</v>
      </c>
      <c r="AN161" s="40">
        <v>51.604999999999997</v>
      </c>
      <c r="AO161" s="25">
        <v>8.92</v>
      </c>
      <c r="AP161" s="40">
        <v>62.828000000000003</v>
      </c>
      <c r="AQ161" s="40">
        <v>5.3710000000000004</v>
      </c>
      <c r="AR161" s="25" t="s">
        <v>32</v>
      </c>
      <c r="AS161" s="25" t="s">
        <v>32</v>
      </c>
      <c r="AT161" s="25" t="s">
        <v>32</v>
      </c>
      <c r="AU161" s="25" t="s">
        <v>32</v>
      </c>
      <c r="AV161" s="3">
        <f t="shared" si="125"/>
        <v>0.28864895853239064</v>
      </c>
      <c r="AW161" s="3">
        <f t="shared" si="135"/>
        <v>0.24878654691381619</v>
      </c>
      <c r="AX161" s="6" t="str">
        <f t="shared" si="110"/>
        <v>NA</v>
      </c>
      <c r="AY161" s="6" t="str">
        <f t="shared" si="111"/>
        <v>NA</v>
      </c>
      <c r="AZ161" s="3" t="str">
        <f t="shared" si="112"/>
        <v>NA</v>
      </c>
      <c r="BA161" s="3">
        <f t="shared" si="113"/>
        <v>0.14449269640742204</v>
      </c>
      <c r="BB161" s="3" t="str">
        <f t="shared" si="114"/>
        <v>NA</v>
      </c>
      <c r="BC161" s="3">
        <f t="shared" si="115"/>
        <v>0.1514015001973944</v>
      </c>
      <c r="BD161" s="3">
        <f t="shared" si="116"/>
        <v>1.9429404393154048E-2</v>
      </c>
      <c r="BE161" s="3">
        <f t="shared" si="117"/>
        <v>0.14484999044525129</v>
      </c>
      <c r="BF161" s="3">
        <f t="shared" si="118"/>
        <v>7.106822090579018E-2</v>
      </c>
      <c r="BG161" s="3">
        <f t="shared" si="119"/>
        <v>0.41497179093781861</v>
      </c>
      <c r="BH161" s="3" t="str">
        <f t="shared" si="136"/>
        <v>NA</v>
      </c>
      <c r="BI161" s="3">
        <f t="shared" si="121"/>
        <v>3.1406459010128035E-2</v>
      </c>
      <c r="BJ161" s="3">
        <f t="shared" si="122"/>
        <v>0.54497420217848269</v>
      </c>
      <c r="BK161" s="25">
        <v>2.2599999999999998</v>
      </c>
      <c r="BL161" s="25">
        <v>0.32900000000000001</v>
      </c>
      <c r="BM161" s="3">
        <f t="shared" si="88"/>
        <v>1.4225352112676055</v>
      </c>
      <c r="BN161" s="3">
        <v>1</v>
      </c>
      <c r="BO161" s="3">
        <v>1</v>
      </c>
      <c r="BP161" s="3">
        <v>1</v>
      </c>
      <c r="BQ161" s="6">
        <v>0</v>
      </c>
      <c r="BR161" s="3" t="str">
        <f t="shared" si="124"/>
        <v>NA</v>
      </c>
      <c r="BS161" s="3" t="str">
        <f t="shared" si="83"/>
        <v>NA</v>
      </c>
      <c r="BT161" s="3" t="str">
        <f t="shared" si="83"/>
        <v>NA</v>
      </c>
      <c r="BU161" s="3" t="str">
        <f t="shared" ref="BU161" si="138">IF(AN161="NA","NA",IF(AM161="NA", "NA", AM161/AN161))</f>
        <v>NA</v>
      </c>
      <c r="BV161" s="3">
        <f t="shared" ref="BV161" si="139">IF(AO161="NA","NA",IF(AN161="NA", "NA", AN161/AO161))</f>
        <v>5.7853139013452912</v>
      </c>
      <c r="BW161" s="3">
        <f t="shared" ref="BW161" si="140">IF(AP161="NA","NA",IF(AO161="NA", "NA", AO161/AP161))</f>
        <v>0.14197491564270706</v>
      </c>
      <c r="BX161" s="3">
        <f>IF(AN161="NA","NA",IF(AO161="NA", "NA", AO161/AN161))</f>
        <v>0.17285146788101929</v>
      </c>
      <c r="BY161" s="3" t="str">
        <f t="shared" ref="BY161" si="141">IF(AR161="NA","NA",IF(AQ161="NA", "NA", AQ161/AR161))</f>
        <v>NA</v>
      </c>
      <c r="BZ161" s="3" t="str">
        <f t="shared" ref="BZ161" si="142">IF(AS161="NA","NA",IF(AR161="NA", "NA", AR161/AS161))</f>
        <v>NA</v>
      </c>
      <c r="CA161" s="3" t="str">
        <f t="shared" ref="CA161" si="143">IF(AT161="NA","NA",IF(AS161="NA", "NA", AS161/AT161))</f>
        <v>NA</v>
      </c>
      <c r="CB161" s="3"/>
      <c r="CC161" s="3"/>
      <c r="CD161" s="3"/>
      <c r="CE161" s="3"/>
    </row>
    <row r="162" spans="1:86" ht="25" customHeight="1">
      <c r="A162" s="18" t="s">
        <v>306</v>
      </c>
      <c r="B162" s="19" t="s">
        <v>277</v>
      </c>
      <c r="C162" s="3" t="s">
        <v>330</v>
      </c>
      <c r="D162" s="3" t="s">
        <v>331</v>
      </c>
      <c r="E162" s="5">
        <v>164.12</v>
      </c>
      <c r="F162" s="5">
        <v>144.61000000000001</v>
      </c>
      <c r="G162" s="5">
        <v>43</v>
      </c>
      <c r="H162" s="5">
        <v>19.010000000000002</v>
      </c>
      <c r="I162" s="5">
        <v>19.309999999999999</v>
      </c>
      <c r="J162" s="5">
        <v>89.02</v>
      </c>
      <c r="K162" s="5">
        <v>139.44</v>
      </c>
      <c r="L162" s="5" t="s">
        <v>32</v>
      </c>
      <c r="M162" s="5">
        <v>22.65</v>
      </c>
      <c r="N162" s="5" t="s">
        <v>32</v>
      </c>
      <c r="O162" s="5" t="s">
        <v>32</v>
      </c>
      <c r="P162" s="5">
        <v>21.53</v>
      </c>
      <c r="Q162" s="5">
        <v>10.302</v>
      </c>
      <c r="R162" s="5">
        <v>39.94</v>
      </c>
      <c r="S162" s="5">
        <v>22.76</v>
      </c>
      <c r="T162" s="5">
        <v>15.07</v>
      </c>
      <c r="U162" s="5" t="s">
        <v>32</v>
      </c>
      <c r="V162" s="5">
        <v>3.74</v>
      </c>
      <c r="W162" s="5">
        <v>54.48</v>
      </c>
      <c r="X162" s="5">
        <v>15.86</v>
      </c>
      <c r="Y162" s="5">
        <v>79.37</v>
      </c>
      <c r="Z162" s="3" t="s">
        <v>34</v>
      </c>
      <c r="AA162" s="3" t="s">
        <v>34</v>
      </c>
      <c r="AB162" s="6" t="s">
        <v>33</v>
      </c>
      <c r="AC162" s="3" t="s">
        <v>34</v>
      </c>
      <c r="AD162" s="6" t="s">
        <v>33</v>
      </c>
      <c r="AE162" s="3">
        <v>2.97</v>
      </c>
      <c r="AF162" s="25">
        <v>2.34</v>
      </c>
      <c r="AG162" s="25">
        <v>2.0579999999999998</v>
      </c>
      <c r="AH162" s="25">
        <v>2.38</v>
      </c>
      <c r="AI162" s="25" t="s">
        <v>32</v>
      </c>
      <c r="AJ162" s="25" t="s">
        <v>32</v>
      </c>
      <c r="AK162" s="25" t="s">
        <v>32</v>
      </c>
      <c r="AL162" s="25" t="s">
        <v>32</v>
      </c>
      <c r="AM162" s="25" t="s">
        <v>32</v>
      </c>
      <c r="AN162" s="25" t="s">
        <v>32</v>
      </c>
      <c r="AO162" s="25" t="s">
        <v>32</v>
      </c>
      <c r="AP162" s="25" t="s">
        <v>32</v>
      </c>
      <c r="AQ162" s="25" t="s">
        <v>32</v>
      </c>
      <c r="AR162" s="25" t="s">
        <v>32</v>
      </c>
      <c r="AS162" s="25" t="s">
        <v>32</v>
      </c>
      <c r="AT162" s="25" t="s">
        <v>32</v>
      </c>
      <c r="AU162" s="25" t="s">
        <v>32</v>
      </c>
      <c r="AV162" s="3">
        <f t="shared" si="125"/>
        <v>0.29735149713021225</v>
      </c>
      <c r="AW162" s="3">
        <f t="shared" si="135"/>
        <v>0.27619113477629481</v>
      </c>
      <c r="AX162" s="6" t="str">
        <f t="shared" ref="AX162:AX186" si="144">IF(N162="NA", "NA", IF(E162="NA", "NA", N162/E162))</f>
        <v>NA</v>
      </c>
      <c r="AY162" s="6">
        <f t="shared" ref="AY162:AY186" si="145">IF(I162="NA","NA",IF(E162="NA","NA",I162 /E162))</f>
        <v>0.11765781135754325</v>
      </c>
      <c r="AZ162" s="3">
        <f t="shared" ref="AZ162:AZ186" si="146">IF(J162="NA","NA",IF(E162="NA","NA",J162/E162))</f>
        <v>0.54240799415062146</v>
      </c>
      <c r="BA162" s="3">
        <f t="shared" ref="BA162:BA186" si="147">IF(K162="NA", "NA", IF(M162="NA", "NA", M162/K162))</f>
        <v>0.16243545611015489</v>
      </c>
      <c r="BB162" s="3" t="str">
        <f t="shared" ref="BB162:BB186" si="148">IF(L162="NA", "NA", IF(M162="NA", "NA", M162/L162))</f>
        <v>NA</v>
      </c>
      <c r="BC162" s="3">
        <f t="shared" ref="BC162:BC186" si="149">IF(K162="NA", "NA", IF(H162="NA", "NA", H162/K162))</f>
        <v>0.1363310384394722</v>
      </c>
      <c r="BD162" s="3">
        <f t="shared" ref="BD162:BD186" si="150">IF(F162="NA","NA",IF(W162="NA","NA",IF(X162="NA","NA", ((W162*X162)/2)/F162^2)))</f>
        <v>2.0659206372195288E-2</v>
      </c>
      <c r="BE162" s="3">
        <f t="shared" ref="BE162:BE186" si="151">IF(P162="NA", "NA", IF(F162="NA", "NA", P162/F162))</f>
        <v>0.14888320309798769</v>
      </c>
      <c r="BF162" s="3">
        <f t="shared" ref="BF162:BF186" si="152">IF(F162="NA","NA",IF(Q162="NA","NA",Q162/F162))</f>
        <v>7.1239886591522014E-2</v>
      </c>
      <c r="BG162" s="3">
        <f t="shared" ref="BG162:BG186" si="153">IF(F162="NA","NA", IF(S162="NA","NA", IF(T162="NA","NA", (((T162+S162)/2)*PI())/F162)))</f>
        <v>0.41092057978459945</v>
      </c>
      <c r="BH162" s="3" t="str">
        <f t="shared" si="136"/>
        <v>NA</v>
      </c>
      <c r="BI162" s="3">
        <f t="shared" ref="BI162:BI186" si="154">IF(F162="NA","NA", IF(V162="NA","NA", V162/F162))</f>
        <v>2.5862665099232417E-2</v>
      </c>
      <c r="BJ162" s="3">
        <f t="shared" ref="BJ162:BJ186" si="155">IF(F162="NA","NA",IF(Y162="NA","NA",Y162/F162))</f>
        <v>0.54885554249360347</v>
      </c>
      <c r="BK162" s="25">
        <v>2.0579999999999998</v>
      </c>
      <c r="BL162" s="25" t="s">
        <v>32</v>
      </c>
      <c r="BM162" s="3">
        <f t="shared" si="88"/>
        <v>1.2692307692307694</v>
      </c>
      <c r="BN162" s="3">
        <v>1</v>
      </c>
      <c r="BO162" s="3">
        <v>1</v>
      </c>
      <c r="BP162" s="3">
        <v>1</v>
      </c>
      <c r="BQ162" s="6">
        <v>0</v>
      </c>
      <c r="BR162" s="3" t="str">
        <f t="shared" si="124"/>
        <v>NA</v>
      </c>
      <c r="BS162" s="3" t="str">
        <f>IF(F162="NA", "NA", IF(AM162="NA","NA", F162/AM162))</f>
        <v>NA</v>
      </c>
      <c r="BT162" s="3" t="str">
        <f t="shared" si="83"/>
        <v>NA</v>
      </c>
      <c r="BU162" s="3" t="str">
        <f t="shared" ref="BU162:CA162" si="156">IF(G162="NA", "NA", IF(AO162="NA","NA", G162/AO162))</f>
        <v>NA</v>
      </c>
      <c r="BV162" s="3" t="str">
        <f t="shared" si="156"/>
        <v>NA</v>
      </c>
      <c r="BW162" s="3" t="str">
        <f t="shared" si="156"/>
        <v>NA</v>
      </c>
      <c r="BX162" s="3" t="str">
        <f t="shared" si="156"/>
        <v>NA</v>
      </c>
      <c r="BY162" s="3" t="str">
        <f t="shared" si="156"/>
        <v>NA</v>
      </c>
      <c r="BZ162" s="3" t="str">
        <f t="shared" si="156"/>
        <v>NA</v>
      </c>
      <c r="CA162" s="3" t="str">
        <f t="shared" si="156"/>
        <v>NA</v>
      </c>
      <c r="CB162" s="3"/>
      <c r="CC162" s="3"/>
      <c r="CD162" s="3"/>
      <c r="CE162" s="3"/>
    </row>
    <row r="163" spans="1:86" s="26" customFormat="1" ht="26" customHeight="1">
      <c r="A163" s="18" t="s">
        <v>306</v>
      </c>
      <c r="B163" s="19" t="s">
        <v>194</v>
      </c>
      <c r="C163" s="3" t="s">
        <v>195</v>
      </c>
      <c r="D163" s="3" t="s">
        <v>181</v>
      </c>
      <c r="E163" s="5" t="s">
        <v>32</v>
      </c>
      <c r="F163" s="5">
        <v>256.19</v>
      </c>
      <c r="G163" s="5">
        <v>92.89</v>
      </c>
      <c r="H163" s="5" t="s">
        <v>32</v>
      </c>
      <c r="I163" s="5" t="s">
        <v>32</v>
      </c>
      <c r="J163" s="5" t="s">
        <v>32</v>
      </c>
      <c r="K163" s="5" t="s">
        <v>32</v>
      </c>
      <c r="L163" s="5" t="s">
        <v>32</v>
      </c>
      <c r="M163" s="5" t="s">
        <v>32</v>
      </c>
      <c r="N163" s="5" t="s">
        <v>32</v>
      </c>
      <c r="O163" s="5">
        <v>15.36</v>
      </c>
      <c r="P163" s="5">
        <v>62.28</v>
      </c>
      <c r="Q163" s="5">
        <v>16.239999999999998</v>
      </c>
      <c r="R163" s="5">
        <v>42.34</v>
      </c>
      <c r="S163" s="5">
        <v>30.09</v>
      </c>
      <c r="T163" s="5">
        <v>21.77</v>
      </c>
      <c r="U163" s="5">
        <v>13.25</v>
      </c>
      <c r="V163" s="5">
        <v>3.26</v>
      </c>
      <c r="W163" s="5">
        <v>91.87</v>
      </c>
      <c r="X163" s="5">
        <v>24.45</v>
      </c>
      <c r="Y163" s="5">
        <v>136.09</v>
      </c>
      <c r="Z163" s="3" t="s">
        <v>34</v>
      </c>
      <c r="AA163" s="3" t="s">
        <v>32</v>
      </c>
      <c r="AB163" s="6" t="s">
        <v>33</v>
      </c>
      <c r="AC163" s="3" t="s">
        <v>34</v>
      </c>
      <c r="AD163" s="6" t="s">
        <v>33</v>
      </c>
      <c r="AE163" s="3">
        <v>5.1100000000000003</v>
      </c>
      <c r="AF163" s="3">
        <v>2.04</v>
      </c>
      <c r="AG163" s="3">
        <v>2.48</v>
      </c>
      <c r="AH163" s="3">
        <v>4.83</v>
      </c>
      <c r="AI163" s="3" t="s">
        <v>32</v>
      </c>
      <c r="AJ163" s="3" t="s">
        <v>32</v>
      </c>
      <c r="AK163" s="3" t="s">
        <v>32</v>
      </c>
      <c r="AL163" s="3" t="s">
        <v>32</v>
      </c>
      <c r="AM163" s="3" t="s">
        <v>32</v>
      </c>
      <c r="AN163" s="3" t="s">
        <v>32</v>
      </c>
      <c r="AO163" s="3" t="s">
        <v>32</v>
      </c>
      <c r="AP163" s="3" t="s">
        <v>32</v>
      </c>
      <c r="AQ163" s="3" t="s">
        <v>32</v>
      </c>
      <c r="AR163" s="3" t="s">
        <v>32</v>
      </c>
      <c r="AS163" s="3" t="s">
        <v>32</v>
      </c>
      <c r="AT163" s="3" t="s">
        <v>32</v>
      </c>
      <c r="AU163" s="3" t="s">
        <v>32</v>
      </c>
      <c r="AV163" s="3">
        <f t="shared" si="125"/>
        <v>0.36258245833170694</v>
      </c>
      <c r="AW163" s="3">
        <f t="shared" si="135"/>
        <v>0.16526796518209144</v>
      </c>
      <c r="AX163" s="6" t="str">
        <f t="shared" si="144"/>
        <v>NA</v>
      </c>
      <c r="AY163" s="6" t="str">
        <f t="shared" si="145"/>
        <v>NA</v>
      </c>
      <c r="AZ163" s="3" t="str">
        <f t="shared" si="146"/>
        <v>NA</v>
      </c>
      <c r="BA163" s="3" t="str">
        <f t="shared" si="147"/>
        <v>NA</v>
      </c>
      <c r="BB163" s="3" t="str">
        <f t="shared" si="148"/>
        <v>NA</v>
      </c>
      <c r="BC163" s="3" t="str">
        <f t="shared" si="149"/>
        <v>NA</v>
      </c>
      <c r="BD163" s="3">
        <f t="shared" si="150"/>
        <v>1.7111900125369409E-2</v>
      </c>
      <c r="BE163" s="3">
        <f t="shared" si="151"/>
        <v>0.24310082360747884</v>
      </c>
      <c r="BF163" s="3">
        <f t="shared" si="152"/>
        <v>6.3390452398610395E-2</v>
      </c>
      <c r="BG163" s="3">
        <f t="shared" si="153"/>
        <v>0.3179729790685949</v>
      </c>
      <c r="BH163" s="3">
        <f t="shared" si="136"/>
        <v>5.1719426987782507E-2</v>
      </c>
      <c r="BI163" s="3">
        <f t="shared" si="154"/>
        <v>1.2724930715484601E-2</v>
      </c>
      <c r="BJ163" s="3">
        <f t="shared" si="155"/>
        <v>0.53120730707677899</v>
      </c>
      <c r="BK163" s="3">
        <v>2.48</v>
      </c>
      <c r="BL163" s="3" t="s">
        <v>32</v>
      </c>
      <c r="BM163" s="3">
        <f t="shared" si="88"/>
        <v>2.5049019607843137</v>
      </c>
      <c r="BN163" s="3">
        <v>1</v>
      </c>
      <c r="BO163" s="3" t="s">
        <v>32</v>
      </c>
      <c r="BP163" s="3">
        <v>1</v>
      </c>
      <c r="BQ163" s="6">
        <v>0</v>
      </c>
      <c r="BR163" s="3" t="str">
        <f t="shared" si="124"/>
        <v>NA</v>
      </c>
      <c r="BS163" s="3" t="str">
        <f t="shared" si="83"/>
        <v>NA</v>
      </c>
      <c r="BT163" s="3" t="str">
        <f t="shared" si="89"/>
        <v>NA</v>
      </c>
      <c r="BU163" s="3" t="str">
        <f t="shared" si="90"/>
        <v>NA</v>
      </c>
      <c r="BV163" s="3" t="str">
        <f t="shared" si="105"/>
        <v>NA</v>
      </c>
      <c r="BW163" s="3" t="str">
        <f t="shared" ref="BW163:BW184" si="157">IF(F163="NA","NA", IF(AP163="NA","NA", AP163/F163))</f>
        <v>NA</v>
      </c>
      <c r="BX163" s="3" t="str">
        <f t="shared" si="84"/>
        <v>NA</v>
      </c>
      <c r="BY163" s="3" t="str">
        <f t="shared" si="85"/>
        <v>NA</v>
      </c>
      <c r="BZ163" s="3" t="str">
        <f t="shared" si="86"/>
        <v>NA</v>
      </c>
      <c r="CA163" s="3" t="str">
        <f t="shared" si="87"/>
        <v>NA</v>
      </c>
      <c r="CB163" s="3"/>
      <c r="CC163" s="3"/>
      <c r="CD163" s="3"/>
      <c r="CE163" s="3"/>
      <c r="CF163" s="29"/>
      <c r="CG163" s="29"/>
      <c r="CH163" s="29"/>
    </row>
    <row r="164" spans="1:86" ht="25" customHeight="1">
      <c r="A164" s="18" t="s">
        <v>306</v>
      </c>
      <c r="B164" s="19" t="s">
        <v>194</v>
      </c>
      <c r="C164" s="3" t="s">
        <v>196</v>
      </c>
      <c r="D164" s="3" t="s">
        <v>181</v>
      </c>
      <c r="E164" s="5" t="s">
        <v>32</v>
      </c>
      <c r="F164" s="5">
        <v>426.39</v>
      </c>
      <c r="G164" s="5">
        <v>148.77000000000001</v>
      </c>
      <c r="H164" s="5" t="s">
        <v>32</v>
      </c>
      <c r="I164" s="5" t="s">
        <v>32</v>
      </c>
      <c r="J164" s="5" t="s">
        <v>32</v>
      </c>
      <c r="K164" s="5" t="s">
        <v>32</v>
      </c>
      <c r="L164" s="5" t="s">
        <v>32</v>
      </c>
      <c r="M164" s="5" t="s">
        <v>32</v>
      </c>
      <c r="N164" s="5" t="s">
        <v>32</v>
      </c>
      <c r="O164" s="5">
        <v>29.5</v>
      </c>
      <c r="P164" s="5">
        <v>91.22</v>
      </c>
      <c r="Q164" s="5">
        <v>27.84</v>
      </c>
      <c r="R164" s="5">
        <v>76.150000000000006</v>
      </c>
      <c r="S164" s="5">
        <v>41.18</v>
      </c>
      <c r="T164" s="5">
        <v>33.159999999999997</v>
      </c>
      <c r="U164" s="5">
        <v>24.14</v>
      </c>
      <c r="V164" s="5">
        <v>10.28</v>
      </c>
      <c r="W164" s="5">
        <v>143.91</v>
      </c>
      <c r="X164" s="5">
        <v>49.59</v>
      </c>
      <c r="Y164" s="5">
        <v>239.69</v>
      </c>
      <c r="Z164" s="3" t="s">
        <v>34</v>
      </c>
      <c r="AA164" s="3" t="s">
        <v>32</v>
      </c>
      <c r="AB164" s="6" t="s">
        <v>32</v>
      </c>
      <c r="AC164" s="3" t="s">
        <v>32</v>
      </c>
      <c r="AD164" s="6" t="s">
        <v>32</v>
      </c>
      <c r="AE164" s="3" t="s">
        <v>32</v>
      </c>
      <c r="AF164" s="25" t="s">
        <v>32</v>
      </c>
      <c r="AG164" s="25" t="s">
        <v>32</v>
      </c>
      <c r="AH164" s="25" t="s">
        <v>32</v>
      </c>
      <c r="AI164" s="3" t="s">
        <v>32</v>
      </c>
      <c r="AJ164" s="3" t="s">
        <v>32</v>
      </c>
      <c r="AK164" s="3" t="s">
        <v>32</v>
      </c>
      <c r="AL164" s="3" t="s">
        <v>32</v>
      </c>
      <c r="AM164" s="3" t="s">
        <v>32</v>
      </c>
      <c r="AN164" s="3" t="s">
        <v>32</v>
      </c>
      <c r="AO164" s="3" t="s">
        <v>32</v>
      </c>
      <c r="AP164" s="3" t="s">
        <v>32</v>
      </c>
      <c r="AQ164" s="3" t="s">
        <v>32</v>
      </c>
      <c r="AR164" s="3" t="s">
        <v>32</v>
      </c>
      <c r="AS164" s="3" t="s">
        <v>32</v>
      </c>
      <c r="AT164" s="3" t="s">
        <v>32</v>
      </c>
      <c r="AU164" s="3" t="s">
        <v>32</v>
      </c>
      <c r="AV164" s="3">
        <f t="shared" si="125"/>
        <v>0.34890593118975588</v>
      </c>
      <c r="AW164" s="3">
        <f t="shared" si="135"/>
        <v>0.17859236848894205</v>
      </c>
      <c r="AX164" s="6" t="str">
        <f t="shared" si="144"/>
        <v>NA</v>
      </c>
      <c r="AY164" s="6" t="str">
        <f t="shared" si="145"/>
        <v>NA</v>
      </c>
      <c r="AZ164" s="3" t="str">
        <f t="shared" si="146"/>
        <v>NA</v>
      </c>
      <c r="BA164" s="3" t="str">
        <f t="shared" si="147"/>
        <v>NA</v>
      </c>
      <c r="BB164" s="3" t="str">
        <f t="shared" si="148"/>
        <v>NA</v>
      </c>
      <c r="BC164" s="3" t="str">
        <f t="shared" si="149"/>
        <v>NA</v>
      </c>
      <c r="BD164" s="3">
        <f t="shared" si="150"/>
        <v>1.9626418911293173E-2</v>
      </c>
      <c r="BE164" s="3">
        <f t="shared" si="151"/>
        <v>0.21393559886488894</v>
      </c>
      <c r="BF164" s="3">
        <f t="shared" si="152"/>
        <v>6.5292338000422154E-2</v>
      </c>
      <c r="BG164" s="3">
        <f t="shared" si="153"/>
        <v>0.27386430013352242</v>
      </c>
      <c r="BH164" s="3">
        <f t="shared" si="136"/>
        <v>5.661483618283731E-2</v>
      </c>
      <c r="BI164" s="3">
        <f t="shared" si="154"/>
        <v>2.4109383428316797E-2</v>
      </c>
      <c r="BJ164" s="3">
        <f t="shared" si="155"/>
        <v>0.56213794882619195</v>
      </c>
      <c r="BK164" s="25" t="s">
        <v>32</v>
      </c>
      <c r="BL164" s="3" t="s">
        <v>32</v>
      </c>
      <c r="BM164" s="3" t="str">
        <f t="shared" si="88"/>
        <v>NA</v>
      </c>
      <c r="BN164" s="3">
        <v>1</v>
      </c>
      <c r="BO164" s="3" t="s">
        <v>32</v>
      </c>
      <c r="BP164" s="3" t="s">
        <v>32</v>
      </c>
      <c r="BQ164" s="6" t="s">
        <v>32</v>
      </c>
      <c r="BR164" s="3" t="str">
        <f t="shared" si="124"/>
        <v>NA</v>
      </c>
      <c r="BS164" s="3" t="str">
        <f t="shared" si="83"/>
        <v>NA</v>
      </c>
      <c r="BT164" s="3" t="str">
        <f t="shared" si="89"/>
        <v>NA</v>
      </c>
      <c r="BU164" s="3" t="str">
        <f t="shared" si="90"/>
        <v>NA</v>
      </c>
      <c r="BV164" s="3" t="str">
        <f t="shared" si="105"/>
        <v>NA</v>
      </c>
      <c r="BW164" s="3" t="str">
        <f t="shared" si="157"/>
        <v>NA</v>
      </c>
      <c r="BX164" s="3" t="str">
        <f t="shared" si="84"/>
        <v>NA</v>
      </c>
      <c r="BY164" s="3" t="str">
        <f t="shared" si="85"/>
        <v>NA</v>
      </c>
      <c r="BZ164" s="3" t="str">
        <f t="shared" si="86"/>
        <v>NA</v>
      </c>
      <c r="CA164" s="3" t="str">
        <f t="shared" si="87"/>
        <v>NA</v>
      </c>
      <c r="CB164" s="3"/>
      <c r="CC164" s="3"/>
      <c r="CD164" s="3"/>
      <c r="CE164" s="3"/>
    </row>
    <row r="165" spans="1:86" ht="25" customHeight="1">
      <c r="A165" s="18" t="s">
        <v>306</v>
      </c>
      <c r="B165" s="19" t="s">
        <v>194</v>
      </c>
      <c r="C165" s="3" t="s">
        <v>197</v>
      </c>
      <c r="D165" s="3" t="s">
        <v>46</v>
      </c>
      <c r="E165" s="5" t="s">
        <v>32</v>
      </c>
      <c r="F165" s="5">
        <v>486.56</v>
      </c>
      <c r="G165" s="5">
        <v>138.78</v>
      </c>
      <c r="H165" s="5" t="s">
        <v>32</v>
      </c>
      <c r="I165" s="5" t="s">
        <v>32</v>
      </c>
      <c r="J165" s="5" t="s">
        <v>32</v>
      </c>
      <c r="K165" s="5" t="s">
        <v>32</v>
      </c>
      <c r="L165" s="5" t="s">
        <v>32</v>
      </c>
      <c r="M165" s="5" t="s">
        <v>32</v>
      </c>
      <c r="N165" s="5" t="s">
        <v>32</v>
      </c>
      <c r="O165" s="5">
        <v>18.39</v>
      </c>
      <c r="P165" s="5">
        <v>81.03</v>
      </c>
      <c r="Q165" s="5">
        <v>29.11</v>
      </c>
      <c r="R165" s="5">
        <v>92.42</v>
      </c>
      <c r="S165" s="5">
        <v>56.91</v>
      </c>
      <c r="T165" s="5">
        <v>36.89</v>
      </c>
      <c r="U165" s="5">
        <v>22.21</v>
      </c>
      <c r="V165" s="5">
        <v>9.0299999999999994</v>
      </c>
      <c r="W165" s="5">
        <v>207.05</v>
      </c>
      <c r="X165" s="5">
        <v>52.7</v>
      </c>
      <c r="Y165" s="5">
        <v>294.91000000000003</v>
      </c>
      <c r="Z165" s="3" t="s">
        <v>34</v>
      </c>
      <c r="AA165" s="3" t="s">
        <v>32</v>
      </c>
      <c r="AB165" s="6" t="s">
        <v>33</v>
      </c>
      <c r="AC165" s="3" t="s">
        <v>34</v>
      </c>
      <c r="AD165" s="6" t="s">
        <v>33</v>
      </c>
      <c r="AE165" s="3">
        <v>2.57</v>
      </c>
      <c r="AF165" s="25">
        <v>1.59</v>
      </c>
      <c r="AG165" s="25">
        <v>1.69</v>
      </c>
      <c r="AH165" s="25">
        <v>6.81</v>
      </c>
      <c r="AI165" s="3" t="s">
        <v>32</v>
      </c>
      <c r="AJ165" s="3" t="s">
        <v>32</v>
      </c>
      <c r="AK165" s="3" t="s">
        <v>32</v>
      </c>
      <c r="AL165" s="3" t="s">
        <v>32</v>
      </c>
      <c r="AM165" s="3" t="s">
        <v>32</v>
      </c>
      <c r="AN165" s="3" t="s">
        <v>32</v>
      </c>
      <c r="AO165" s="3" t="s">
        <v>32</v>
      </c>
      <c r="AP165" s="3" t="s">
        <v>32</v>
      </c>
      <c r="AQ165" s="3" t="s">
        <v>32</v>
      </c>
      <c r="AR165" s="3" t="s">
        <v>32</v>
      </c>
      <c r="AS165" s="3" t="s">
        <v>32</v>
      </c>
      <c r="AT165" s="3" t="s">
        <v>32</v>
      </c>
      <c r="AU165" s="3" t="s">
        <v>32</v>
      </c>
      <c r="AV165" s="3">
        <f t="shared" si="125"/>
        <v>0.28522689904636633</v>
      </c>
      <c r="AW165" s="3">
        <f t="shared" si="135"/>
        <v>0.18994574153239066</v>
      </c>
      <c r="AX165" s="6" t="str">
        <f t="shared" si="144"/>
        <v>NA</v>
      </c>
      <c r="AY165" s="6" t="str">
        <f t="shared" si="145"/>
        <v>NA</v>
      </c>
      <c r="AZ165" s="3" t="str">
        <f t="shared" si="146"/>
        <v>NA</v>
      </c>
      <c r="BA165" s="3" t="str">
        <f t="shared" si="147"/>
        <v>NA</v>
      </c>
      <c r="BB165" s="3" t="str">
        <f t="shared" si="148"/>
        <v>NA</v>
      </c>
      <c r="BC165" s="3" t="str">
        <f t="shared" si="149"/>
        <v>NA</v>
      </c>
      <c r="BD165" s="3">
        <f t="shared" si="150"/>
        <v>2.3045336227401229E-2</v>
      </c>
      <c r="BE165" s="3">
        <f t="shared" si="151"/>
        <v>0.16653650115093718</v>
      </c>
      <c r="BF165" s="3">
        <f t="shared" si="152"/>
        <v>5.9828181519237092E-2</v>
      </c>
      <c r="BG165" s="3">
        <f t="shared" si="153"/>
        <v>0.30282122544673068</v>
      </c>
      <c r="BH165" s="3">
        <f t="shared" si="136"/>
        <v>4.5646991121341664E-2</v>
      </c>
      <c r="BI165" s="3">
        <f t="shared" si="154"/>
        <v>1.855886221637619E-2</v>
      </c>
      <c r="BJ165" s="3">
        <f t="shared" si="155"/>
        <v>0.60611229858599147</v>
      </c>
      <c r="BK165" s="25">
        <v>1.69</v>
      </c>
      <c r="BL165" s="3" t="s">
        <v>32</v>
      </c>
      <c r="BM165" s="3">
        <f t="shared" si="88"/>
        <v>1.6163522012578615</v>
      </c>
      <c r="BN165" s="3">
        <v>1</v>
      </c>
      <c r="BO165" s="3" t="s">
        <v>32</v>
      </c>
      <c r="BP165" s="3">
        <v>1</v>
      </c>
      <c r="BQ165" s="6">
        <v>0</v>
      </c>
      <c r="BR165" s="3" t="str">
        <f t="shared" si="124"/>
        <v>NA</v>
      </c>
      <c r="BS165" s="3" t="str">
        <f t="shared" si="83"/>
        <v>NA</v>
      </c>
      <c r="BT165" s="3" t="str">
        <f t="shared" si="89"/>
        <v>NA</v>
      </c>
      <c r="BU165" s="3" t="str">
        <f t="shared" si="90"/>
        <v>NA</v>
      </c>
      <c r="BV165" s="3" t="str">
        <f t="shared" si="105"/>
        <v>NA</v>
      </c>
      <c r="BW165" s="3" t="str">
        <f t="shared" si="157"/>
        <v>NA</v>
      </c>
      <c r="BX165" s="3" t="str">
        <f t="shared" si="84"/>
        <v>NA</v>
      </c>
      <c r="BY165" s="3" t="str">
        <f t="shared" si="85"/>
        <v>NA</v>
      </c>
      <c r="BZ165" s="3" t="str">
        <f t="shared" si="86"/>
        <v>NA</v>
      </c>
      <c r="CA165" s="3" t="str">
        <f t="shared" si="87"/>
        <v>NA</v>
      </c>
      <c r="CB165" s="3"/>
      <c r="CC165" s="3"/>
      <c r="CD165" s="3"/>
      <c r="CE165" s="3"/>
    </row>
    <row r="166" spans="1:86" ht="25" customHeight="1">
      <c r="A166" s="18" t="s">
        <v>306</v>
      </c>
      <c r="B166" s="19" t="s">
        <v>194</v>
      </c>
      <c r="C166" s="3" t="s">
        <v>198</v>
      </c>
      <c r="D166" s="3" t="s">
        <v>181</v>
      </c>
      <c r="E166" s="5" t="s">
        <v>32</v>
      </c>
      <c r="F166" s="5">
        <v>442.65</v>
      </c>
      <c r="G166" s="5">
        <v>149.01</v>
      </c>
      <c r="H166" s="5" t="s">
        <v>32</v>
      </c>
      <c r="I166" s="5" t="s">
        <v>32</v>
      </c>
      <c r="J166" s="5" t="s">
        <v>32</v>
      </c>
      <c r="K166" s="5" t="s">
        <v>32</v>
      </c>
      <c r="L166" s="5" t="s">
        <v>32</v>
      </c>
      <c r="M166" s="5" t="s">
        <v>32</v>
      </c>
      <c r="N166" s="5" t="s">
        <v>32</v>
      </c>
      <c r="O166" s="5" t="s">
        <v>32</v>
      </c>
      <c r="P166" s="5">
        <v>97.69</v>
      </c>
      <c r="Q166" s="5">
        <v>26.29</v>
      </c>
      <c r="R166" s="5" t="s">
        <v>32</v>
      </c>
      <c r="S166" s="5">
        <v>38.299999999999997</v>
      </c>
      <c r="T166" s="5">
        <v>26.49</v>
      </c>
      <c r="U166" s="5" t="s">
        <v>32</v>
      </c>
      <c r="V166" s="5">
        <v>11.05</v>
      </c>
      <c r="W166" s="5">
        <v>154.03</v>
      </c>
      <c r="X166" s="5">
        <v>51.37</v>
      </c>
      <c r="Y166" s="5">
        <v>258.58</v>
      </c>
      <c r="Z166" s="3" t="s">
        <v>37</v>
      </c>
      <c r="AA166" s="3" t="s">
        <v>32</v>
      </c>
      <c r="AB166" s="6" t="s">
        <v>32</v>
      </c>
      <c r="AC166" s="3" t="s">
        <v>34</v>
      </c>
      <c r="AD166" s="6" t="s">
        <v>32</v>
      </c>
      <c r="AE166" s="3" t="s">
        <v>32</v>
      </c>
      <c r="AF166" s="25" t="s">
        <v>32</v>
      </c>
      <c r="AG166" s="25" t="s">
        <v>32</v>
      </c>
      <c r="AH166" s="25" t="s">
        <v>32</v>
      </c>
      <c r="AI166" s="3" t="s">
        <v>32</v>
      </c>
      <c r="AJ166" s="3" t="s">
        <v>32</v>
      </c>
      <c r="AK166" s="3" t="s">
        <v>32</v>
      </c>
      <c r="AL166" s="3" t="s">
        <v>32</v>
      </c>
      <c r="AM166" s="3" t="s">
        <v>32</v>
      </c>
      <c r="AN166" s="3" t="s">
        <v>32</v>
      </c>
      <c r="AO166" s="3" t="s">
        <v>32</v>
      </c>
      <c r="AP166" s="3" t="s">
        <v>32</v>
      </c>
      <c r="AQ166" s="3" t="s">
        <v>32</v>
      </c>
      <c r="AR166" s="3" t="s">
        <v>32</v>
      </c>
      <c r="AS166" s="3" t="s">
        <v>32</v>
      </c>
      <c r="AT166" s="3" t="s">
        <v>32</v>
      </c>
      <c r="AU166" s="3" t="s">
        <v>32</v>
      </c>
      <c r="AV166" s="3">
        <f t="shared" si="125"/>
        <v>0.33663165028803793</v>
      </c>
      <c r="AW166" s="3" t="str">
        <f t="shared" si="135"/>
        <v>NA</v>
      </c>
      <c r="AX166" s="6" t="str">
        <f t="shared" si="144"/>
        <v>NA</v>
      </c>
      <c r="AY166" s="6" t="str">
        <f t="shared" si="145"/>
        <v>NA</v>
      </c>
      <c r="AZ166" s="3" t="str">
        <f t="shared" si="146"/>
        <v>NA</v>
      </c>
      <c r="BA166" s="3" t="str">
        <f t="shared" si="147"/>
        <v>NA</v>
      </c>
      <c r="BB166" s="3" t="str">
        <f t="shared" si="148"/>
        <v>NA</v>
      </c>
      <c r="BC166" s="3" t="str">
        <f t="shared" si="149"/>
        <v>NA</v>
      </c>
      <c r="BD166" s="3">
        <f t="shared" si="150"/>
        <v>2.0191284510465497E-2</v>
      </c>
      <c r="BE166" s="3">
        <f t="shared" si="151"/>
        <v>0.22069355020896872</v>
      </c>
      <c r="BF166" s="3">
        <f t="shared" si="152"/>
        <v>5.9392296396701683E-2</v>
      </c>
      <c r="BG166" s="3">
        <f t="shared" si="153"/>
        <v>0.2299150435175451</v>
      </c>
      <c r="BH166" s="3" t="str">
        <f t="shared" si="136"/>
        <v>NA</v>
      </c>
      <c r="BI166" s="3">
        <f t="shared" si="154"/>
        <v>2.49632892804699E-2</v>
      </c>
      <c r="BJ166" s="3">
        <f t="shared" si="155"/>
        <v>0.58416356037501416</v>
      </c>
      <c r="BK166" s="25" t="s">
        <v>32</v>
      </c>
      <c r="BL166" s="3" t="s">
        <v>32</v>
      </c>
      <c r="BM166" s="3" t="str">
        <f t="shared" si="88"/>
        <v>NA</v>
      </c>
      <c r="BN166" s="3">
        <v>1</v>
      </c>
      <c r="BO166" s="3" t="s">
        <v>32</v>
      </c>
      <c r="BP166" s="3">
        <v>1</v>
      </c>
      <c r="BQ166" s="6" t="s">
        <v>32</v>
      </c>
      <c r="BR166" s="3" t="str">
        <f t="shared" si="124"/>
        <v>NA</v>
      </c>
      <c r="BS166" s="3" t="str">
        <f t="shared" si="83"/>
        <v>NA</v>
      </c>
      <c r="BT166" s="3" t="str">
        <f t="shared" si="89"/>
        <v>NA</v>
      </c>
      <c r="BU166" s="3" t="str">
        <f t="shared" si="90"/>
        <v>NA</v>
      </c>
      <c r="BV166" s="3" t="str">
        <f t="shared" si="105"/>
        <v>NA</v>
      </c>
      <c r="BW166" s="3" t="str">
        <f t="shared" si="157"/>
        <v>NA</v>
      </c>
      <c r="BX166" s="3" t="str">
        <f t="shared" si="84"/>
        <v>NA</v>
      </c>
      <c r="BY166" s="3" t="str">
        <f t="shared" si="85"/>
        <v>NA</v>
      </c>
      <c r="BZ166" s="3" t="str">
        <f t="shared" si="86"/>
        <v>NA</v>
      </c>
      <c r="CA166" s="3" t="str">
        <f t="shared" si="87"/>
        <v>NA</v>
      </c>
      <c r="CB166" s="3"/>
      <c r="CC166" s="3"/>
      <c r="CD166" s="3"/>
      <c r="CE166" s="3"/>
    </row>
    <row r="167" spans="1:86" ht="25" customHeight="1">
      <c r="A167" s="18" t="s">
        <v>306</v>
      </c>
      <c r="B167" s="19" t="s">
        <v>194</v>
      </c>
      <c r="C167" s="3" t="s">
        <v>199</v>
      </c>
      <c r="D167" s="3" t="s">
        <v>181</v>
      </c>
      <c r="E167" s="5" t="s">
        <v>32</v>
      </c>
      <c r="F167" s="5">
        <v>325.01</v>
      </c>
      <c r="G167" s="5">
        <v>121.46</v>
      </c>
      <c r="H167" s="5" t="s">
        <v>32</v>
      </c>
      <c r="I167" s="5" t="s">
        <v>32</v>
      </c>
      <c r="J167" s="5" t="s">
        <v>32</v>
      </c>
      <c r="K167" s="5" t="s">
        <v>32</v>
      </c>
      <c r="L167" s="5" t="s">
        <v>32</v>
      </c>
      <c r="M167" s="5" t="s">
        <v>32</v>
      </c>
      <c r="N167" s="5" t="s">
        <v>32</v>
      </c>
      <c r="O167" s="5">
        <v>22</v>
      </c>
      <c r="P167" s="5">
        <v>73.92</v>
      </c>
      <c r="Q167" s="5">
        <v>24.46</v>
      </c>
      <c r="R167" s="5">
        <v>58.146999999999998</v>
      </c>
      <c r="S167" s="5">
        <v>36.67</v>
      </c>
      <c r="T167" s="5">
        <v>26.57</v>
      </c>
      <c r="U167" s="5">
        <v>12.48</v>
      </c>
      <c r="V167" s="5" t="s">
        <v>32</v>
      </c>
      <c r="W167" s="5" t="s">
        <v>32</v>
      </c>
      <c r="X167" s="5" t="s">
        <v>32</v>
      </c>
      <c r="Y167" s="5">
        <v>167.76</v>
      </c>
      <c r="Z167" s="3" t="s">
        <v>37</v>
      </c>
      <c r="AA167" s="3" t="s">
        <v>32</v>
      </c>
      <c r="AB167" s="6" t="s">
        <v>32</v>
      </c>
      <c r="AC167" s="3" t="s">
        <v>32</v>
      </c>
      <c r="AD167" s="6" t="s">
        <v>32</v>
      </c>
      <c r="AE167" s="3" t="s">
        <v>32</v>
      </c>
      <c r="AF167" s="25" t="s">
        <v>32</v>
      </c>
      <c r="AG167" s="25" t="s">
        <v>32</v>
      </c>
      <c r="AH167" s="25" t="s">
        <v>32</v>
      </c>
      <c r="AI167" s="3" t="s">
        <v>32</v>
      </c>
      <c r="AJ167" s="3" t="s">
        <v>32</v>
      </c>
      <c r="AK167" s="3" t="s">
        <v>32</v>
      </c>
      <c r="AL167" s="3" t="s">
        <v>32</v>
      </c>
      <c r="AM167" s="3" t="s">
        <v>32</v>
      </c>
      <c r="AN167" s="3" t="s">
        <v>32</v>
      </c>
      <c r="AO167" s="3" t="s">
        <v>32</v>
      </c>
      <c r="AP167" s="3" t="s">
        <v>32</v>
      </c>
      <c r="AQ167" s="3" t="s">
        <v>32</v>
      </c>
      <c r="AR167" s="3" t="s">
        <v>32</v>
      </c>
      <c r="AS167" s="3" t="s">
        <v>32</v>
      </c>
      <c r="AT167" s="3" t="s">
        <v>32</v>
      </c>
      <c r="AU167" s="3" t="s">
        <v>32</v>
      </c>
      <c r="AV167" s="3">
        <f t="shared" si="125"/>
        <v>0.37371157810528904</v>
      </c>
      <c r="AW167" s="3">
        <f t="shared" si="135"/>
        <v>0.17890834128180672</v>
      </c>
      <c r="AX167" s="6" t="str">
        <f t="shared" si="144"/>
        <v>NA</v>
      </c>
      <c r="AY167" s="6" t="str">
        <f t="shared" si="145"/>
        <v>NA</v>
      </c>
      <c r="AZ167" s="3" t="str">
        <f t="shared" si="146"/>
        <v>NA</v>
      </c>
      <c r="BA167" s="3" t="str">
        <f t="shared" si="147"/>
        <v>NA</v>
      </c>
      <c r="BB167" s="3" t="str">
        <f t="shared" si="148"/>
        <v>NA</v>
      </c>
      <c r="BC167" s="3" t="str">
        <f t="shared" si="149"/>
        <v>NA</v>
      </c>
      <c r="BD167" s="3" t="str">
        <f t="shared" si="150"/>
        <v>NA</v>
      </c>
      <c r="BE167" s="3">
        <f t="shared" si="151"/>
        <v>0.2274391557182856</v>
      </c>
      <c r="BF167" s="3">
        <f t="shared" si="152"/>
        <v>7.5259222793144828E-2</v>
      </c>
      <c r="BG167" s="3">
        <f t="shared" si="153"/>
        <v>0.30564339468480739</v>
      </c>
      <c r="BH167" s="3">
        <f t="shared" si="136"/>
        <v>3.8398818497892374E-2</v>
      </c>
      <c r="BI167" s="3" t="str">
        <f t="shared" si="154"/>
        <v>NA</v>
      </c>
      <c r="BJ167" s="3">
        <f t="shared" si="155"/>
        <v>0.51616873326974555</v>
      </c>
      <c r="BK167" s="25" t="s">
        <v>32</v>
      </c>
      <c r="BL167" s="3" t="s">
        <v>32</v>
      </c>
      <c r="BM167" s="3" t="str">
        <f t="shared" si="88"/>
        <v>NA</v>
      </c>
      <c r="BN167" s="3">
        <v>1</v>
      </c>
      <c r="BO167" s="3" t="s">
        <v>32</v>
      </c>
      <c r="BP167" s="3" t="s">
        <v>32</v>
      </c>
      <c r="BQ167" s="6" t="s">
        <v>32</v>
      </c>
      <c r="BR167" s="3" t="str">
        <f t="shared" si="124"/>
        <v>NA</v>
      </c>
      <c r="BS167" s="3" t="str">
        <f t="shared" ref="BS167:BS168" si="158">IF(AL167="NA","NA",IF(AK167="NA", "NA", AK167/AL167))</f>
        <v>NA</v>
      </c>
      <c r="BT167" s="3" t="str">
        <f t="shared" si="89"/>
        <v>NA</v>
      </c>
      <c r="BU167" s="3" t="str">
        <f t="shared" si="90"/>
        <v>NA</v>
      </c>
      <c r="BV167" s="3" t="str">
        <f t="shared" si="105"/>
        <v>NA</v>
      </c>
      <c r="BW167" s="3" t="str">
        <f t="shared" si="157"/>
        <v>NA</v>
      </c>
      <c r="BX167" s="3" t="str">
        <f t="shared" ref="BX167:BX168" si="159">IF(AN167="NA","NA", IF(AO167="NA","NA", AO167/AN167))</f>
        <v>NA</v>
      </c>
      <c r="BY167" s="3" t="str">
        <f t="shared" ref="BY167:BY168" si="160">IF(AP167="NA","NA", IF(AQ167="NA","NA", AQ167/AP167))</f>
        <v>NA</v>
      </c>
      <c r="BZ167" s="3" t="str">
        <f t="shared" ref="BZ167:BZ168" si="161">IF(AR167="NA","NA", IF(AS167="NA","NA", AR167/AS167))</f>
        <v>NA</v>
      </c>
      <c r="CA167" s="3" t="str">
        <f t="shared" ref="CA167" si="162">IF(AU167="NA","NA", IF(AT167="NA","NA", AT167/AU167))</f>
        <v>NA</v>
      </c>
      <c r="CB167" s="3"/>
      <c r="CC167" s="3"/>
      <c r="CD167" s="3"/>
      <c r="CE167" s="3"/>
    </row>
    <row r="168" spans="1:86" ht="25" customHeight="1">
      <c r="A168" s="18" t="s">
        <v>306</v>
      </c>
      <c r="B168" s="19" t="s">
        <v>194</v>
      </c>
      <c r="C168" s="3" t="s">
        <v>292</v>
      </c>
      <c r="D168" s="3" t="s">
        <v>181</v>
      </c>
      <c r="E168" s="5" t="s">
        <v>32</v>
      </c>
      <c r="F168" s="5" t="s">
        <v>32</v>
      </c>
      <c r="G168" s="5" t="s">
        <v>32</v>
      </c>
      <c r="H168" s="5" t="s">
        <v>32</v>
      </c>
      <c r="I168" s="5" t="s">
        <v>32</v>
      </c>
      <c r="J168" s="5" t="s">
        <v>32</v>
      </c>
      <c r="K168" s="5" t="s">
        <v>32</v>
      </c>
      <c r="L168" s="5" t="s">
        <v>32</v>
      </c>
      <c r="M168" s="5" t="s">
        <v>32</v>
      </c>
      <c r="N168" s="5" t="s">
        <v>32</v>
      </c>
      <c r="O168" s="5" t="s">
        <v>32</v>
      </c>
      <c r="P168" s="5" t="s">
        <v>32</v>
      </c>
      <c r="Q168" s="5" t="s">
        <v>32</v>
      </c>
      <c r="R168" s="5" t="s">
        <v>32</v>
      </c>
      <c r="S168" s="5" t="s">
        <v>32</v>
      </c>
      <c r="T168" s="5" t="s">
        <v>32</v>
      </c>
      <c r="U168" s="5" t="s">
        <v>32</v>
      </c>
      <c r="V168" s="5" t="s">
        <v>32</v>
      </c>
      <c r="W168" s="5" t="s">
        <v>32</v>
      </c>
      <c r="X168" s="5" t="s">
        <v>32</v>
      </c>
      <c r="Y168" s="5" t="s">
        <v>32</v>
      </c>
      <c r="Z168" s="5" t="s">
        <v>32</v>
      </c>
      <c r="AA168" s="5" t="s">
        <v>32</v>
      </c>
      <c r="AB168" s="5" t="s">
        <v>32</v>
      </c>
      <c r="AC168" s="5" t="s">
        <v>32</v>
      </c>
      <c r="AD168" s="5" t="s">
        <v>32</v>
      </c>
      <c r="AE168" s="5" t="s">
        <v>32</v>
      </c>
      <c r="AF168" s="5" t="s">
        <v>32</v>
      </c>
      <c r="AG168" s="5" t="s">
        <v>32</v>
      </c>
      <c r="AH168" s="5" t="s">
        <v>32</v>
      </c>
      <c r="AI168" s="5" t="s">
        <v>32</v>
      </c>
      <c r="AJ168" s="5" t="s">
        <v>32</v>
      </c>
      <c r="AK168" s="5" t="s">
        <v>32</v>
      </c>
      <c r="AL168" s="5" t="s">
        <v>32</v>
      </c>
      <c r="AM168" s="5" t="s">
        <v>32</v>
      </c>
      <c r="AN168" s="5">
        <v>208.55</v>
      </c>
      <c r="AO168" s="3">
        <v>38.409999999999997</v>
      </c>
      <c r="AP168" s="3" t="s">
        <v>32</v>
      </c>
      <c r="AQ168" s="3" t="s">
        <v>32</v>
      </c>
      <c r="AR168" s="3" t="s">
        <v>32</v>
      </c>
      <c r="AS168" s="3" t="s">
        <v>32</v>
      </c>
      <c r="AT168" s="3" t="s">
        <v>32</v>
      </c>
      <c r="AU168" s="3" t="s">
        <v>32</v>
      </c>
      <c r="AV168" s="3" t="str">
        <f t="shared" si="125"/>
        <v>NA</v>
      </c>
      <c r="AW168" s="3" t="str">
        <f t="shared" si="135"/>
        <v>NA</v>
      </c>
      <c r="AX168" s="6" t="str">
        <f t="shared" si="144"/>
        <v>NA</v>
      </c>
      <c r="AY168" s="6" t="str">
        <f t="shared" si="145"/>
        <v>NA</v>
      </c>
      <c r="AZ168" s="3" t="str">
        <f t="shared" si="146"/>
        <v>NA</v>
      </c>
      <c r="BA168" s="3" t="str">
        <f t="shared" si="147"/>
        <v>NA</v>
      </c>
      <c r="BB168" s="3" t="str">
        <f t="shared" si="148"/>
        <v>NA</v>
      </c>
      <c r="BC168" s="3" t="str">
        <f t="shared" si="149"/>
        <v>NA</v>
      </c>
      <c r="BD168" s="3" t="str">
        <f t="shared" si="150"/>
        <v>NA</v>
      </c>
      <c r="BE168" s="3" t="str">
        <f t="shared" si="151"/>
        <v>NA</v>
      </c>
      <c r="BF168" s="3" t="str">
        <f t="shared" si="152"/>
        <v>NA</v>
      </c>
      <c r="BG168" s="3" t="str">
        <f t="shared" si="153"/>
        <v>NA</v>
      </c>
      <c r="BH168" s="3" t="str">
        <f t="shared" si="136"/>
        <v>NA</v>
      </c>
      <c r="BI168" s="3" t="str">
        <f t="shared" si="154"/>
        <v>NA</v>
      </c>
      <c r="BJ168" s="3" t="str">
        <f t="shared" si="155"/>
        <v>NA</v>
      </c>
      <c r="BK168" s="25" t="s">
        <v>32</v>
      </c>
      <c r="BL168" s="3" t="s">
        <v>32</v>
      </c>
      <c r="BM168" s="3" t="str">
        <f t="shared" si="88"/>
        <v>NA</v>
      </c>
      <c r="BN168" s="3" t="s">
        <v>32</v>
      </c>
      <c r="BO168" s="3" t="s">
        <v>32</v>
      </c>
      <c r="BP168" s="3" t="s">
        <v>32</v>
      </c>
      <c r="BQ168" s="6" t="s">
        <v>32</v>
      </c>
      <c r="BR168" s="3" t="str">
        <f t="shared" si="124"/>
        <v>NA</v>
      </c>
      <c r="BS168" s="3" t="str">
        <f t="shared" si="158"/>
        <v>NA</v>
      </c>
      <c r="BT168" s="3" t="str">
        <f t="shared" si="89"/>
        <v>NA</v>
      </c>
      <c r="BU168" s="3" t="str">
        <f t="shared" si="90"/>
        <v>NA</v>
      </c>
      <c r="BV168" s="3" t="str">
        <f t="shared" si="105"/>
        <v>NA</v>
      </c>
      <c r="BW168" s="3" t="str">
        <f t="shared" si="157"/>
        <v>NA</v>
      </c>
      <c r="BX168" s="3">
        <f t="shared" si="159"/>
        <v>0.1841764564852553</v>
      </c>
      <c r="BY168" s="3" t="str">
        <f t="shared" si="160"/>
        <v>NA</v>
      </c>
      <c r="BZ168" s="3" t="str">
        <f t="shared" si="161"/>
        <v>NA</v>
      </c>
      <c r="CA168" s="3" t="str">
        <f t="shared" si="87"/>
        <v>NA</v>
      </c>
      <c r="CB168" s="3"/>
      <c r="CC168" s="3"/>
      <c r="CD168" s="3"/>
      <c r="CE168" s="3"/>
    </row>
    <row r="169" spans="1:86" ht="25" customHeight="1">
      <c r="A169" s="18" t="s">
        <v>306</v>
      </c>
      <c r="B169" s="38" t="s">
        <v>281</v>
      </c>
      <c r="C169" s="37" t="s">
        <v>282</v>
      </c>
      <c r="D169" s="3" t="s">
        <v>46</v>
      </c>
      <c r="E169" s="5" t="s">
        <v>32</v>
      </c>
      <c r="F169" s="5">
        <v>48.13</v>
      </c>
      <c r="G169" s="5">
        <v>15.491</v>
      </c>
      <c r="H169" s="5" t="s">
        <v>32</v>
      </c>
      <c r="I169" s="5" t="s">
        <v>32</v>
      </c>
      <c r="J169" s="5" t="s">
        <v>32</v>
      </c>
      <c r="K169" s="5" t="s">
        <v>32</v>
      </c>
      <c r="L169" s="5" t="s">
        <v>32</v>
      </c>
      <c r="M169" s="5" t="s">
        <v>32</v>
      </c>
      <c r="N169" s="5" t="s">
        <v>32</v>
      </c>
      <c r="O169" s="5">
        <v>3.67</v>
      </c>
      <c r="P169" s="5">
        <v>7.07</v>
      </c>
      <c r="Q169" s="5">
        <v>3.57</v>
      </c>
      <c r="R169" s="5" t="s">
        <v>32</v>
      </c>
      <c r="S169" s="5">
        <v>9.0500000000000007</v>
      </c>
      <c r="T169" s="5">
        <v>5.2119999999999997</v>
      </c>
      <c r="U169" s="5">
        <v>4.05</v>
      </c>
      <c r="V169" s="5">
        <v>1.79</v>
      </c>
      <c r="W169" s="5">
        <v>15.26</v>
      </c>
      <c r="X169" s="5" t="s">
        <v>32</v>
      </c>
      <c r="Y169" s="5">
        <v>24.65</v>
      </c>
      <c r="Z169" s="3" t="s">
        <v>37</v>
      </c>
      <c r="AA169" s="3" t="s">
        <v>34</v>
      </c>
      <c r="AB169" s="6" t="s">
        <v>33</v>
      </c>
      <c r="AC169" s="3" t="s">
        <v>34</v>
      </c>
      <c r="AD169" s="6" t="s">
        <v>33</v>
      </c>
      <c r="AE169" s="3">
        <v>3.48</v>
      </c>
      <c r="AF169" s="25">
        <v>1.889</v>
      </c>
      <c r="AG169" s="25">
        <v>2.33</v>
      </c>
      <c r="AH169" s="25">
        <v>1.1000000000000001</v>
      </c>
      <c r="AI169" s="3">
        <v>0.19</v>
      </c>
      <c r="AJ169" s="3" t="s">
        <v>32</v>
      </c>
      <c r="AK169" s="3" t="s">
        <v>32</v>
      </c>
      <c r="AL169" s="3" t="s">
        <v>32</v>
      </c>
      <c r="AM169" s="3" t="s">
        <v>32</v>
      </c>
      <c r="AN169" s="3" t="s">
        <v>32</v>
      </c>
      <c r="AO169" s="3" t="s">
        <v>32</v>
      </c>
      <c r="AP169" s="3" t="s">
        <v>32</v>
      </c>
      <c r="AQ169" s="3" t="s">
        <v>32</v>
      </c>
      <c r="AR169" s="3" t="s">
        <v>32</v>
      </c>
      <c r="AS169" s="3" t="s">
        <v>32</v>
      </c>
      <c r="AT169" s="3" t="s">
        <v>32</v>
      </c>
      <c r="AU169" s="3" t="s">
        <v>32</v>
      </c>
      <c r="AV169" s="3">
        <f t="shared" si="125"/>
        <v>0.32185746935383336</v>
      </c>
      <c r="AW169" s="3" t="str">
        <f t="shared" si="135"/>
        <v>NA</v>
      </c>
      <c r="AX169" s="6" t="str">
        <f t="shared" si="144"/>
        <v>NA</v>
      </c>
      <c r="AY169" s="6" t="str">
        <f t="shared" si="145"/>
        <v>NA</v>
      </c>
      <c r="AZ169" s="3" t="str">
        <f t="shared" si="146"/>
        <v>NA</v>
      </c>
      <c r="BA169" s="3" t="str">
        <f t="shared" si="147"/>
        <v>NA</v>
      </c>
      <c r="BB169" s="3" t="str">
        <f t="shared" si="148"/>
        <v>NA</v>
      </c>
      <c r="BC169" s="3" t="str">
        <f t="shared" si="149"/>
        <v>NA</v>
      </c>
      <c r="BD169" s="3" t="str">
        <f t="shared" si="150"/>
        <v>NA</v>
      </c>
      <c r="BE169" s="3">
        <f t="shared" si="151"/>
        <v>0.14689382921254934</v>
      </c>
      <c r="BF169" s="3">
        <f t="shared" si="152"/>
        <v>7.4174111780594215E-2</v>
      </c>
      <c r="BG169" s="3">
        <f t="shared" si="153"/>
        <v>0.46546223172135498</v>
      </c>
      <c r="BH169" s="3">
        <f t="shared" si="136"/>
        <v>8.4147101599833782E-2</v>
      </c>
      <c r="BI169" s="3">
        <f t="shared" si="154"/>
        <v>3.7190941200914186E-2</v>
      </c>
      <c r="BJ169" s="3">
        <f t="shared" si="155"/>
        <v>0.51215458134219816</v>
      </c>
      <c r="BK169" s="25" t="s">
        <v>32</v>
      </c>
      <c r="BL169" s="3">
        <v>0.21249999999999999</v>
      </c>
      <c r="BM169" s="3">
        <f t="shared" si="88"/>
        <v>1.8422445738485971</v>
      </c>
      <c r="BN169" s="3">
        <v>1</v>
      </c>
      <c r="BO169" s="3">
        <v>1</v>
      </c>
      <c r="BP169" s="3">
        <v>1</v>
      </c>
      <c r="BQ169" s="6">
        <v>0</v>
      </c>
      <c r="BR169" s="3" t="str">
        <f t="shared" si="124"/>
        <v>NA</v>
      </c>
      <c r="BS169" s="3" t="str">
        <f t="shared" ref="BS169:BS186" si="163">IF(AL169="NA","NA",IF(AK169="NA", "NA", AK169/AL169))</f>
        <v>NA</v>
      </c>
      <c r="BT169" s="3" t="str">
        <f t="shared" si="89"/>
        <v>NA</v>
      </c>
      <c r="BU169" s="3" t="str">
        <f t="shared" si="90"/>
        <v>NA</v>
      </c>
      <c r="BV169" s="3" t="str">
        <f t="shared" si="105"/>
        <v>NA</v>
      </c>
      <c r="BW169" s="3" t="str">
        <f t="shared" si="157"/>
        <v>NA</v>
      </c>
      <c r="BX169" s="3" t="str">
        <f t="shared" ref="BX169:BX186" si="164">IF(AN169="NA","NA", IF(AO169="NA","NA", AO169/AN169))</f>
        <v>NA</v>
      </c>
      <c r="BY169" s="3" t="str">
        <f t="shared" ref="BY169:BY186" si="165">IF(AP169="NA","NA", IF(AQ169="NA","NA", AQ169/AP169))</f>
        <v>NA</v>
      </c>
      <c r="BZ169" s="3" t="str">
        <f t="shared" ref="BZ169:BZ186" si="166">IF(AR169="NA","NA", IF(AS169="NA","NA", AR169/AS169))</f>
        <v>NA</v>
      </c>
      <c r="CA169" s="3" t="str">
        <f t="shared" ref="CA169:CA186" si="167">IF(AU169="NA","NA", IF(AT169="NA","NA", AT169/AU169))</f>
        <v>NA</v>
      </c>
      <c r="CB169" s="3"/>
      <c r="CC169" s="3"/>
      <c r="CD169" s="3"/>
      <c r="CE169" s="3"/>
    </row>
    <row r="170" spans="1:86" ht="25" customHeight="1">
      <c r="A170" s="18" t="s">
        <v>306</v>
      </c>
      <c r="B170" s="19" t="s">
        <v>200</v>
      </c>
      <c r="C170" s="3" t="s">
        <v>201</v>
      </c>
      <c r="D170" s="3" t="s">
        <v>181</v>
      </c>
      <c r="E170" s="5" t="s">
        <v>32</v>
      </c>
      <c r="F170" s="5">
        <v>386.05</v>
      </c>
      <c r="G170" s="5">
        <v>116.67749999999999</v>
      </c>
      <c r="H170" s="5" t="s">
        <v>32</v>
      </c>
      <c r="I170" s="5" t="s">
        <v>32</v>
      </c>
      <c r="J170" s="5" t="s">
        <v>32</v>
      </c>
      <c r="K170" s="5" t="s">
        <v>32</v>
      </c>
      <c r="L170" s="5" t="s">
        <v>32</v>
      </c>
      <c r="M170" s="5" t="s">
        <v>32</v>
      </c>
      <c r="N170" s="5" t="s">
        <v>32</v>
      </c>
      <c r="O170" s="5">
        <v>59.216000000000001</v>
      </c>
      <c r="P170" s="5">
        <v>60.778125000000003</v>
      </c>
      <c r="Q170" s="5">
        <v>31.096800000000002</v>
      </c>
      <c r="R170" s="5">
        <v>170.63759999999999</v>
      </c>
      <c r="S170" s="5">
        <v>52.49</v>
      </c>
      <c r="T170" s="5">
        <v>56.268000000000001</v>
      </c>
      <c r="U170" s="5">
        <v>44.5</v>
      </c>
      <c r="V170" s="5">
        <v>10.512</v>
      </c>
      <c r="W170" s="5">
        <v>109.69</v>
      </c>
      <c r="X170" s="5">
        <v>73.099000000000004</v>
      </c>
      <c r="Y170" s="5">
        <v>222.017</v>
      </c>
      <c r="Z170" s="3" t="s">
        <v>33</v>
      </c>
      <c r="AA170" s="3" t="s">
        <v>33</v>
      </c>
      <c r="AB170" s="6" t="s">
        <v>33</v>
      </c>
      <c r="AC170" s="3" t="s">
        <v>53</v>
      </c>
      <c r="AD170" s="3" t="s">
        <v>34</v>
      </c>
      <c r="AE170" s="3">
        <v>1.1299999999999999</v>
      </c>
      <c r="AF170" s="25">
        <v>1.02</v>
      </c>
      <c r="AG170" s="25">
        <v>1.18</v>
      </c>
      <c r="AH170" s="25">
        <v>11.63</v>
      </c>
      <c r="AI170" s="3">
        <v>5.8000000000000003E-2</v>
      </c>
      <c r="AJ170" s="3" t="s">
        <v>32</v>
      </c>
      <c r="AK170" s="3" t="s">
        <v>32</v>
      </c>
      <c r="AL170" s="3" t="s">
        <v>32</v>
      </c>
      <c r="AM170" s="3" t="s">
        <v>32</v>
      </c>
      <c r="AN170" s="3" t="s">
        <v>32</v>
      </c>
      <c r="AO170" s="3" t="s">
        <v>32</v>
      </c>
      <c r="AP170" s="3" t="s">
        <v>32</v>
      </c>
      <c r="AQ170" s="3" t="s">
        <v>32</v>
      </c>
      <c r="AR170" s="3" t="s">
        <v>32</v>
      </c>
      <c r="AS170" s="3" t="s">
        <v>32</v>
      </c>
      <c r="AT170" s="3" t="s">
        <v>32</v>
      </c>
      <c r="AU170" s="3" t="s">
        <v>32</v>
      </c>
      <c r="AV170" s="3">
        <f t="shared" si="125"/>
        <v>0.30223416655873592</v>
      </c>
      <c r="AW170" s="3">
        <f t="shared" si="135"/>
        <v>0.44200906618313685</v>
      </c>
      <c r="AX170" s="6" t="str">
        <f t="shared" si="144"/>
        <v>NA</v>
      </c>
      <c r="AY170" s="6" t="str">
        <f t="shared" si="145"/>
        <v>NA</v>
      </c>
      <c r="AZ170" s="3" t="str">
        <f t="shared" si="146"/>
        <v>NA</v>
      </c>
      <c r="BA170" s="3" t="str">
        <f t="shared" si="147"/>
        <v>NA</v>
      </c>
      <c r="BB170" s="3" t="str">
        <f t="shared" si="148"/>
        <v>NA</v>
      </c>
      <c r="BC170" s="3" t="str">
        <f t="shared" si="149"/>
        <v>NA</v>
      </c>
      <c r="BD170" s="3">
        <f t="shared" si="150"/>
        <v>2.6900562605922339E-2</v>
      </c>
      <c r="BE170" s="3">
        <f t="shared" si="151"/>
        <v>0.15743588913353193</v>
      </c>
      <c r="BF170" s="3">
        <f t="shared" si="152"/>
        <v>8.0551223934723484E-2</v>
      </c>
      <c r="BG170" s="3">
        <f t="shared" si="153"/>
        <v>0.4425247167712974</v>
      </c>
      <c r="BH170" s="3">
        <f t="shared" si="136"/>
        <v>0.11527004274057764</v>
      </c>
      <c r="BI170" s="3">
        <f t="shared" si="154"/>
        <v>2.7229633467167464E-2</v>
      </c>
      <c r="BJ170" s="3">
        <f t="shared" si="155"/>
        <v>0.57509908042999613</v>
      </c>
      <c r="BK170" s="25">
        <v>1.18</v>
      </c>
      <c r="BL170" s="3">
        <v>5.8000000000000003E-2</v>
      </c>
      <c r="BM170" s="3">
        <f t="shared" ref="BM170:BM186" si="168">IF(AE170="NA","NA",IF(AF170="NA","NA",AE170/AF170))</f>
        <v>1.1078431372549018</v>
      </c>
      <c r="BN170" s="3">
        <v>0</v>
      </c>
      <c r="BO170" s="3">
        <v>0</v>
      </c>
      <c r="BP170" s="3">
        <v>0</v>
      </c>
      <c r="BQ170" s="3">
        <v>1</v>
      </c>
      <c r="BR170" s="3" t="str">
        <f t="shared" si="124"/>
        <v>NA</v>
      </c>
      <c r="BS170" s="3" t="str">
        <f t="shared" si="163"/>
        <v>NA</v>
      </c>
      <c r="BT170" s="3" t="str">
        <f t="shared" ref="BT170" si="169">IF(AJ170="NA","NA", IF(AL170="NA", "NA", AL170/AJ170))</f>
        <v>NA</v>
      </c>
      <c r="BU170" s="3" t="str">
        <f t="shared" ref="BU170" si="170">IF(AJ170="NA","NA",IF(AM170="NA", "NA", AM170/AJ170))</f>
        <v>NA</v>
      </c>
      <c r="BV170" s="3" t="str">
        <f t="shared" si="105"/>
        <v>NA</v>
      </c>
      <c r="BW170" s="3" t="str">
        <f t="shared" si="157"/>
        <v>NA</v>
      </c>
      <c r="BX170" s="3" t="str">
        <f t="shared" si="164"/>
        <v>NA</v>
      </c>
      <c r="BY170" s="3" t="str">
        <f t="shared" si="165"/>
        <v>NA</v>
      </c>
      <c r="BZ170" s="3" t="str">
        <f t="shared" si="166"/>
        <v>NA</v>
      </c>
      <c r="CA170" s="3" t="str">
        <f t="shared" si="167"/>
        <v>NA</v>
      </c>
      <c r="CB170" s="3"/>
      <c r="CC170" s="3"/>
      <c r="CD170" s="3"/>
      <c r="CE170" s="3"/>
    </row>
    <row r="171" spans="1:86" ht="25" customHeight="1">
      <c r="A171" s="18" t="s">
        <v>306</v>
      </c>
      <c r="B171" s="19" t="s">
        <v>200</v>
      </c>
      <c r="C171" s="3" t="s">
        <v>202</v>
      </c>
      <c r="D171" s="3" t="s">
        <v>203</v>
      </c>
      <c r="E171" s="5" t="s">
        <v>32</v>
      </c>
      <c r="F171" s="5">
        <v>386.91</v>
      </c>
      <c r="G171" s="5">
        <v>125.818</v>
      </c>
      <c r="H171" s="5" t="s">
        <v>32</v>
      </c>
      <c r="I171" s="5" t="s">
        <v>32</v>
      </c>
      <c r="J171" s="5" t="s">
        <v>32</v>
      </c>
      <c r="K171" s="5" t="s">
        <v>32</v>
      </c>
      <c r="L171" s="5" t="s">
        <v>32</v>
      </c>
      <c r="M171" s="5" t="s">
        <v>32</v>
      </c>
      <c r="N171" s="5" t="s">
        <v>32</v>
      </c>
      <c r="O171" s="5">
        <v>54.12</v>
      </c>
      <c r="P171" s="5">
        <v>59.173999999999999</v>
      </c>
      <c r="Q171" s="5">
        <v>43.162999999999997</v>
      </c>
      <c r="R171" s="5">
        <v>161.09</v>
      </c>
      <c r="S171" s="5">
        <v>55.26</v>
      </c>
      <c r="T171" s="5">
        <v>56.54</v>
      </c>
      <c r="U171" s="5">
        <v>56.4</v>
      </c>
      <c r="V171" s="5">
        <v>12.05</v>
      </c>
      <c r="W171" s="5">
        <v>116.51</v>
      </c>
      <c r="X171" s="5">
        <v>71.92</v>
      </c>
      <c r="Y171" s="5">
        <v>222.42</v>
      </c>
      <c r="Z171" s="3" t="s">
        <v>33</v>
      </c>
      <c r="AA171" s="3" t="s">
        <v>33</v>
      </c>
      <c r="AB171" s="6" t="s">
        <v>33</v>
      </c>
      <c r="AC171" s="3" t="s">
        <v>33</v>
      </c>
      <c r="AD171" s="3" t="s">
        <v>34</v>
      </c>
      <c r="AE171" s="3">
        <v>1.83</v>
      </c>
      <c r="AF171" s="25">
        <v>1.23</v>
      </c>
      <c r="AG171" s="25">
        <v>1.23</v>
      </c>
      <c r="AH171" s="25">
        <v>10.52</v>
      </c>
      <c r="AI171" s="3">
        <v>0.14779999999999999</v>
      </c>
      <c r="AJ171" s="3" t="s">
        <v>32</v>
      </c>
      <c r="AK171" s="3" t="s">
        <v>32</v>
      </c>
      <c r="AL171" s="3" t="s">
        <v>32</v>
      </c>
      <c r="AM171" s="3" t="s">
        <v>32</v>
      </c>
      <c r="AN171" s="3" t="s">
        <v>32</v>
      </c>
      <c r="AO171" s="3" t="s">
        <v>32</v>
      </c>
      <c r="AP171" s="3" t="s">
        <v>32</v>
      </c>
      <c r="AQ171" s="3" t="s">
        <v>32</v>
      </c>
      <c r="AR171" s="3" t="s">
        <v>32</v>
      </c>
      <c r="AS171" s="3" t="s">
        <v>32</v>
      </c>
      <c r="AT171" s="3" t="s">
        <v>32</v>
      </c>
      <c r="AU171" s="3" t="s">
        <v>32</v>
      </c>
      <c r="AV171" s="3">
        <f t="shared" si="125"/>
        <v>0.32518673593342118</v>
      </c>
      <c r="AW171" s="3">
        <f t="shared" si="135"/>
        <v>0.41635005556847843</v>
      </c>
      <c r="AX171" s="6" t="str">
        <f t="shared" si="144"/>
        <v>NA</v>
      </c>
      <c r="AY171" s="6" t="str">
        <f t="shared" si="145"/>
        <v>NA</v>
      </c>
      <c r="AZ171" s="3" t="str">
        <f t="shared" si="146"/>
        <v>NA</v>
      </c>
      <c r="BA171" s="3" t="str">
        <f t="shared" si="147"/>
        <v>NA</v>
      </c>
      <c r="BB171" s="3" t="str">
        <f t="shared" si="148"/>
        <v>NA</v>
      </c>
      <c r="BC171" s="3" t="str">
        <f t="shared" si="149"/>
        <v>NA</v>
      </c>
      <c r="BD171" s="3">
        <f t="shared" si="150"/>
        <v>2.7987427154333739E-2</v>
      </c>
      <c r="BE171" s="3">
        <f t="shared" si="151"/>
        <v>0.15293996019746192</v>
      </c>
      <c r="BF171" s="3">
        <f t="shared" si="152"/>
        <v>0.11155824351916464</v>
      </c>
      <c r="BG171" s="3">
        <f t="shared" si="153"/>
        <v>0.45389116160261922</v>
      </c>
      <c r="BH171" s="3">
        <f t="shared" si="136"/>
        <v>0.14577033418624485</v>
      </c>
      <c r="BI171" s="3">
        <f t="shared" si="154"/>
        <v>3.1144193740146289E-2</v>
      </c>
      <c r="BJ171" s="3">
        <f t="shared" si="155"/>
        <v>0.5748623710940528</v>
      </c>
      <c r="BK171" s="25">
        <v>1.23</v>
      </c>
      <c r="BL171" s="3">
        <v>0.14779999999999999</v>
      </c>
      <c r="BM171" s="3">
        <f t="shared" si="168"/>
        <v>1.4878048780487805</v>
      </c>
      <c r="BN171" s="3">
        <v>0</v>
      </c>
      <c r="BO171" s="3">
        <v>0</v>
      </c>
      <c r="BP171" s="3">
        <v>0</v>
      </c>
      <c r="BQ171" s="3">
        <v>1</v>
      </c>
      <c r="BR171" s="3" t="str">
        <f t="shared" si="124"/>
        <v>NA</v>
      </c>
      <c r="BS171" s="3" t="str">
        <f t="shared" si="163"/>
        <v>NA</v>
      </c>
      <c r="BT171" s="3" t="str">
        <f t="shared" ref="BT171:BT186" si="171">IF(AJ171="NA","NA", IF(AL171="NA", "NA", AL171/AJ171))</f>
        <v>NA</v>
      </c>
      <c r="BU171" s="3" t="str">
        <f t="shared" ref="BU171:BU186" si="172">IF(AJ171="NA","NA",IF(AM171="NA", "NA", AM171/AJ171))</f>
        <v>NA</v>
      </c>
      <c r="BV171" s="3" t="str">
        <f t="shared" si="105"/>
        <v>NA</v>
      </c>
      <c r="BW171" s="3" t="str">
        <f t="shared" si="157"/>
        <v>NA</v>
      </c>
      <c r="BX171" s="3" t="str">
        <f t="shared" si="164"/>
        <v>NA</v>
      </c>
      <c r="BY171" s="3" t="str">
        <f t="shared" si="165"/>
        <v>NA</v>
      </c>
      <c r="BZ171" s="3" t="str">
        <f t="shared" si="166"/>
        <v>NA</v>
      </c>
      <c r="CA171" s="3" t="str">
        <f t="shared" si="167"/>
        <v>NA</v>
      </c>
      <c r="CB171" s="3"/>
      <c r="CC171" s="3"/>
      <c r="CD171" s="3"/>
      <c r="CE171" s="3"/>
    </row>
    <row r="172" spans="1:86" ht="25" customHeight="1">
      <c r="A172" s="18" t="s">
        <v>306</v>
      </c>
      <c r="B172" s="19" t="s">
        <v>200</v>
      </c>
      <c r="C172" s="3" t="s">
        <v>204</v>
      </c>
      <c r="D172" s="3" t="s">
        <v>181</v>
      </c>
      <c r="E172" s="5" t="s">
        <v>32</v>
      </c>
      <c r="F172" s="5">
        <v>372.89</v>
      </c>
      <c r="G172" s="5">
        <v>124.55</v>
      </c>
      <c r="H172" s="5" t="s">
        <v>32</v>
      </c>
      <c r="I172" s="5" t="s">
        <v>32</v>
      </c>
      <c r="J172" s="5" t="s">
        <v>32</v>
      </c>
      <c r="K172" s="5" t="s">
        <v>32</v>
      </c>
      <c r="L172" s="5" t="s">
        <v>32</v>
      </c>
      <c r="M172" s="5" t="s">
        <v>32</v>
      </c>
      <c r="N172" s="5" t="s">
        <v>32</v>
      </c>
      <c r="O172" s="5">
        <v>54.73</v>
      </c>
      <c r="P172" s="5">
        <v>66.989999999999995</v>
      </c>
      <c r="Q172" s="5">
        <v>30.577000000000002</v>
      </c>
      <c r="R172" s="5">
        <v>147.84</v>
      </c>
      <c r="S172" s="5">
        <v>48.26</v>
      </c>
      <c r="T172" s="5">
        <v>51.76</v>
      </c>
      <c r="U172" s="5">
        <v>33.718000000000004</v>
      </c>
      <c r="V172" s="5">
        <v>11.55</v>
      </c>
      <c r="W172" s="5">
        <v>101.1955</v>
      </c>
      <c r="X172" s="5">
        <v>63.949550000000002</v>
      </c>
      <c r="Y172" s="5">
        <v>207.85400000000001</v>
      </c>
      <c r="Z172" s="3" t="s">
        <v>33</v>
      </c>
      <c r="AA172" s="3" t="s">
        <v>33</v>
      </c>
      <c r="AB172" s="6" t="s">
        <v>33</v>
      </c>
      <c r="AC172" s="3" t="s">
        <v>33</v>
      </c>
      <c r="AD172" s="3" t="s">
        <v>34</v>
      </c>
      <c r="AE172" s="3">
        <v>1.88</v>
      </c>
      <c r="AF172" s="25">
        <v>1.1599999999999999</v>
      </c>
      <c r="AG172" s="25">
        <v>1.52</v>
      </c>
      <c r="AH172" s="25">
        <v>10.86</v>
      </c>
      <c r="AI172" s="3" t="s">
        <v>32</v>
      </c>
      <c r="AJ172" s="3" t="s">
        <v>32</v>
      </c>
      <c r="AK172" s="3" t="s">
        <v>32</v>
      </c>
      <c r="AL172" s="3" t="s">
        <v>32</v>
      </c>
      <c r="AM172" s="3" t="s">
        <v>32</v>
      </c>
      <c r="AN172" s="3" t="s">
        <v>32</v>
      </c>
      <c r="AO172" s="3" t="s">
        <v>32</v>
      </c>
      <c r="AP172" s="3" t="s">
        <v>32</v>
      </c>
      <c r="AQ172" s="3" t="s">
        <v>32</v>
      </c>
      <c r="AR172" s="3" t="s">
        <v>32</v>
      </c>
      <c r="AS172" s="3" t="s">
        <v>32</v>
      </c>
      <c r="AT172" s="3" t="s">
        <v>32</v>
      </c>
      <c r="AU172" s="3" t="s">
        <v>32</v>
      </c>
      <c r="AV172" s="3">
        <f t="shared" si="125"/>
        <v>0.33401271152350559</v>
      </c>
      <c r="AW172" s="3">
        <f t="shared" si="135"/>
        <v>0.39647080908578941</v>
      </c>
      <c r="AX172" s="6" t="str">
        <f t="shared" si="144"/>
        <v>NA</v>
      </c>
      <c r="AY172" s="6" t="str">
        <f t="shared" si="145"/>
        <v>NA</v>
      </c>
      <c r="AZ172" s="3" t="str">
        <f t="shared" si="146"/>
        <v>NA</v>
      </c>
      <c r="BA172" s="3" t="str">
        <f t="shared" si="147"/>
        <v>NA</v>
      </c>
      <c r="BB172" s="3" t="str">
        <f t="shared" si="148"/>
        <v>NA</v>
      </c>
      <c r="BC172" s="3" t="str">
        <f t="shared" si="149"/>
        <v>NA</v>
      </c>
      <c r="BD172" s="3">
        <f t="shared" si="150"/>
        <v>2.3270580869585993E-2</v>
      </c>
      <c r="BE172" s="3">
        <f t="shared" si="151"/>
        <v>0.1796508353669983</v>
      </c>
      <c r="BF172" s="3">
        <f t="shared" si="152"/>
        <v>8.2000053635120279E-2</v>
      </c>
      <c r="BG172" s="3">
        <f t="shared" si="153"/>
        <v>0.42133349943958154</v>
      </c>
      <c r="BH172" s="3">
        <f t="shared" si="136"/>
        <v>9.042344927458501E-2</v>
      </c>
      <c r="BI172" s="3">
        <f t="shared" si="154"/>
        <v>3.0974281959827297E-2</v>
      </c>
      <c r="BJ172" s="3">
        <f t="shared" si="155"/>
        <v>0.55741371450025479</v>
      </c>
      <c r="BK172" s="25">
        <v>1.52</v>
      </c>
      <c r="BL172" s="3" t="s">
        <v>32</v>
      </c>
      <c r="BM172" s="3">
        <f t="shared" si="168"/>
        <v>1.6206896551724139</v>
      </c>
      <c r="BN172" s="3">
        <v>0</v>
      </c>
      <c r="BO172" s="3">
        <v>0</v>
      </c>
      <c r="BP172" s="3">
        <v>0</v>
      </c>
      <c r="BQ172" s="3">
        <v>1</v>
      </c>
      <c r="BR172" s="3" t="str">
        <f t="shared" si="124"/>
        <v>NA</v>
      </c>
      <c r="BS172" s="3" t="str">
        <f t="shared" si="163"/>
        <v>NA</v>
      </c>
      <c r="BT172" s="3" t="str">
        <f t="shared" si="171"/>
        <v>NA</v>
      </c>
      <c r="BU172" s="3" t="str">
        <f t="shared" si="172"/>
        <v>NA</v>
      </c>
      <c r="BV172" s="3" t="str">
        <f t="shared" si="105"/>
        <v>NA</v>
      </c>
      <c r="BW172" s="3" t="str">
        <f t="shared" si="157"/>
        <v>NA</v>
      </c>
      <c r="BX172" s="3" t="str">
        <f t="shared" si="164"/>
        <v>NA</v>
      </c>
      <c r="BY172" s="3" t="str">
        <f t="shared" si="165"/>
        <v>NA</v>
      </c>
      <c r="BZ172" s="3" t="str">
        <f t="shared" si="166"/>
        <v>NA</v>
      </c>
      <c r="CA172" s="3" t="str">
        <f t="shared" si="167"/>
        <v>NA</v>
      </c>
      <c r="CB172" s="3"/>
      <c r="CC172" s="3"/>
      <c r="CD172" s="3"/>
      <c r="CE172" s="3"/>
    </row>
    <row r="173" spans="1:86" ht="25" customHeight="1">
      <c r="A173" s="18" t="s">
        <v>306</v>
      </c>
      <c r="B173" s="19" t="s">
        <v>200</v>
      </c>
      <c r="C173" s="3" t="s">
        <v>205</v>
      </c>
      <c r="D173" s="3" t="s">
        <v>181</v>
      </c>
      <c r="E173" s="5">
        <v>368.01799999999997</v>
      </c>
      <c r="F173" s="5" t="s">
        <v>32</v>
      </c>
      <c r="G173" s="5" t="s">
        <v>32</v>
      </c>
      <c r="H173" s="5">
        <v>27.6907</v>
      </c>
      <c r="I173" s="5" t="s">
        <v>32</v>
      </c>
      <c r="J173" s="5">
        <v>212.929</v>
      </c>
      <c r="K173" s="5">
        <v>323.07299999999998</v>
      </c>
      <c r="L173" s="5">
        <v>119.872</v>
      </c>
      <c r="M173" s="5">
        <v>50.219200000000001</v>
      </c>
      <c r="N173" s="5">
        <v>26.709</v>
      </c>
      <c r="O173" s="5" t="s">
        <v>32</v>
      </c>
      <c r="P173" s="5" t="s">
        <v>32</v>
      </c>
      <c r="Q173" s="5" t="s">
        <v>32</v>
      </c>
      <c r="R173" s="5" t="s">
        <v>32</v>
      </c>
      <c r="S173" s="5" t="s">
        <v>32</v>
      </c>
      <c r="T173" s="5" t="s">
        <v>32</v>
      </c>
      <c r="U173" s="5" t="s">
        <v>32</v>
      </c>
      <c r="V173" s="5" t="s">
        <v>32</v>
      </c>
      <c r="W173" s="5" t="s">
        <v>32</v>
      </c>
      <c r="X173" s="5" t="s">
        <v>32</v>
      </c>
      <c r="Y173" s="5" t="s">
        <v>32</v>
      </c>
      <c r="Z173" s="3" t="s">
        <v>32</v>
      </c>
      <c r="AA173" s="3" t="s">
        <v>33</v>
      </c>
      <c r="AB173" s="6" t="s">
        <v>33</v>
      </c>
      <c r="AC173" s="3" t="s">
        <v>33</v>
      </c>
      <c r="AD173" s="3" t="s">
        <v>34</v>
      </c>
      <c r="AE173" s="3" t="s">
        <v>32</v>
      </c>
      <c r="AF173" s="25" t="s">
        <v>32</v>
      </c>
      <c r="AG173" s="25">
        <v>1.3</v>
      </c>
      <c r="AH173" s="25">
        <v>7.59</v>
      </c>
      <c r="AI173" s="3" t="s">
        <v>32</v>
      </c>
      <c r="AJ173" s="3" t="s">
        <v>32</v>
      </c>
      <c r="AK173" s="3" t="s">
        <v>32</v>
      </c>
      <c r="AL173" s="3" t="s">
        <v>32</v>
      </c>
      <c r="AM173" s="3" t="s">
        <v>32</v>
      </c>
      <c r="AN173" s="3" t="s">
        <v>32</v>
      </c>
      <c r="AO173" s="3" t="s">
        <v>32</v>
      </c>
      <c r="AP173" s="3" t="s">
        <v>32</v>
      </c>
      <c r="AQ173" s="3" t="s">
        <v>32</v>
      </c>
      <c r="AR173" s="3" t="s">
        <v>32</v>
      </c>
      <c r="AS173" s="3" t="s">
        <v>32</v>
      </c>
      <c r="AT173" s="3" t="s">
        <v>32</v>
      </c>
      <c r="AU173" s="3" t="s">
        <v>32</v>
      </c>
      <c r="AV173" s="3" t="str">
        <f t="shared" si="125"/>
        <v>NA</v>
      </c>
      <c r="AW173" s="3" t="str">
        <f t="shared" si="135"/>
        <v>NA</v>
      </c>
      <c r="AX173" s="6">
        <f t="shared" si="144"/>
        <v>7.2575254471248699E-2</v>
      </c>
      <c r="AY173" s="6" t="str">
        <f t="shared" si="145"/>
        <v>NA</v>
      </c>
      <c r="AZ173" s="3">
        <f t="shared" si="146"/>
        <v>0.57858311278252694</v>
      </c>
      <c r="BA173" s="3">
        <f t="shared" si="147"/>
        <v>0.15544226846564091</v>
      </c>
      <c r="BB173" s="3">
        <f t="shared" si="148"/>
        <v>0.41894020288307526</v>
      </c>
      <c r="BC173" s="3">
        <f t="shared" si="149"/>
        <v>8.5710350292348789E-2</v>
      </c>
      <c r="BD173" s="3" t="str">
        <f t="shared" si="150"/>
        <v>NA</v>
      </c>
      <c r="BE173" s="3" t="str">
        <f t="shared" si="151"/>
        <v>NA</v>
      </c>
      <c r="BF173" s="3" t="str">
        <f t="shared" si="152"/>
        <v>NA</v>
      </c>
      <c r="BG173" s="3" t="str">
        <f t="shared" si="153"/>
        <v>NA</v>
      </c>
      <c r="BH173" s="3" t="str">
        <f t="shared" si="136"/>
        <v>NA</v>
      </c>
      <c r="BI173" s="3" t="str">
        <f t="shared" si="154"/>
        <v>NA</v>
      </c>
      <c r="BJ173" s="3" t="str">
        <f t="shared" si="155"/>
        <v>NA</v>
      </c>
      <c r="BK173" s="25">
        <v>1.3</v>
      </c>
      <c r="BL173" s="3" t="s">
        <v>32</v>
      </c>
      <c r="BM173" s="3" t="str">
        <f t="shared" si="168"/>
        <v>NA</v>
      </c>
      <c r="BN173" s="3" t="s">
        <v>32</v>
      </c>
      <c r="BO173" s="3">
        <v>0</v>
      </c>
      <c r="BP173" s="3">
        <v>0</v>
      </c>
      <c r="BQ173" s="3">
        <v>1</v>
      </c>
      <c r="BR173" s="3" t="str">
        <f t="shared" si="124"/>
        <v>NA</v>
      </c>
      <c r="BS173" s="3" t="str">
        <f t="shared" si="163"/>
        <v>NA</v>
      </c>
      <c r="BT173" s="3" t="str">
        <f t="shared" si="171"/>
        <v>NA</v>
      </c>
      <c r="BU173" s="3" t="str">
        <f t="shared" si="172"/>
        <v>NA</v>
      </c>
      <c r="BV173" s="3" t="str">
        <f t="shared" si="105"/>
        <v>NA</v>
      </c>
      <c r="BW173" s="3" t="str">
        <f t="shared" si="157"/>
        <v>NA</v>
      </c>
      <c r="BX173" s="3" t="str">
        <f t="shared" si="164"/>
        <v>NA</v>
      </c>
      <c r="BY173" s="3" t="str">
        <f t="shared" si="165"/>
        <v>NA</v>
      </c>
      <c r="BZ173" s="3" t="str">
        <f t="shared" si="166"/>
        <v>NA</v>
      </c>
      <c r="CA173" s="3" t="str">
        <f t="shared" si="167"/>
        <v>NA</v>
      </c>
      <c r="CB173" s="3"/>
      <c r="CC173" s="3"/>
      <c r="CD173" s="3"/>
      <c r="CE173" s="3"/>
    </row>
    <row r="174" spans="1:86" ht="25" customHeight="1">
      <c r="A174" s="18" t="s">
        <v>306</v>
      </c>
      <c r="B174" s="19" t="s">
        <v>200</v>
      </c>
      <c r="C174" s="3" t="s">
        <v>206</v>
      </c>
      <c r="D174" s="3" t="s">
        <v>181</v>
      </c>
      <c r="E174" s="5" t="s">
        <v>32</v>
      </c>
      <c r="F174" s="5">
        <v>378.49475000000001</v>
      </c>
      <c r="G174" s="5">
        <v>124.43300000000001</v>
      </c>
      <c r="H174" s="5" t="s">
        <v>32</v>
      </c>
      <c r="I174" s="5" t="s">
        <v>32</v>
      </c>
      <c r="J174" s="5" t="s">
        <v>32</v>
      </c>
      <c r="K174" s="5" t="s">
        <v>32</v>
      </c>
      <c r="L174" s="5" t="s">
        <v>32</v>
      </c>
      <c r="M174" s="5" t="s">
        <v>32</v>
      </c>
      <c r="N174" s="5" t="s">
        <v>32</v>
      </c>
      <c r="O174" s="5">
        <v>58.886000000000003</v>
      </c>
      <c r="P174" s="5">
        <v>63.208075000000001</v>
      </c>
      <c r="Q174" s="5">
        <v>38.510624999999997</v>
      </c>
      <c r="R174" s="5">
        <v>160.881</v>
      </c>
      <c r="S174" s="5">
        <v>54.904200000000003</v>
      </c>
      <c r="T174" s="5">
        <v>55.583275</v>
      </c>
      <c r="U174" s="5">
        <v>37.573</v>
      </c>
      <c r="V174" s="5">
        <v>10.0159</v>
      </c>
      <c r="W174" s="5">
        <v>112.56975</v>
      </c>
      <c r="X174" s="5">
        <v>71.747349999999997</v>
      </c>
      <c r="Y174" s="5">
        <v>212.9075</v>
      </c>
      <c r="Z174" s="3" t="s">
        <v>33</v>
      </c>
      <c r="AA174" s="3" t="s">
        <v>33</v>
      </c>
      <c r="AB174" s="6" t="s">
        <v>33</v>
      </c>
      <c r="AC174" s="3" t="s">
        <v>33</v>
      </c>
      <c r="AD174" s="3" t="s">
        <v>34</v>
      </c>
      <c r="AE174" s="3" t="s">
        <v>32</v>
      </c>
      <c r="AF174" s="25" t="s">
        <v>32</v>
      </c>
      <c r="AG174" s="25">
        <v>1.1299999999999999</v>
      </c>
      <c r="AH174" s="25">
        <v>10.9</v>
      </c>
      <c r="AI174" s="3">
        <v>6.1499999999999999E-2</v>
      </c>
      <c r="AJ174" s="3" t="s">
        <v>32</v>
      </c>
      <c r="AK174" s="3" t="s">
        <v>32</v>
      </c>
      <c r="AL174" s="3" t="s">
        <v>32</v>
      </c>
      <c r="AM174" s="3" t="s">
        <v>32</v>
      </c>
      <c r="AN174" s="3" t="s">
        <v>32</v>
      </c>
      <c r="AO174" s="3" t="s">
        <v>32</v>
      </c>
      <c r="AP174" s="3" t="s">
        <v>32</v>
      </c>
      <c r="AQ174" s="3" t="s">
        <v>32</v>
      </c>
      <c r="AR174" s="3" t="s">
        <v>32</v>
      </c>
      <c r="AS174" s="3" t="s">
        <v>32</v>
      </c>
      <c r="AT174" s="3" t="s">
        <v>32</v>
      </c>
      <c r="AU174" s="3" t="s">
        <v>32</v>
      </c>
      <c r="AV174" s="3">
        <f t="shared" si="125"/>
        <v>0.32875753230394872</v>
      </c>
      <c r="AW174" s="3">
        <f t="shared" si="135"/>
        <v>0.42505477288654597</v>
      </c>
      <c r="AX174" s="6" t="str">
        <f t="shared" si="144"/>
        <v>NA</v>
      </c>
      <c r="AY174" s="6" t="str">
        <f t="shared" si="145"/>
        <v>NA</v>
      </c>
      <c r="AZ174" s="3" t="str">
        <f t="shared" si="146"/>
        <v>NA</v>
      </c>
      <c r="BA174" s="3" t="str">
        <f t="shared" si="147"/>
        <v>NA</v>
      </c>
      <c r="BB174" s="3" t="str">
        <f t="shared" si="148"/>
        <v>NA</v>
      </c>
      <c r="BC174" s="3" t="str">
        <f t="shared" si="149"/>
        <v>NA</v>
      </c>
      <c r="BD174" s="3">
        <f t="shared" si="150"/>
        <v>2.8188881964498258E-2</v>
      </c>
      <c r="BE174" s="3">
        <f t="shared" si="151"/>
        <v>0.16699855149906306</v>
      </c>
      <c r="BF174" s="3">
        <f t="shared" si="152"/>
        <v>0.10174678776918306</v>
      </c>
      <c r="BG174" s="3">
        <f t="shared" si="153"/>
        <v>0.4585356068659947</v>
      </c>
      <c r="BH174" s="3">
        <f t="shared" si="136"/>
        <v>9.9269540726786828E-2</v>
      </c>
      <c r="BI174" s="3">
        <f t="shared" si="154"/>
        <v>2.6462454234834169E-2</v>
      </c>
      <c r="BJ174" s="3">
        <f t="shared" si="155"/>
        <v>0.56251110484359423</v>
      </c>
      <c r="BK174" s="25">
        <v>1.1299999999999999</v>
      </c>
      <c r="BL174" s="3">
        <v>6.1499999999999999E-2</v>
      </c>
      <c r="BM174" s="3" t="str">
        <f t="shared" si="168"/>
        <v>NA</v>
      </c>
      <c r="BN174" s="3">
        <v>0</v>
      </c>
      <c r="BO174" s="3">
        <v>0</v>
      </c>
      <c r="BP174" s="3">
        <v>0</v>
      </c>
      <c r="BQ174" s="3">
        <v>1</v>
      </c>
      <c r="BR174" s="3" t="str">
        <f t="shared" si="124"/>
        <v>NA</v>
      </c>
      <c r="BS174" s="3" t="str">
        <f t="shared" si="163"/>
        <v>NA</v>
      </c>
      <c r="BT174" s="3" t="str">
        <f t="shared" si="171"/>
        <v>NA</v>
      </c>
      <c r="BU174" s="3" t="str">
        <f t="shared" si="172"/>
        <v>NA</v>
      </c>
      <c r="BV174" s="3" t="str">
        <f t="shared" si="105"/>
        <v>NA</v>
      </c>
      <c r="BW174" s="3" t="str">
        <f t="shared" si="157"/>
        <v>NA</v>
      </c>
      <c r="BX174" s="3" t="str">
        <f t="shared" si="164"/>
        <v>NA</v>
      </c>
      <c r="BY174" s="3" t="str">
        <f t="shared" si="165"/>
        <v>NA</v>
      </c>
      <c r="BZ174" s="3" t="str">
        <f t="shared" si="166"/>
        <v>NA</v>
      </c>
      <c r="CA174" s="3" t="str">
        <f t="shared" si="167"/>
        <v>NA</v>
      </c>
      <c r="CB174" s="3"/>
      <c r="CC174" s="3"/>
      <c r="CD174" s="3"/>
      <c r="CE174" s="3"/>
    </row>
    <row r="175" spans="1:86" ht="25" customHeight="1">
      <c r="A175" s="18" t="s">
        <v>306</v>
      </c>
      <c r="B175" s="19" t="s">
        <v>200</v>
      </c>
      <c r="C175" s="3" t="s">
        <v>207</v>
      </c>
      <c r="D175" s="3" t="s">
        <v>181</v>
      </c>
      <c r="E175" s="5" t="s">
        <v>32</v>
      </c>
      <c r="F175" s="5">
        <v>331.51600000000002</v>
      </c>
      <c r="G175" s="5">
        <v>95.28</v>
      </c>
      <c r="H175" s="5" t="s">
        <v>32</v>
      </c>
      <c r="I175" s="5" t="s">
        <v>32</v>
      </c>
      <c r="J175" s="5" t="s">
        <v>32</v>
      </c>
      <c r="K175" s="5" t="s">
        <v>32</v>
      </c>
      <c r="L175" s="5" t="s">
        <v>32</v>
      </c>
      <c r="M175" s="5" t="s">
        <v>32</v>
      </c>
      <c r="N175" s="5" t="s">
        <v>32</v>
      </c>
      <c r="O175" s="5" t="s">
        <v>32</v>
      </c>
      <c r="P175" s="5">
        <v>44.86</v>
      </c>
      <c r="Q175" s="5">
        <v>28.105</v>
      </c>
      <c r="R175" s="5">
        <v>130.9</v>
      </c>
      <c r="S175" s="5">
        <v>43.466999999999999</v>
      </c>
      <c r="T175" s="5">
        <v>46.439</v>
      </c>
      <c r="U175" s="5">
        <v>29.631499999999999</v>
      </c>
      <c r="V175" s="5">
        <v>7.51</v>
      </c>
      <c r="W175" s="5">
        <v>99.1</v>
      </c>
      <c r="X175" s="5">
        <v>57.232500000000002</v>
      </c>
      <c r="Y175" s="5">
        <v>197.57650000000001</v>
      </c>
      <c r="Z175" s="3" t="s">
        <v>33</v>
      </c>
      <c r="AA175" s="3" t="s">
        <v>33</v>
      </c>
      <c r="AB175" s="6" t="s">
        <v>33</v>
      </c>
      <c r="AC175" s="3" t="s">
        <v>33</v>
      </c>
      <c r="AD175" s="3" t="s">
        <v>34</v>
      </c>
      <c r="AE175" s="3" t="s">
        <v>32</v>
      </c>
      <c r="AF175" s="25" t="s">
        <v>32</v>
      </c>
      <c r="AG175" s="25">
        <v>1.63</v>
      </c>
      <c r="AH175" s="25">
        <v>8.98</v>
      </c>
      <c r="AI175" s="3" t="s">
        <v>32</v>
      </c>
      <c r="AJ175" s="3" t="s">
        <v>32</v>
      </c>
      <c r="AK175" s="3" t="s">
        <v>32</v>
      </c>
      <c r="AL175" s="3" t="s">
        <v>32</v>
      </c>
      <c r="AM175" s="3" t="s">
        <v>32</v>
      </c>
      <c r="AN175" s="3" t="s">
        <v>32</v>
      </c>
      <c r="AO175" s="3" t="s">
        <v>32</v>
      </c>
      <c r="AP175" s="3" t="s">
        <v>32</v>
      </c>
      <c r="AQ175" s="3" t="s">
        <v>32</v>
      </c>
      <c r="AR175" s="3" t="s">
        <v>32</v>
      </c>
      <c r="AS175" s="3" t="s">
        <v>32</v>
      </c>
      <c r="AT175" s="3" t="s">
        <v>32</v>
      </c>
      <c r="AU175" s="3" t="s">
        <v>32</v>
      </c>
      <c r="AV175" s="3">
        <f t="shared" si="125"/>
        <v>0.28740694265133504</v>
      </c>
      <c r="AW175" s="3">
        <f t="shared" si="135"/>
        <v>0.39485273712279345</v>
      </c>
      <c r="AX175" s="6" t="str">
        <f t="shared" si="144"/>
        <v>NA</v>
      </c>
      <c r="AY175" s="6" t="str">
        <f t="shared" si="145"/>
        <v>NA</v>
      </c>
      <c r="AZ175" s="3" t="str">
        <f t="shared" si="146"/>
        <v>NA</v>
      </c>
      <c r="BA175" s="3" t="str">
        <f t="shared" si="147"/>
        <v>NA</v>
      </c>
      <c r="BB175" s="3" t="str">
        <f t="shared" si="148"/>
        <v>NA</v>
      </c>
      <c r="BC175" s="3" t="str">
        <f t="shared" si="149"/>
        <v>NA</v>
      </c>
      <c r="BD175" s="3">
        <f t="shared" si="150"/>
        <v>2.5803426953594989E-2</v>
      </c>
      <c r="BE175" s="3">
        <f t="shared" si="151"/>
        <v>0.13531775238600852</v>
      </c>
      <c r="BF175" s="3">
        <f t="shared" si="152"/>
        <v>8.4777205323423296E-2</v>
      </c>
      <c r="BG175" s="3">
        <f t="shared" si="153"/>
        <v>0.42599456604454072</v>
      </c>
      <c r="BH175" s="3">
        <f t="shared" si="136"/>
        <v>8.9381809626081388E-2</v>
      </c>
      <c r="BI175" s="3">
        <f t="shared" si="154"/>
        <v>2.2653506919726348E-2</v>
      </c>
      <c r="BJ175" s="3">
        <f t="shared" si="155"/>
        <v>0.59597877628832396</v>
      </c>
      <c r="BK175" s="25">
        <v>1.63</v>
      </c>
      <c r="BL175" s="3" t="s">
        <v>32</v>
      </c>
      <c r="BM175" s="3" t="str">
        <f t="shared" si="168"/>
        <v>NA</v>
      </c>
      <c r="BN175" s="3">
        <v>0</v>
      </c>
      <c r="BO175" s="3">
        <v>0</v>
      </c>
      <c r="BP175" s="3">
        <v>0</v>
      </c>
      <c r="BQ175" s="3">
        <v>1</v>
      </c>
      <c r="BR175" s="3" t="str">
        <f t="shared" ref="BR175:BR184" si="173">IF(E175="NA", "NA", IF(AL175="NA","NA", E175/AL175))</f>
        <v>NA</v>
      </c>
      <c r="BS175" s="3" t="str">
        <f t="shared" si="163"/>
        <v>NA</v>
      </c>
      <c r="BT175" s="3" t="str">
        <f t="shared" si="171"/>
        <v>NA</v>
      </c>
      <c r="BU175" s="3" t="str">
        <f t="shared" si="172"/>
        <v>NA</v>
      </c>
      <c r="BV175" s="3" t="str">
        <f t="shared" si="105"/>
        <v>NA</v>
      </c>
      <c r="BW175" s="3" t="str">
        <f t="shared" si="157"/>
        <v>NA</v>
      </c>
      <c r="BX175" s="3" t="str">
        <f t="shared" si="164"/>
        <v>NA</v>
      </c>
      <c r="BY175" s="3" t="str">
        <f t="shared" si="165"/>
        <v>NA</v>
      </c>
      <c r="BZ175" s="3" t="str">
        <f t="shared" si="166"/>
        <v>NA</v>
      </c>
      <c r="CA175" s="3" t="str">
        <f t="shared" si="167"/>
        <v>NA</v>
      </c>
      <c r="CB175" s="3"/>
      <c r="CC175" s="3"/>
      <c r="CD175" s="3"/>
      <c r="CE175" s="3"/>
    </row>
    <row r="176" spans="1:86" ht="25" customHeight="1">
      <c r="A176" s="18" t="s">
        <v>306</v>
      </c>
      <c r="B176" s="19" t="s">
        <v>200</v>
      </c>
      <c r="C176" s="3" t="s">
        <v>208</v>
      </c>
      <c r="D176" s="3" t="s">
        <v>181</v>
      </c>
      <c r="E176" s="5">
        <v>400.30399999999997</v>
      </c>
      <c r="F176" s="5" t="s">
        <v>32</v>
      </c>
      <c r="G176" s="5" t="s">
        <v>32</v>
      </c>
      <c r="H176" s="5">
        <v>28.715</v>
      </c>
      <c r="I176" s="5">
        <v>42.048999999999999</v>
      </c>
      <c r="J176" s="5">
        <v>244.15199999999999</v>
      </c>
      <c r="K176" s="5">
        <v>359.56</v>
      </c>
      <c r="L176" s="5">
        <v>124.629</v>
      </c>
      <c r="M176" s="5">
        <v>48.302999999999997</v>
      </c>
      <c r="N176" s="5">
        <v>28.577300000000001</v>
      </c>
      <c r="O176" s="5" t="s">
        <v>32</v>
      </c>
      <c r="P176" s="5" t="s">
        <v>32</v>
      </c>
      <c r="Q176" s="5" t="s">
        <v>32</v>
      </c>
      <c r="R176" s="5" t="s">
        <v>32</v>
      </c>
      <c r="S176" s="5" t="s">
        <v>32</v>
      </c>
      <c r="T176" s="5" t="s">
        <v>32</v>
      </c>
      <c r="U176" s="5" t="s">
        <v>32</v>
      </c>
      <c r="V176" s="5" t="s">
        <v>32</v>
      </c>
      <c r="W176" s="5" t="s">
        <v>32</v>
      </c>
      <c r="X176" s="5" t="s">
        <v>32</v>
      </c>
      <c r="Y176" s="5" t="s">
        <v>32</v>
      </c>
      <c r="Z176" s="3" t="s">
        <v>33</v>
      </c>
      <c r="AA176" s="3" t="s">
        <v>33</v>
      </c>
      <c r="AB176" s="6" t="s">
        <v>33</v>
      </c>
      <c r="AC176" s="3" t="s">
        <v>33</v>
      </c>
      <c r="AD176" s="3" t="s">
        <v>34</v>
      </c>
      <c r="AE176" s="3">
        <v>2</v>
      </c>
      <c r="AF176" s="25">
        <v>1.01</v>
      </c>
      <c r="AG176" s="25">
        <v>1.1299999999999999</v>
      </c>
      <c r="AH176" s="25">
        <v>9.81</v>
      </c>
      <c r="AI176" s="3">
        <v>9.2999999999999999E-2</v>
      </c>
      <c r="AJ176" s="3" t="s">
        <v>32</v>
      </c>
      <c r="AK176" s="3" t="s">
        <v>32</v>
      </c>
      <c r="AL176" s="3" t="s">
        <v>32</v>
      </c>
      <c r="AM176" s="3" t="s">
        <v>32</v>
      </c>
      <c r="AN176" s="3" t="s">
        <v>32</v>
      </c>
      <c r="AO176" s="3" t="s">
        <v>32</v>
      </c>
      <c r="AP176" s="3" t="s">
        <v>32</v>
      </c>
      <c r="AQ176" s="3" t="s">
        <v>32</v>
      </c>
      <c r="AR176" s="3" t="s">
        <v>32</v>
      </c>
      <c r="AS176" s="3" t="s">
        <v>32</v>
      </c>
      <c r="AT176" s="3" t="s">
        <v>32</v>
      </c>
      <c r="AU176" s="3" t="s">
        <v>32</v>
      </c>
      <c r="AV176" s="3" t="str">
        <f t="shared" si="125"/>
        <v>NA</v>
      </c>
      <c r="AW176" s="3" t="str">
        <f t="shared" si="135"/>
        <v>NA</v>
      </c>
      <c r="AX176" s="6">
        <f t="shared" si="144"/>
        <v>7.1388994364283156E-2</v>
      </c>
      <c r="AY176" s="6">
        <f t="shared" si="145"/>
        <v>0.1050426675726448</v>
      </c>
      <c r="AZ176" s="3">
        <f t="shared" si="146"/>
        <v>0.60991646348774931</v>
      </c>
      <c r="BA176" s="3">
        <f t="shared" si="147"/>
        <v>0.1343391923462009</v>
      </c>
      <c r="BB176" s="3">
        <f t="shared" si="148"/>
        <v>0.38757432058349178</v>
      </c>
      <c r="BC176" s="3">
        <f t="shared" si="149"/>
        <v>7.9861497385693619E-2</v>
      </c>
      <c r="BD176" s="3" t="str">
        <f t="shared" si="150"/>
        <v>NA</v>
      </c>
      <c r="BE176" s="3" t="str">
        <f t="shared" si="151"/>
        <v>NA</v>
      </c>
      <c r="BF176" s="3" t="str">
        <f t="shared" si="152"/>
        <v>NA</v>
      </c>
      <c r="BG176" s="3" t="str">
        <f t="shared" si="153"/>
        <v>NA</v>
      </c>
      <c r="BH176" s="3" t="str">
        <f t="shared" si="136"/>
        <v>NA</v>
      </c>
      <c r="BI176" s="3" t="str">
        <f t="shared" si="154"/>
        <v>NA</v>
      </c>
      <c r="BJ176" s="3" t="str">
        <f t="shared" si="155"/>
        <v>NA</v>
      </c>
      <c r="BK176" s="25">
        <v>1.1299999999999999</v>
      </c>
      <c r="BL176" s="3">
        <v>9.2999999999999999E-2</v>
      </c>
      <c r="BM176" s="3">
        <f t="shared" si="168"/>
        <v>1.9801980198019802</v>
      </c>
      <c r="BN176" s="3">
        <v>0</v>
      </c>
      <c r="BO176" s="3">
        <v>0</v>
      </c>
      <c r="BP176" s="3">
        <v>0</v>
      </c>
      <c r="BQ176" s="3">
        <v>1</v>
      </c>
      <c r="BR176" s="3" t="str">
        <f t="shared" si="173"/>
        <v>NA</v>
      </c>
      <c r="BS176" s="3" t="str">
        <f t="shared" si="163"/>
        <v>NA</v>
      </c>
      <c r="BT176" s="3" t="str">
        <f t="shared" si="171"/>
        <v>NA</v>
      </c>
      <c r="BU176" s="3" t="str">
        <f t="shared" si="172"/>
        <v>NA</v>
      </c>
      <c r="BV176" s="3" t="str">
        <f t="shared" si="105"/>
        <v>NA</v>
      </c>
      <c r="BW176" s="3" t="str">
        <f t="shared" si="157"/>
        <v>NA</v>
      </c>
      <c r="BX176" s="3" t="str">
        <f t="shared" si="164"/>
        <v>NA</v>
      </c>
      <c r="BY176" s="3" t="str">
        <f t="shared" si="165"/>
        <v>NA</v>
      </c>
      <c r="BZ176" s="3" t="str">
        <f t="shared" si="166"/>
        <v>NA</v>
      </c>
      <c r="CA176" s="3" t="str">
        <f t="shared" si="167"/>
        <v>NA</v>
      </c>
      <c r="CB176" s="3"/>
      <c r="CC176" s="3"/>
      <c r="CD176" s="3"/>
      <c r="CE176" s="3"/>
    </row>
    <row r="177" spans="1:83" ht="25" customHeight="1">
      <c r="A177" s="18" t="s">
        <v>306</v>
      </c>
      <c r="B177" s="19" t="s">
        <v>200</v>
      </c>
      <c r="C177" s="3" t="s">
        <v>284</v>
      </c>
      <c r="D177" s="3" t="s">
        <v>181</v>
      </c>
      <c r="E177" s="5" t="s">
        <v>32</v>
      </c>
      <c r="F177" s="5" t="s">
        <v>32</v>
      </c>
      <c r="G177" s="5" t="s">
        <v>32</v>
      </c>
      <c r="H177" s="5" t="s">
        <v>32</v>
      </c>
      <c r="I177" s="5" t="s">
        <v>32</v>
      </c>
      <c r="J177" s="5" t="s">
        <v>32</v>
      </c>
      <c r="K177" s="5" t="s">
        <v>32</v>
      </c>
      <c r="L177" s="5" t="s">
        <v>32</v>
      </c>
      <c r="M177" s="5" t="s">
        <v>32</v>
      </c>
      <c r="N177" s="5" t="s">
        <v>32</v>
      </c>
      <c r="O177" s="5" t="s">
        <v>32</v>
      </c>
      <c r="P177" s="5" t="s">
        <v>32</v>
      </c>
      <c r="Q177" s="5" t="s">
        <v>32</v>
      </c>
      <c r="R177" s="5" t="s">
        <v>32</v>
      </c>
      <c r="S177" s="5" t="s">
        <v>32</v>
      </c>
      <c r="T177" s="5" t="s">
        <v>32</v>
      </c>
      <c r="U177" s="5" t="s">
        <v>32</v>
      </c>
      <c r="V177" s="5" t="s">
        <v>32</v>
      </c>
      <c r="W177" s="5" t="s">
        <v>32</v>
      </c>
      <c r="X177" s="5" t="s">
        <v>32</v>
      </c>
      <c r="Y177" s="5" t="s">
        <v>32</v>
      </c>
      <c r="Z177" s="5" t="s">
        <v>32</v>
      </c>
      <c r="AA177" s="5" t="s">
        <v>32</v>
      </c>
      <c r="AB177" s="5" t="s">
        <v>32</v>
      </c>
      <c r="AC177" s="5" t="s">
        <v>32</v>
      </c>
      <c r="AD177" s="5" t="s">
        <v>32</v>
      </c>
      <c r="AE177" s="5" t="s">
        <v>32</v>
      </c>
      <c r="AF177" s="5" t="s">
        <v>32</v>
      </c>
      <c r="AG177" s="5" t="s">
        <v>32</v>
      </c>
      <c r="AH177" s="5" t="s">
        <v>32</v>
      </c>
      <c r="AI177" s="5" t="s">
        <v>32</v>
      </c>
      <c r="AJ177" s="5" t="s">
        <v>32</v>
      </c>
      <c r="AK177" s="5" t="s">
        <v>32</v>
      </c>
      <c r="AL177" s="5" t="s">
        <v>32</v>
      </c>
      <c r="AM177" s="5" t="s">
        <v>32</v>
      </c>
      <c r="AN177" s="5">
        <v>259.32</v>
      </c>
      <c r="AO177" s="5">
        <v>29.53</v>
      </c>
      <c r="AP177" s="3">
        <v>199.42</v>
      </c>
      <c r="AQ177" s="3">
        <v>18.059999999999999</v>
      </c>
      <c r="AR177" s="3" t="s">
        <v>32</v>
      </c>
      <c r="AS177" s="3" t="s">
        <v>32</v>
      </c>
      <c r="AT177" s="3" t="s">
        <v>32</v>
      </c>
      <c r="AU177" s="3" t="s">
        <v>32</v>
      </c>
      <c r="AV177" s="3" t="str">
        <f t="shared" ref="AV177:AV186" si="174">IF(G177="NA", "NA", IF(F177="NA", "NA",G177 /F177))</f>
        <v>NA</v>
      </c>
      <c r="AW177" s="3" t="str">
        <f t="shared" si="135"/>
        <v>NA</v>
      </c>
      <c r="AX177" s="6" t="str">
        <f t="shared" si="144"/>
        <v>NA</v>
      </c>
      <c r="AY177" s="6" t="str">
        <f t="shared" si="145"/>
        <v>NA</v>
      </c>
      <c r="AZ177" s="3" t="str">
        <f t="shared" si="146"/>
        <v>NA</v>
      </c>
      <c r="BA177" s="3" t="str">
        <f t="shared" si="147"/>
        <v>NA</v>
      </c>
      <c r="BB177" s="3" t="str">
        <f t="shared" si="148"/>
        <v>NA</v>
      </c>
      <c r="BC177" s="3" t="str">
        <f t="shared" si="149"/>
        <v>NA</v>
      </c>
      <c r="BD177" s="3" t="str">
        <f t="shared" si="150"/>
        <v>NA</v>
      </c>
      <c r="BE177" s="3" t="str">
        <f t="shared" si="151"/>
        <v>NA</v>
      </c>
      <c r="BF177" s="3" t="str">
        <f t="shared" si="152"/>
        <v>NA</v>
      </c>
      <c r="BG177" s="3" t="str">
        <f t="shared" si="153"/>
        <v>NA</v>
      </c>
      <c r="BH177" s="3" t="str">
        <f t="shared" si="136"/>
        <v>NA</v>
      </c>
      <c r="BI177" s="3" t="str">
        <f t="shared" si="154"/>
        <v>NA</v>
      </c>
      <c r="BJ177" s="3" t="str">
        <f t="shared" si="155"/>
        <v>NA</v>
      </c>
      <c r="BK177" s="25" t="s">
        <v>32</v>
      </c>
      <c r="BL177" s="3" t="s">
        <v>32</v>
      </c>
      <c r="BM177" s="3" t="str">
        <f t="shared" si="168"/>
        <v>NA</v>
      </c>
      <c r="BN177" s="3" t="str">
        <f t="shared" ref="BN177:BN181" si="175">IF(AF177="NA","NA",IF(AG177="NA","NA",AF177/AG177))</f>
        <v>NA</v>
      </c>
      <c r="BO177" s="3" t="str">
        <f t="shared" ref="BO177:BO181" si="176">IF(AG177="NA","NA",IF(AI177="NA","NA",AG177/AI177))</f>
        <v>NA</v>
      </c>
      <c r="BP177" s="3" t="str">
        <f t="shared" ref="BP177:BP181" si="177">IF(AI177="NA","NA",IF(AJ177="NA","NA",AI177/AJ177))</f>
        <v>NA</v>
      </c>
      <c r="BQ177" s="3" t="str">
        <f t="shared" ref="BQ177:BQ181" si="178">IF(AJ177="NA","NA",IF(AK177="NA","NA",AJ177/AK177))</f>
        <v>NA</v>
      </c>
      <c r="BR177" s="3" t="str">
        <f t="shared" si="173"/>
        <v>NA</v>
      </c>
      <c r="BS177" s="3" t="str">
        <f t="shared" si="163"/>
        <v>NA</v>
      </c>
      <c r="BT177" s="3" t="str">
        <f t="shared" si="171"/>
        <v>NA</v>
      </c>
      <c r="BU177" s="3" t="str">
        <f t="shared" si="172"/>
        <v>NA</v>
      </c>
      <c r="BV177" s="3">
        <f t="shared" si="105"/>
        <v>1.3003710761207503</v>
      </c>
      <c r="BW177" s="3" t="str">
        <f t="shared" si="157"/>
        <v>NA</v>
      </c>
      <c r="BX177" s="3">
        <f t="shared" si="164"/>
        <v>0.11387474934443931</v>
      </c>
      <c r="BY177" s="3">
        <f t="shared" si="165"/>
        <v>9.0562631631732018E-2</v>
      </c>
      <c r="BZ177" s="3" t="str">
        <f t="shared" si="166"/>
        <v>NA</v>
      </c>
      <c r="CA177" s="3" t="str">
        <f t="shared" si="167"/>
        <v>NA</v>
      </c>
      <c r="CB177" s="3"/>
      <c r="CC177" s="3"/>
      <c r="CD177" s="3"/>
      <c r="CE177" s="3"/>
    </row>
    <row r="178" spans="1:83" ht="25" customHeight="1">
      <c r="A178" s="18" t="s">
        <v>306</v>
      </c>
      <c r="B178" s="19" t="s">
        <v>200</v>
      </c>
      <c r="C178" s="3" t="s">
        <v>283</v>
      </c>
      <c r="D178" s="3" t="s">
        <v>181</v>
      </c>
      <c r="E178" s="5" t="s">
        <v>32</v>
      </c>
      <c r="F178" s="5" t="s">
        <v>32</v>
      </c>
      <c r="G178" s="5" t="s">
        <v>32</v>
      </c>
      <c r="H178" s="5" t="s">
        <v>32</v>
      </c>
      <c r="I178" s="5" t="s">
        <v>32</v>
      </c>
      <c r="J178" s="5" t="s">
        <v>32</v>
      </c>
      <c r="K178" s="5" t="s">
        <v>32</v>
      </c>
      <c r="L178" s="5" t="s">
        <v>32</v>
      </c>
      <c r="M178" s="5" t="s">
        <v>32</v>
      </c>
      <c r="N178" s="5" t="s">
        <v>32</v>
      </c>
      <c r="O178" s="5" t="s">
        <v>32</v>
      </c>
      <c r="P178" s="5" t="s">
        <v>32</v>
      </c>
      <c r="Q178" s="5" t="s">
        <v>32</v>
      </c>
      <c r="R178" s="5" t="s">
        <v>32</v>
      </c>
      <c r="S178" s="5" t="s">
        <v>32</v>
      </c>
      <c r="T178" s="5" t="s">
        <v>32</v>
      </c>
      <c r="U178" s="5" t="s">
        <v>32</v>
      </c>
      <c r="V178" s="5" t="s">
        <v>32</v>
      </c>
      <c r="W178" s="5" t="s">
        <v>32</v>
      </c>
      <c r="X178" s="5" t="s">
        <v>32</v>
      </c>
      <c r="Y178" s="5" t="s">
        <v>32</v>
      </c>
      <c r="Z178" s="5" t="s">
        <v>32</v>
      </c>
      <c r="AA178" s="5" t="s">
        <v>32</v>
      </c>
      <c r="AB178" s="5" t="s">
        <v>32</v>
      </c>
      <c r="AC178" s="5" t="s">
        <v>32</v>
      </c>
      <c r="AD178" s="5" t="s">
        <v>32</v>
      </c>
      <c r="AE178" s="5" t="s">
        <v>32</v>
      </c>
      <c r="AF178" s="5" t="s">
        <v>32</v>
      </c>
      <c r="AG178" s="5" t="s">
        <v>32</v>
      </c>
      <c r="AH178" s="5" t="s">
        <v>32</v>
      </c>
      <c r="AI178" s="5" t="s">
        <v>32</v>
      </c>
      <c r="AJ178" s="5" t="s">
        <v>32</v>
      </c>
      <c r="AK178" s="5" t="s">
        <v>32</v>
      </c>
      <c r="AL178" s="5" t="s">
        <v>32</v>
      </c>
      <c r="AM178" s="5" t="s">
        <v>32</v>
      </c>
      <c r="AN178" s="5">
        <v>265.61</v>
      </c>
      <c r="AO178" s="5">
        <v>35.53</v>
      </c>
      <c r="AP178" s="3" t="s">
        <v>32</v>
      </c>
      <c r="AQ178" s="3" t="s">
        <v>32</v>
      </c>
      <c r="AR178" s="3" t="s">
        <v>32</v>
      </c>
      <c r="AS178" s="3" t="s">
        <v>32</v>
      </c>
      <c r="AT178" s="3" t="s">
        <v>32</v>
      </c>
      <c r="AU178" s="3" t="s">
        <v>32</v>
      </c>
      <c r="AV178" s="3" t="str">
        <f t="shared" si="174"/>
        <v>NA</v>
      </c>
      <c r="AW178" s="3" t="str">
        <f t="shared" si="135"/>
        <v>NA</v>
      </c>
      <c r="AX178" s="6" t="str">
        <f t="shared" si="144"/>
        <v>NA</v>
      </c>
      <c r="AY178" s="6" t="str">
        <f t="shared" si="145"/>
        <v>NA</v>
      </c>
      <c r="AZ178" s="3" t="str">
        <f t="shared" si="146"/>
        <v>NA</v>
      </c>
      <c r="BA178" s="3" t="str">
        <f t="shared" si="147"/>
        <v>NA</v>
      </c>
      <c r="BB178" s="3" t="str">
        <f t="shared" si="148"/>
        <v>NA</v>
      </c>
      <c r="BC178" s="3" t="str">
        <f t="shared" si="149"/>
        <v>NA</v>
      </c>
      <c r="BD178" s="3" t="str">
        <f t="shared" si="150"/>
        <v>NA</v>
      </c>
      <c r="BE178" s="3" t="str">
        <f t="shared" si="151"/>
        <v>NA</v>
      </c>
      <c r="BF178" s="3" t="str">
        <f t="shared" si="152"/>
        <v>NA</v>
      </c>
      <c r="BG178" s="3" t="str">
        <f t="shared" si="153"/>
        <v>NA</v>
      </c>
      <c r="BH178" s="3" t="str">
        <f t="shared" si="136"/>
        <v>NA</v>
      </c>
      <c r="BI178" s="3" t="str">
        <f t="shared" si="154"/>
        <v>NA</v>
      </c>
      <c r="BJ178" s="3" t="str">
        <f t="shared" si="155"/>
        <v>NA</v>
      </c>
      <c r="BK178" s="25" t="s">
        <v>32</v>
      </c>
      <c r="BL178" s="3" t="s">
        <v>32</v>
      </c>
      <c r="BM178" s="3" t="str">
        <f t="shared" si="168"/>
        <v>NA</v>
      </c>
      <c r="BN178" s="3" t="str">
        <f t="shared" si="175"/>
        <v>NA</v>
      </c>
      <c r="BO178" s="3" t="str">
        <f t="shared" si="176"/>
        <v>NA</v>
      </c>
      <c r="BP178" s="3" t="str">
        <f t="shared" si="177"/>
        <v>NA</v>
      </c>
      <c r="BQ178" s="3" t="str">
        <f t="shared" si="178"/>
        <v>NA</v>
      </c>
      <c r="BR178" s="3" t="str">
        <f t="shared" si="173"/>
        <v>NA</v>
      </c>
      <c r="BS178" s="3" t="str">
        <f t="shared" si="163"/>
        <v>NA</v>
      </c>
      <c r="BT178" s="3" t="str">
        <f t="shared" si="171"/>
        <v>NA</v>
      </c>
      <c r="BU178" s="3" t="str">
        <f t="shared" si="172"/>
        <v>NA</v>
      </c>
      <c r="BV178" s="3" t="str">
        <f t="shared" si="105"/>
        <v>NA</v>
      </c>
      <c r="BW178" s="3" t="str">
        <f t="shared" si="157"/>
        <v>NA</v>
      </c>
      <c r="BX178" s="3">
        <f t="shared" si="164"/>
        <v>0.13376755393245737</v>
      </c>
      <c r="BY178" s="3" t="str">
        <f t="shared" si="165"/>
        <v>NA</v>
      </c>
      <c r="BZ178" s="3" t="str">
        <f t="shared" si="166"/>
        <v>NA</v>
      </c>
      <c r="CA178" s="3" t="str">
        <f t="shared" si="167"/>
        <v>NA</v>
      </c>
      <c r="CB178" s="3"/>
      <c r="CC178" s="3"/>
      <c r="CD178" s="3"/>
      <c r="CE178" s="3"/>
    </row>
    <row r="179" spans="1:83" ht="25" customHeight="1">
      <c r="A179" s="18" t="s">
        <v>306</v>
      </c>
      <c r="B179" s="19" t="s">
        <v>200</v>
      </c>
      <c r="C179" s="3" t="s">
        <v>285</v>
      </c>
      <c r="D179" s="3" t="s">
        <v>181</v>
      </c>
      <c r="E179" s="5" t="s">
        <v>32</v>
      </c>
      <c r="F179" s="5" t="s">
        <v>32</v>
      </c>
      <c r="G179" s="5" t="s">
        <v>32</v>
      </c>
      <c r="H179" s="5" t="s">
        <v>32</v>
      </c>
      <c r="I179" s="5" t="s">
        <v>32</v>
      </c>
      <c r="J179" s="5" t="s">
        <v>32</v>
      </c>
      <c r="K179" s="5" t="s">
        <v>32</v>
      </c>
      <c r="L179" s="5" t="s">
        <v>32</v>
      </c>
      <c r="M179" s="5" t="s">
        <v>32</v>
      </c>
      <c r="N179" s="5" t="s">
        <v>32</v>
      </c>
      <c r="O179" s="5" t="s">
        <v>32</v>
      </c>
      <c r="P179" s="5" t="s">
        <v>32</v>
      </c>
      <c r="Q179" s="5" t="s">
        <v>32</v>
      </c>
      <c r="R179" s="5" t="s">
        <v>32</v>
      </c>
      <c r="S179" s="5" t="s">
        <v>32</v>
      </c>
      <c r="T179" s="5" t="s">
        <v>32</v>
      </c>
      <c r="U179" s="5" t="s">
        <v>32</v>
      </c>
      <c r="V179" s="5" t="s">
        <v>32</v>
      </c>
      <c r="W179" s="5" t="s">
        <v>32</v>
      </c>
      <c r="X179" s="5" t="s">
        <v>32</v>
      </c>
      <c r="Y179" s="5" t="s">
        <v>32</v>
      </c>
      <c r="Z179" s="5" t="s">
        <v>32</v>
      </c>
      <c r="AA179" s="5" t="s">
        <v>32</v>
      </c>
      <c r="AB179" s="5" t="s">
        <v>32</v>
      </c>
      <c r="AC179" s="5" t="s">
        <v>32</v>
      </c>
      <c r="AD179" s="5" t="s">
        <v>32</v>
      </c>
      <c r="AE179" s="5" t="s">
        <v>32</v>
      </c>
      <c r="AF179" s="5" t="s">
        <v>32</v>
      </c>
      <c r="AG179" s="5" t="s">
        <v>32</v>
      </c>
      <c r="AH179" s="5" t="s">
        <v>32</v>
      </c>
      <c r="AI179" s="5" t="s">
        <v>32</v>
      </c>
      <c r="AJ179" s="5" t="s">
        <v>32</v>
      </c>
      <c r="AK179" s="5" t="s">
        <v>32</v>
      </c>
      <c r="AL179" s="5" t="s">
        <v>32</v>
      </c>
      <c r="AM179" s="5" t="s">
        <v>32</v>
      </c>
      <c r="AN179" s="5" t="s">
        <v>32</v>
      </c>
      <c r="AO179" s="5" t="s">
        <v>32</v>
      </c>
      <c r="AP179" s="3">
        <v>216.7</v>
      </c>
      <c r="AQ179" s="5">
        <v>18.48</v>
      </c>
      <c r="AR179" s="3" t="s">
        <v>32</v>
      </c>
      <c r="AS179" s="3" t="s">
        <v>32</v>
      </c>
      <c r="AT179" s="3" t="s">
        <v>32</v>
      </c>
      <c r="AU179" s="3" t="s">
        <v>32</v>
      </c>
      <c r="AV179" s="3" t="str">
        <f t="shared" si="174"/>
        <v>NA</v>
      </c>
      <c r="AW179" s="3" t="str">
        <f t="shared" si="135"/>
        <v>NA</v>
      </c>
      <c r="AX179" s="6" t="str">
        <f t="shared" si="144"/>
        <v>NA</v>
      </c>
      <c r="AY179" s="6" t="str">
        <f t="shared" si="145"/>
        <v>NA</v>
      </c>
      <c r="AZ179" s="3" t="str">
        <f t="shared" si="146"/>
        <v>NA</v>
      </c>
      <c r="BA179" s="3" t="str">
        <f t="shared" si="147"/>
        <v>NA</v>
      </c>
      <c r="BB179" s="3" t="str">
        <f t="shared" si="148"/>
        <v>NA</v>
      </c>
      <c r="BC179" s="3" t="str">
        <f t="shared" si="149"/>
        <v>NA</v>
      </c>
      <c r="BD179" s="3" t="str">
        <f t="shared" si="150"/>
        <v>NA</v>
      </c>
      <c r="BE179" s="3" t="str">
        <f t="shared" si="151"/>
        <v>NA</v>
      </c>
      <c r="BF179" s="3" t="str">
        <f t="shared" si="152"/>
        <v>NA</v>
      </c>
      <c r="BG179" s="3" t="str">
        <f t="shared" si="153"/>
        <v>NA</v>
      </c>
      <c r="BH179" s="3" t="str">
        <f t="shared" si="136"/>
        <v>NA</v>
      </c>
      <c r="BI179" s="3" t="str">
        <f t="shared" si="154"/>
        <v>NA</v>
      </c>
      <c r="BJ179" s="3" t="str">
        <f t="shared" si="155"/>
        <v>NA</v>
      </c>
      <c r="BK179" s="25" t="s">
        <v>32</v>
      </c>
      <c r="BL179" s="3" t="s">
        <v>32</v>
      </c>
      <c r="BM179" s="3" t="str">
        <f t="shared" si="168"/>
        <v>NA</v>
      </c>
      <c r="BN179" s="3" t="str">
        <f t="shared" si="175"/>
        <v>NA</v>
      </c>
      <c r="BO179" s="3" t="str">
        <f t="shared" si="176"/>
        <v>NA</v>
      </c>
      <c r="BP179" s="3" t="str">
        <f t="shared" si="177"/>
        <v>NA</v>
      </c>
      <c r="BQ179" s="3" t="str">
        <f t="shared" si="178"/>
        <v>NA</v>
      </c>
      <c r="BR179" s="3" t="str">
        <f t="shared" si="173"/>
        <v>NA</v>
      </c>
      <c r="BS179" s="3" t="str">
        <f t="shared" si="163"/>
        <v>NA</v>
      </c>
      <c r="BT179" s="3" t="str">
        <f t="shared" si="171"/>
        <v>NA</v>
      </c>
      <c r="BU179" s="3" t="str">
        <f t="shared" si="172"/>
        <v>NA</v>
      </c>
      <c r="BV179" s="3" t="str">
        <f t="shared" si="105"/>
        <v>NA</v>
      </c>
      <c r="BW179" s="3" t="str">
        <f t="shared" si="157"/>
        <v>NA</v>
      </c>
      <c r="BX179" s="3" t="str">
        <f t="shared" si="164"/>
        <v>NA</v>
      </c>
      <c r="BY179" s="3">
        <f t="shared" si="165"/>
        <v>8.5279187817258892E-2</v>
      </c>
      <c r="BZ179" s="3" t="str">
        <f t="shared" si="166"/>
        <v>NA</v>
      </c>
      <c r="CA179" s="3" t="str">
        <f t="shared" si="167"/>
        <v>NA</v>
      </c>
      <c r="CB179" s="3"/>
      <c r="CC179" s="3"/>
      <c r="CD179" s="3"/>
      <c r="CE179" s="3"/>
    </row>
    <row r="180" spans="1:83" ht="25" customHeight="1">
      <c r="A180" s="18" t="s">
        <v>306</v>
      </c>
      <c r="B180" s="19" t="s">
        <v>200</v>
      </c>
      <c r="C180" s="3" t="s">
        <v>286</v>
      </c>
      <c r="D180" s="3" t="s">
        <v>181</v>
      </c>
      <c r="E180" s="5" t="s">
        <v>32</v>
      </c>
      <c r="F180" s="5" t="s">
        <v>32</v>
      </c>
      <c r="G180" s="5" t="s">
        <v>32</v>
      </c>
      <c r="H180" s="5" t="s">
        <v>32</v>
      </c>
      <c r="I180" s="5" t="s">
        <v>32</v>
      </c>
      <c r="J180" s="5" t="s">
        <v>32</v>
      </c>
      <c r="K180" s="5" t="s">
        <v>32</v>
      </c>
      <c r="L180" s="5" t="s">
        <v>32</v>
      </c>
      <c r="M180" s="5" t="s">
        <v>32</v>
      </c>
      <c r="N180" s="5" t="s">
        <v>32</v>
      </c>
      <c r="O180" s="5" t="s">
        <v>32</v>
      </c>
      <c r="P180" s="5" t="s">
        <v>32</v>
      </c>
      <c r="Q180" s="5" t="s">
        <v>32</v>
      </c>
      <c r="R180" s="5" t="s">
        <v>32</v>
      </c>
      <c r="S180" s="5" t="s">
        <v>32</v>
      </c>
      <c r="T180" s="5" t="s">
        <v>32</v>
      </c>
      <c r="U180" s="5" t="s">
        <v>32</v>
      </c>
      <c r="V180" s="5" t="s">
        <v>32</v>
      </c>
      <c r="W180" s="5" t="s">
        <v>32</v>
      </c>
      <c r="X180" s="5" t="s">
        <v>32</v>
      </c>
      <c r="Y180" s="5" t="s">
        <v>32</v>
      </c>
      <c r="Z180" s="5" t="s">
        <v>32</v>
      </c>
      <c r="AA180" s="5" t="s">
        <v>32</v>
      </c>
      <c r="AB180" s="5" t="s">
        <v>32</v>
      </c>
      <c r="AC180" s="5" t="s">
        <v>32</v>
      </c>
      <c r="AD180" s="5" t="s">
        <v>32</v>
      </c>
      <c r="AE180" s="5" t="s">
        <v>32</v>
      </c>
      <c r="AF180" s="5" t="s">
        <v>32</v>
      </c>
      <c r="AG180" s="5" t="s">
        <v>32</v>
      </c>
      <c r="AH180" s="5" t="s">
        <v>32</v>
      </c>
      <c r="AI180" s="5" t="s">
        <v>32</v>
      </c>
      <c r="AJ180" s="5" t="s">
        <v>32</v>
      </c>
      <c r="AK180" s="5" t="s">
        <v>32</v>
      </c>
      <c r="AL180" s="5" t="s">
        <v>32</v>
      </c>
      <c r="AM180" s="5" t="s">
        <v>32</v>
      </c>
      <c r="AN180" s="5">
        <v>332.7</v>
      </c>
      <c r="AO180" s="5">
        <v>50.02</v>
      </c>
      <c r="AP180" s="3" t="s">
        <v>32</v>
      </c>
      <c r="AQ180" s="3" t="s">
        <v>32</v>
      </c>
      <c r="AR180" s="3" t="s">
        <v>32</v>
      </c>
      <c r="AS180" s="3" t="s">
        <v>32</v>
      </c>
      <c r="AT180" s="3" t="s">
        <v>32</v>
      </c>
      <c r="AU180" s="3" t="s">
        <v>32</v>
      </c>
      <c r="AV180" s="3" t="str">
        <f t="shared" si="174"/>
        <v>NA</v>
      </c>
      <c r="AW180" s="3" t="str">
        <f t="shared" si="135"/>
        <v>NA</v>
      </c>
      <c r="AX180" s="6" t="str">
        <f t="shared" si="144"/>
        <v>NA</v>
      </c>
      <c r="AY180" s="6" t="str">
        <f t="shared" si="145"/>
        <v>NA</v>
      </c>
      <c r="AZ180" s="3" t="str">
        <f t="shared" si="146"/>
        <v>NA</v>
      </c>
      <c r="BA180" s="3" t="str">
        <f t="shared" si="147"/>
        <v>NA</v>
      </c>
      <c r="BB180" s="3" t="str">
        <f t="shared" si="148"/>
        <v>NA</v>
      </c>
      <c r="BC180" s="3" t="str">
        <f t="shared" si="149"/>
        <v>NA</v>
      </c>
      <c r="BD180" s="3" t="str">
        <f t="shared" si="150"/>
        <v>NA</v>
      </c>
      <c r="BE180" s="3" t="str">
        <f t="shared" si="151"/>
        <v>NA</v>
      </c>
      <c r="BF180" s="3" t="str">
        <f t="shared" si="152"/>
        <v>NA</v>
      </c>
      <c r="BG180" s="3" t="str">
        <f t="shared" si="153"/>
        <v>NA</v>
      </c>
      <c r="BH180" s="3" t="str">
        <f t="shared" si="136"/>
        <v>NA</v>
      </c>
      <c r="BI180" s="3" t="str">
        <f t="shared" si="154"/>
        <v>NA</v>
      </c>
      <c r="BJ180" s="3" t="str">
        <f t="shared" si="155"/>
        <v>NA</v>
      </c>
      <c r="BK180" s="25" t="s">
        <v>32</v>
      </c>
      <c r="BL180" s="3" t="s">
        <v>32</v>
      </c>
      <c r="BM180" s="3" t="str">
        <f t="shared" si="168"/>
        <v>NA</v>
      </c>
      <c r="BN180" s="3" t="str">
        <f t="shared" si="175"/>
        <v>NA</v>
      </c>
      <c r="BO180" s="3" t="str">
        <f t="shared" si="176"/>
        <v>NA</v>
      </c>
      <c r="BP180" s="3" t="str">
        <f t="shared" si="177"/>
        <v>NA</v>
      </c>
      <c r="BQ180" s="3" t="str">
        <f t="shared" si="178"/>
        <v>NA</v>
      </c>
      <c r="BR180" s="3" t="str">
        <f t="shared" si="173"/>
        <v>NA</v>
      </c>
      <c r="BS180" s="3" t="str">
        <f t="shared" si="163"/>
        <v>NA</v>
      </c>
      <c r="BT180" s="3" t="str">
        <f t="shared" si="171"/>
        <v>NA</v>
      </c>
      <c r="BU180" s="3" t="str">
        <f t="shared" si="172"/>
        <v>NA</v>
      </c>
      <c r="BV180" s="3" t="str">
        <f t="shared" si="105"/>
        <v>NA</v>
      </c>
      <c r="BW180" s="3" t="str">
        <f t="shared" si="157"/>
        <v>NA</v>
      </c>
      <c r="BX180" s="3">
        <f t="shared" si="164"/>
        <v>0.15034565674782088</v>
      </c>
      <c r="BY180" s="3" t="str">
        <f t="shared" si="165"/>
        <v>NA</v>
      </c>
      <c r="BZ180" s="3" t="str">
        <f t="shared" si="166"/>
        <v>NA</v>
      </c>
      <c r="CA180" s="3" t="str">
        <f t="shared" si="167"/>
        <v>NA</v>
      </c>
      <c r="CB180" s="3"/>
      <c r="CC180" s="3"/>
      <c r="CD180" s="3"/>
      <c r="CE180" s="3"/>
    </row>
    <row r="181" spans="1:83" ht="25" customHeight="1">
      <c r="A181" s="18" t="s">
        <v>306</v>
      </c>
      <c r="B181" s="19" t="s">
        <v>200</v>
      </c>
      <c r="C181" s="3" t="s">
        <v>287</v>
      </c>
      <c r="D181" s="3" t="s">
        <v>181</v>
      </c>
      <c r="E181" s="5" t="s">
        <v>32</v>
      </c>
      <c r="F181" s="5" t="s">
        <v>32</v>
      </c>
      <c r="G181" s="5" t="s">
        <v>32</v>
      </c>
      <c r="H181" s="5" t="s">
        <v>32</v>
      </c>
      <c r="I181" s="5" t="s">
        <v>32</v>
      </c>
      <c r="J181" s="5" t="s">
        <v>32</v>
      </c>
      <c r="K181" s="5" t="s">
        <v>32</v>
      </c>
      <c r="L181" s="5" t="s">
        <v>32</v>
      </c>
      <c r="M181" s="5" t="s">
        <v>32</v>
      </c>
      <c r="N181" s="5" t="s">
        <v>32</v>
      </c>
      <c r="O181" s="5" t="s">
        <v>32</v>
      </c>
      <c r="P181" s="5" t="s">
        <v>32</v>
      </c>
      <c r="Q181" s="5" t="s">
        <v>32</v>
      </c>
      <c r="R181" s="5" t="s">
        <v>32</v>
      </c>
      <c r="S181" s="5" t="s">
        <v>32</v>
      </c>
      <c r="T181" s="5" t="s">
        <v>32</v>
      </c>
      <c r="U181" s="5" t="s">
        <v>32</v>
      </c>
      <c r="V181" s="5" t="s">
        <v>32</v>
      </c>
      <c r="W181" s="5" t="s">
        <v>32</v>
      </c>
      <c r="X181" s="5" t="s">
        <v>32</v>
      </c>
      <c r="Y181" s="5" t="s">
        <v>32</v>
      </c>
      <c r="Z181" s="5" t="s">
        <v>32</v>
      </c>
      <c r="AA181" s="5" t="s">
        <v>32</v>
      </c>
      <c r="AB181" s="5" t="s">
        <v>32</v>
      </c>
      <c r="AC181" s="5" t="s">
        <v>32</v>
      </c>
      <c r="AD181" s="5" t="s">
        <v>32</v>
      </c>
      <c r="AE181" s="5" t="s">
        <v>32</v>
      </c>
      <c r="AF181" s="5" t="s">
        <v>32</v>
      </c>
      <c r="AG181" s="5" t="s">
        <v>32</v>
      </c>
      <c r="AH181" s="5" t="s">
        <v>32</v>
      </c>
      <c r="AI181" s="5" t="s">
        <v>32</v>
      </c>
      <c r="AJ181" s="5" t="s">
        <v>32</v>
      </c>
      <c r="AK181" s="5" t="s">
        <v>32</v>
      </c>
      <c r="AL181" s="5" t="s">
        <v>32</v>
      </c>
      <c r="AM181" s="5" t="s">
        <v>32</v>
      </c>
      <c r="AN181" s="5">
        <v>285.89</v>
      </c>
      <c r="AO181" s="5">
        <v>39.96</v>
      </c>
      <c r="AP181" s="3" t="s">
        <v>32</v>
      </c>
      <c r="AQ181" s="3" t="s">
        <v>32</v>
      </c>
      <c r="AR181" s="3" t="s">
        <v>32</v>
      </c>
      <c r="AS181" s="3" t="s">
        <v>32</v>
      </c>
      <c r="AT181" s="3" t="s">
        <v>32</v>
      </c>
      <c r="AU181" s="3" t="s">
        <v>32</v>
      </c>
      <c r="AV181" s="3" t="str">
        <f t="shared" si="174"/>
        <v>NA</v>
      </c>
      <c r="AW181" s="3" t="str">
        <f t="shared" si="135"/>
        <v>NA</v>
      </c>
      <c r="AX181" s="6" t="str">
        <f t="shared" si="144"/>
        <v>NA</v>
      </c>
      <c r="AY181" s="6" t="str">
        <f t="shared" si="145"/>
        <v>NA</v>
      </c>
      <c r="AZ181" s="3" t="str">
        <f t="shared" si="146"/>
        <v>NA</v>
      </c>
      <c r="BA181" s="3" t="str">
        <f t="shared" si="147"/>
        <v>NA</v>
      </c>
      <c r="BB181" s="3" t="str">
        <f t="shared" si="148"/>
        <v>NA</v>
      </c>
      <c r="BC181" s="3" t="str">
        <f t="shared" si="149"/>
        <v>NA</v>
      </c>
      <c r="BD181" s="3" t="str">
        <f t="shared" si="150"/>
        <v>NA</v>
      </c>
      <c r="BE181" s="3" t="str">
        <f t="shared" si="151"/>
        <v>NA</v>
      </c>
      <c r="BF181" s="3" t="str">
        <f t="shared" si="152"/>
        <v>NA</v>
      </c>
      <c r="BG181" s="3" t="str">
        <f t="shared" si="153"/>
        <v>NA</v>
      </c>
      <c r="BH181" s="3" t="str">
        <f t="shared" si="136"/>
        <v>NA</v>
      </c>
      <c r="BI181" s="3" t="str">
        <f t="shared" si="154"/>
        <v>NA</v>
      </c>
      <c r="BJ181" s="3" t="str">
        <f t="shared" si="155"/>
        <v>NA</v>
      </c>
      <c r="BK181" s="25" t="s">
        <v>32</v>
      </c>
      <c r="BL181" s="3" t="s">
        <v>32</v>
      </c>
      <c r="BM181" s="3" t="str">
        <f t="shared" si="168"/>
        <v>NA</v>
      </c>
      <c r="BN181" s="3" t="str">
        <f t="shared" si="175"/>
        <v>NA</v>
      </c>
      <c r="BO181" s="3" t="str">
        <f t="shared" si="176"/>
        <v>NA</v>
      </c>
      <c r="BP181" s="3" t="str">
        <f t="shared" si="177"/>
        <v>NA</v>
      </c>
      <c r="BQ181" s="3" t="str">
        <f t="shared" si="178"/>
        <v>NA</v>
      </c>
      <c r="BR181" s="3" t="str">
        <f t="shared" si="173"/>
        <v>NA</v>
      </c>
      <c r="BS181" s="3" t="str">
        <f t="shared" si="163"/>
        <v>NA</v>
      </c>
      <c r="BT181" s="3" t="str">
        <f t="shared" si="171"/>
        <v>NA</v>
      </c>
      <c r="BU181" s="3" t="str">
        <f t="shared" si="172"/>
        <v>NA</v>
      </c>
      <c r="BV181" s="3" t="str">
        <f t="shared" si="105"/>
        <v>NA</v>
      </c>
      <c r="BW181" s="3" t="str">
        <f t="shared" si="157"/>
        <v>NA</v>
      </c>
      <c r="BX181" s="3">
        <f t="shared" si="164"/>
        <v>0.13977403896603591</v>
      </c>
      <c r="BY181" s="3" t="str">
        <f t="shared" si="165"/>
        <v>NA</v>
      </c>
      <c r="BZ181" s="3" t="str">
        <f t="shared" si="166"/>
        <v>NA</v>
      </c>
      <c r="CA181" s="3" t="str">
        <f t="shared" si="167"/>
        <v>NA</v>
      </c>
      <c r="CB181" s="3"/>
      <c r="CC181" s="3"/>
      <c r="CD181" s="3"/>
      <c r="CE181" s="3"/>
    </row>
    <row r="182" spans="1:83" ht="25" customHeight="1">
      <c r="A182" s="21" t="s">
        <v>307</v>
      </c>
      <c r="B182" s="22" t="s">
        <v>209</v>
      </c>
      <c r="C182" s="6" t="s">
        <v>210</v>
      </c>
      <c r="D182" s="6" t="s">
        <v>203</v>
      </c>
      <c r="E182" s="5">
        <v>359.99</v>
      </c>
      <c r="F182" s="9">
        <v>325.83</v>
      </c>
      <c r="G182" s="9">
        <v>151.69999999999999</v>
      </c>
      <c r="H182" s="9">
        <v>36.92</v>
      </c>
      <c r="I182" s="9">
        <v>87.69</v>
      </c>
      <c r="J182" s="9" t="s">
        <v>32</v>
      </c>
      <c r="K182" s="9">
        <v>315.70999999999998</v>
      </c>
      <c r="L182" s="9" t="s">
        <v>32</v>
      </c>
      <c r="M182" s="9" t="s">
        <v>32</v>
      </c>
      <c r="N182" s="9">
        <v>27.34</v>
      </c>
      <c r="O182" s="9">
        <v>29.7</v>
      </c>
      <c r="P182" s="9">
        <v>109.9</v>
      </c>
      <c r="Q182" s="9">
        <v>10.43</v>
      </c>
      <c r="R182" s="9">
        <v>110.58</v>
      </c>
      <c r="S182" s="9">
        <v>48.88</v>
      </c>
      <c r="T182" s="9">
        <v>38.700000000000003</v>
      </c>
      <c r="U182" s="9">
        <v>13.66</v>
      </c>
      <c r="V182" s="9">
        <v>13.65</v>
      </c>
      <c r="W182" s="9">
        <v>93.54</v>
      </c>
      <c r="X182" s="9">
        <v>49.33</v>
      </c>
      <c r="Y182" s="9">
        <v>132.02000000000001</v>
      </c>
      <c r="Z182" s="6" t="s">
        <v>33</v>
      </c>
      <c r="AA182" s="6" t="s">
        <v>34</v>
      </c>
      <c r="AB182" s="6" t="s">
        <v>33</v>
      </c>
      <c r="AC182" s="6" t="s">
        <v>34</v>
      </c>
      <c r="AD182" s="6" t="s">
        <v>33</v>
      </c>
      <c r="AE182" s="6">
        <v>2.73</v>
      </c>
      <c r="AF182" s="25">
        <v>2.2200000000000002</v>
      </c>
      <c r="AG182" s="25">
        <v>2.34</v>
      </c>
      <c r="AH182" s="25">
        <v>11.78</v>
      </c>
      <c r="AI182" s="3" t="s">
        <v>32</v>
      </c>
      <c r="AJ182" s="6" t="s">
        <v>32</v>
      </c>
      <c r="AK182" s="9">
        <v>1106.42</v>
      </c>
      <c r="AL182" s="9" t="s">
        <v>32</v>
      </c>
      <c r="AM182" s="6" t="s">
        <v>32</v>
      </c>
      <c r="AN182" s="9" t="s">
        <v>32</v>
      </c>
      <c r="AO182" s="9" t="s">
        <v>32</v>
      </c>
      <c r="AP182" s="9" t="s">
        <v>32</v>
      </c>
      <c r="AQ182" s="9" t="s">
        <v>32</v>
      </c>
      <c r="AR182" s="9" t="s">
        <v>32</v>
      </c>
      <c r="AS182" s="9" t="s">
        <v>32</v>
      </c>
      <c r="AT182" s="9" t="s">
        <v>32</v>
      </c>
      <c r="AU182" s="9" t="s">
        <v>32</v>
      </c>
      <c r="AV182" s="3">
        <f t="shared" si="174"/>
        <v>0.46558021053923826</v>
      </c>
      <c r="AW182" s="3">
        <f t="shared" si="135"/>
        <v>0.33937943099162143</v>
      </c>
      <c r="AX182" s="6">
        <f t="shared" si="144"/>
        <v>7.5946554070946415E-2</v>
      </c>
      <c r="AY182" s="6">
        <f t="shared" si="145"/>
        <v>0.24359009972499235</v>
      </c>
      <c r="AZ182" s="3" t="str">
        <f t="shared" si="146"/>
        <v>NA</v>
      </c>
      <c r="BA182" s="3" t="str">
        <f t="shared" si="147"/>
        <v>NA</v>
      </c>
      <c r="BB182" s="3" t="str">
        <f t="shared" si="148"/>
        <v>NA</v>
      </c>
      <c r="BC182" s="3">
        <f t="shared" si="149"/>
        <v>0.11694276392892212</v>
      </c>
      <c r="BD182" s="3">
        <f t="shared" si="150"/>
        <v>2.1731832476398486E-2</v>
      </c>
      <c r="BE182" s="3">
        <f t="shared" si="151"/>
        <v>0.33729245311972506</v>
      </c>
      <c r="BF182" s="3">
        <f t="shared" si="152"/>
        <v>3.2010557652763713E-2</v>
      </c>
      <c r="BG182" s="3">
        <f t="shared" si="153"/>
        <v>0.42221508854524464</v>
      </c>
      <c r="BH182" s="3">
        <f t="shared" si="136"/>
        <v>4.1923702544271559E-2</v>
      </c>
      <c r="BI182" s="3">
        <f t="shared" si="154"/>
        <v>4.1893011693214258E-2</v>
      </c>
      <c r="BJ182" s="3">
        <f t="shared" si="155"/>
        <v>0.40518061565847224</v>
      </c>
      <c r="BK182" s="25" t="s">
        <v>32</v>
      </c>
      <c r="BL182" s="3" t="s">
        <v>32</v>
      </c>
      <c r="BM182" s="3">
        <f t="shared" si="168"/>
        <v>1.2297297297297296</v>
      </c>
      <c r="BN182" s="6">
        <v>0</v>
      </c>
      <c r="BO182" s="6">
        <v>1</v>
      </c>
      <c r="BP182" s="6">
        <v>1</v>
      </c>
      <c r="BQ182" s="6">
        <v>0</v>
      </c>
      <c r="BR182" s="3" t="str">
        <f t="shared" si="173"/>
        <v>NA</v>
      </c>
      <c r="BS182" s="3" t="str">
        <f t="shared" si="163"/>
        <v>NA</v>
      </c>
      <c r="BT182" s="3" t="str">
        <f t="shared" si="171"/>
        <v>NA</v>
      </c>
      <c r="BU182" s="3" t="str">
        <f t="shared" si="172"/>
        <v>NA</v>
      </c>
      <c r="BV182" s="3" t="str">
        <f t="shared" si="105"/>
        <v>NA</v>
      </c>
      <c r="BW182" s="3" t="str">
        <f t="shared" si="157"/>
        <v>NA</v>
      </c>
      <c r="BX182" s="3" t="str">
        <f t="shared" si="164"/>
        <v>NA</v>
      </c>
      <c r="BY182" s="3" t="str">
        <f t="shared" si="165"/>
        <v>NA</v>
      </c>
      <c r="BZ182" s="3" t="str">
        <f t="shared" si="166"/>
        <v>NA</v>
      </c>
      <c r="CA182" s="3" t="str">
        <f t="shared" si="167"/>
        <v>NA</v>
      </c>
      <c r="CB182" s="3"/>
      <c r="CC182" s="3"/>
      <c r="CD182" s="3"/>
      <c r="CE182" s="3"/>
    </row>
    <row r="183" spans="1:83" ht="25" customHeight="1">
      <c r="A183" s="21" t="s">
        <v>307</v>
      </c>
      <c r="B183" s="22" t="s">
        <v>309</v>
      </c>
      <c r="C183" s="3" t="s">
        <v>212</v>
      </c>
      <c r="D183" s="6" t="s">
        <v>213</v>
      </c>
      <c r="E183" s="5">
        <v>248.18</v>
      </c>
      <c r="F183" s="9">
        <v>224.28</v>
      </c>
      <c r="G183" s="9">
        <v>58.72</v>
      </c>
      <c r="H183" s="9">
        <v>21.85</v>
      </c>
      <c r="I183" s="9">
        <v>21.846</v>
      </c>
      <c r="J183" s="9" t="s">
        <v>32</v>
      </c>
      <c r="K183" s="9" t="s">
        <v>32</v>
      </c>
      <c r="L183" s="9">
        <v>102.85</v>
      </c>
      <c r="M183" s="9">
        <v>44.47</v>
      </c>
      <c r="N183" s="5" t="s">
        <v>32</v>
      </c>
      <c r="O183" s="9">
        <v>21.74</v>
      </c>
      <c r="P183" s="9">
        <v>33.909999999999997</v>
      </c>
      <c r="Q183" s="9">
        <v>13.46</v>
      </c>
      <c r="R183" s="9">
        <v>44.305</v>
      </c>
      <c r="S183" s="9">
        <v>29.72</v>
      </c>
      <c r="T183" s="9">
        <v>22.73</v>
      </c>
      <c r="U183" s="9">
        <v>15.52</v>
      </c>
      <c r="V183" s="9">
        <v>7.62</v>
      </c>
      <c r="W183" s="9">
        <v>114.02</v>
      </c>
      <c r="X183" s="9">
        <v>22.35</v>
      </c>
      <c r="Y183" s="9">
        <v>136.32</v>
      </c>
      <c r="Z183" s="6" t="s">
        <v>33</v>
      </c>
      <c r="AA183" s="6" t="s">
        <v>34</v>
      </c>
      <c r="AB183" s="6" t="s">
        <v>33</v>
      </c>
      <c r="AC183" s="6" t="s">
        <v>34</v>
      </c>
      <c r="AD183" s="6" t="s">
        <v>33</v>
      </c>
      <c r="AE183" s="6">
        <v>3.29</v>
      </c>
      <c r="AF183" s="25">
        <v>2.91</v>
      </c>
      <c r="AG183" s="25">
        <v>2.2999999999999998</v>
      </c>
      <c r="AH183" s="25">
        <v>4.34</v>
      </c>
      <c r="AI183" s="3" t="s">
        <v>32</v>
      </c>
      <c r="AJ183" s="6" t="s">
        <v>32</v>
      </c>
      <c r="AK183" s="9">
        <v>900.5</v>
      </c>
      <c r="AL183" s="6">
        <v>680.59</v>
      </c>
      <c r="AM183" s="6" t="s">
        <v>32</v>
      </c>
      <c r="AN183" s="9">
        <v>163.72999999999999</v>
      </c>
      <c r="AO183" s="9">
        <v>28.03</v>
      </c>
      <c r="AP183" s="9">
        <v>171.81</v>
      </c>
      <c r="AQ183" s="9">
        <v>15.2</v>
      </c>
      <c r="AR183" s="9" t="s">
        <v>32</v>
      </c>
      <c r="AS183" s="9" t="s">
        <v>32</v>
      </c>
      <c r="AT183" s="9">
        <v>79.44</v>
      </c>
      <c r="AU183" s="9">
        <v>440.37</v>
      </c>
      <c r="AV183" s="3">
        <f t="shared" si="174"/>
        <v>0.26181558765828428</v>
      </c>
      <c r="AW183" s="3">
        <f t="shared" si="135"/>
        <v>0.19754324950954164</v>
      </c>
      <c r="AX183" s="6" t="str">
        <f t="shared" si="144"/>
        <v>NA</v>
      </c>
      <c r="AY183" s="6">
        <f t="shared" si="145"/>
        <v>8.8024820694657099E-2</v>
      </c>
      <c r="AZ183" s="3" t="str">
        <f t="shared" si="146"/>
        <v>NA</v>
      </c>
      <c r="BA183" s="3" t="str">
        <f t="shared" si="147"/>
        <v>NA</v>
      </c>
      <c r="BB183" s="3">
        <f t="shared" si="148"/>
        <v>0.43237724842002917</v>
      </c>
      <c r="BC183" s="3" t="str">
        <f t="shared" si="149"/>
        <v>NA</v>
      </c>
      <c r="BD183" s="3">
        <f t="shared" si="150"/>
        <v>2.5330716458054278E-2</v>
      </c>
      <c r="BE183" s="3">
        <f t="shared" si="151"/>
        <v>0.15119493490280006</v>
      </c>
      <c r="BF183" s="3">
        <f t="shared" si="152"/>
        <v>6.0014267879436423E-2</v>
      </c>
      <c r="BG183" s="3">
        <f t="shared" si="153"/>
        <v>0.36734558293379854</v>
      </c>
      <c r="BH183" s="3">
        <f t="shared" si="136"/>
        <v>6.919921526663099E-2</v>
      </c>
      <c r="BI183" s="3">
        <f t="shared" si="154"/>
        <v>3.3975387907972179E-2</v>
      </c>
      <c r="BJ183" s="3">
        <f t="shared" si="155"/>
        <v>0.60781166399143927</v>
      </c>
      <c r="BK183" s="25">
        <v>2.2999999999999998</v>
      </c>
      <c r="BL183" s="3" t="s">
        <v>32</v>
      </c>
      <c r="BM183" s="3">
        <f t="shared" si="168"/>
        <v>1.1305841924398625</v>
      </c>
      <c r="BN183" s="6">
        <v>0</v>
      </c>
      <c r="BO183" s="6">
        <v>1</v>
      </c>
      <c r="BP183" s="6">
        <v>1</v>
      </c>
      <c r="BQ183" s="6">
        <v>0</v>
      </c>
      <c r="BR183" s="3">
        <f t="shared" si="173"/>
        <v>0.36465419709369812</v>
      </c>
      <c r="BS183" s="3">
        <f t="shared" si="163"/>
        <v>1.3231167075625561</v>
      </c>
      <c r="BT183" s="3" t="str">
        <f t="shared" si="171"/>
        <v>NA</v>
      </c>
      <c r="BU183" s="3" t="str">
        <f t="shared" si="172"/>
        <v>NA</v>
      </c>
      <c r="BV183" s="3">
        <f t="shared" si="105"/>
        <v>0.95297130551190257</v>
      </c>
      <c r="BW183" s="3">
        <f t="shared" si="157"/>
        <v>0.7660513643659711</v>
      </c>
      <c r="BX183" s="3">
        <f t="shared" si="164"/>
        <v>0.17119648201307031</v>
      </c>
      <c r="BY183" s="3">
        <f t="shared" si="165"/>
        <v>8.8469821314242469E-2</v>
      </c>
      <c r="BZ183" s="3" t="str">
        <f t="shared" si="166"/>
        <v>NA</v>
      </c>
      <c r="CA183" s="3">
        <f t="shared" si="167"/>
        <v>0.18039375979290143</v>
      </c>
      <c r="CB183" s="3"/>
      <c r="CC183" s="3"/>
      <c r="CD183" s="3"/>
      <c r="CE183" s="3"/>
    </row>
    <row r="184" spans="1:83" ht="25" customHeight="1">
      <c r="A184" s="21" t="s">
        <v>307</v>
      </c>
      <c r="B184" s="22" t="s">
        <v>214</v>
      </c>
      <c r="C184" s="43" t="s">
        <v>215</v>
      </c>
      <c r="D184" s="6" t="s">
        <v>216</v>
      </c>
      <c r="E184" s="5">
        <v>146.69</v>
      </c>
      <c r="F184" s="9">
        <v>140.9</v>
      </c>
      <c r="G184" s="9">
        <v>58.8</v>
      </c>
      <c r="H184" s="9">
        <v>14.99</v>
      </c>
      <c r="I184" s="9">
        <v>35.880000000000003</v>
      </c>
      <c r="J184" s="9" t="s">
        <v>32</v>
      </c>
      <c r="K184" s="9">
        <v>131.82</v>
      </c>
      <c r="L184" s="9" t="s">
        <v>32</v>
      </c>
      <c r="M184" s="9">
        <v>16.850000000000001</v>
      </c>
      <c r="N184" s="9">
        <v>8.5717999999999996</v>
      </c>
      <c r="O184" s="9" t="s">
        <v>32</v>
      </c>
      <c r="P184" s="9">
        <v>44.64</v>
      </c>
      <c r="Q184" s="9">
        <v>5.14</v>
      </c>
      <c r="R184" s="9">
        <v>40.6</v>
      </c>
      <c r="S184" s="9">
        <v>18.77</v>
      </c>
      <c r="T184" s="9">
        <v>14.62</v>
      </c>
      <c r="U184" s="9" t="s">
        <v>32</v>
      </c>
      <c r="V184" s="9">
        <v>7.32</v>
      </c>
      <c r="W184" s="9">
        <v>42.04</v>
      </c>
      <c r="X184" s="9">
        <v>23.28</v>
      </c>
      <c r="Y184" s="9">
        <v>60.6</v>
      </c>
      <c r="Z184" s="6" t="s">
        <v>33</v>
      </c>
      <c r="AA184" s="6" t="s">
        <v>34</v>
      </c>
      <c r="AB184" s="6" t="s">
        <v>33</v>
      </c>
      <c r="AC184" s="6" t="s">
        <v>34</v>
      </c>
      <c r="AD184" s="6" t="s">
        <v>33</v>
      </c>
      <c r="AE184" s="6">
        <v>5.0599999999999996</v>
      </c>
      <c r="AF184" s="25">
        <v>1.99</v>
      </c>
      <c r="AG184" s="25">
        <v>2.04</v>
      </c>
      <c r="AH184" s="25">
        <v>7.34</v>
      </c>
      <c r="AI184" s="3" t="s">
        <v>32</v>
      </c>
      <c r="AJ184" s="6" t="s">
        <v>32</v>
      </c>
      <c r="AK184" s="9" t="s">
        <v>32</v>
      </c>
      <c r="AL184" s="9" t="s">
        <v>32</v>
      </c>
      <c r="AM184" s="6" t="s">
        <v>32</v>
      </c>
      <c r="AN184" s="9">
        <v>88.7</v>
      </c>
      <c r="AO184" s="9">
        <v>18</v>
      </c>
      <c r="AP184" s="9">
        <v>106.81</v>
      </c>
      <c r="AQ184" s="9">
        <v>21.56</v>
      </c>
      <c r="AR184" s="9">
        <v>48.98</v>
      </c>
      <c r="AS184" s="9">
        <v>271.06</v>
      </c>
      <c r="AT184" s="9">
        <v>67.45</v>
      </c>
      <c r="AU184" s="9" t="s">
        <v>32</v>
      </c>
      <c r="AV184" s="3">
        <f t="shared" si="174"/>
        <v>0.41731724627395311</v>
      </c>
      <c r="AW184" s="3">
        <f t="shared" si="135"/>
        <v>0.28814762242725339</v>
      </c>
      <c r="AX184" s="6">
        <f t="shared" si="144"/>
        <v>5.8434794464517006E-2</v>
      </c>
      <c r="AY184" s="6">
        <f t="shared" si="145"/>
        <v>0.24459745040561731</v>
      </c>
      <c r="AZ184" s="3" t="str">
        <f t="shared" si="146"/>
        <v>NA</v>
      </c>
      <c r="BA184" s="3">
        <f t="shared" si="147"/>
        <v>0.12782582309209531</v>
      </c>
      <c r="BB184" s="3" t="str">
        <f t="shared" si="148"/>
        <v>NA</v>
      </c>
      <c r="BC184" s="3">
        <f t="shared" si="149"/>
        <v>0.11371567288727052</v>
      </c>
      <c r="BD184" s="3">
        <f t="shared" si="150"/>
        <v>2.4648681974994972E-2</v>
      </c>
      <c r="BE184" s="3">
        <f t="shared" si="151"/>
        <v>0.31682044002838894</v>
      </c>
      <c r="BF184" s="3">
        <f t="shared" si="152"/>
        <v>3.6479772888573452E-2</v>
      </c>
      <c r="BG184" s="3">
        <f t="shared" si="153"/>
        <v>0.37224194004032357</v>
      </c>
      <c r="BH184" s="3" t="str">
        <f t="shared" si="136"/>
        <v>NA</v>
      </c>
      <c r="BI184" s="3">
        <f t="shared" si="154"/>
        <v>5.1951738821859474E-2</v>
      </c>
      <c r="BJ184" s="3">
        <f t="shared" si="155"/>
        <v>0.43009226401703338</v>
      </c>
      <c r="BK184" s="25">
        <v>2.04</v>
      </c>
      <c r="BL184" s="3" t="s">
        <v>32</v>
      </c>
      <c r="BM184" s="3">
        <f t="shared" si="168"/>
        <v>2.5427135678391957</v>
      </c>
      <c r="BN184" s="6">
        <v>0</v>
      </c>
      <c r="BO184" s="6">
        <v>1</v>
      </c>
      <c r="BP184" s="6">
        <v>1</v>
      </c>
      <c r="BQ184" s="6">
        <v>0</v>
      </c>
      <c r="BR184" s="3" t="str">
        <f t="shared" si="173"/>
        <v>NA</v>
      </c>
      <c r="BS184" s="3" t="str">
        <f t="shared" si="163"/>
        <v>NA</v>
      </c>
      <c r="BT184" s="3" t="str">
        <f t="shared" si="171"/>
        <v>NA</v>
      </c>
      <c r="BU184" s="3" t="str">
        <f t="shared" si="172"/>
        <v>NA</v>
      </c>
      <c r="BV184" s="3">
        <f t="shared" si="105"/>
        <v>0.83044658739818367</v>
      </c>
      <c r="BW184" s="3">
        <f t="shared" si="157"/>
        <v>0.75805535841021998</v>
      </c>
      <c r="BX184" s="3">
        <f t="shared" si="164"/>
        <v>0.20293122886133033</v>
      </c>
      <c r="BY184" s="3">
        <f t="shared" si="165"/>
        <v>0.20185375901132852</v>
      </c>
      <c r="BZ184" s="3">
        <f t="shared" si="166"/>
        <v>0.1806980004427064</v>
      </c>
      <c r="CA184" s="3" t="str">
        <f t="shared" si="167"/>
        <v>NA</v>
      </c>
      <c r="CB184" s="3"/>
      <c r="CC184" s="3"/>
      <c r="CD184" s="3"/>
      <c r="CE184" s="3"/>
    </row>
    <row r="185" spans="1:83" ht="25" customHeight="1">
      <c r="A185" s="21" t="s">
        <v>307</v>
      </c>
      <c r="B185" s="22" t="s">
        <v>214</v>
      </c>
      <c r="C185" s="43" t="s">
        <v>382</v>
      </c>
      <c r="D185" s="6" t="s">
        <v>383</v>
      </c>
      <c r="E185" s="5">
        <v>132.94999999999999</v>
      </c>
      <c r="F185" s="9">
        <v>123.76</v>
      </c>
      <c r="G185" s="9">
        <v>51.94</v>
      </c>
      <c r="H185" s="9">
        <v>15.4</v>
      </c>
      <c r="I185" s="9">
        <v>31.53</v>
      </c>
      <c r="J185" s="9">
        <v>76.727999999999994</v>
      </c>
      <c r="K185" s="9">
        <v>119.67</v>
      </c>
      <c r="L185" s="9">
        <v>44.32</v>
      </c>
      <c r="M185" s="9">
        <v>17.059999999999999</v>
      </c>
      <c r="N185" s="9">
        <v>9.4600000000000009</v>
      </c>
      <c r="O185" s="9">
        <v>14.47</v>
      </c>
      <c r="P185" s="9">
        <v>37.28</v>
      </c>
      <c r="Q185" s="9">
        <v>6.22</v>
      </c>
      <c r="R185" s="9" t="s">
        <v>32</v>
      </c>
      <c r="S185" s="9">
        <v>22.24</v>
      </c>
      <c r="T185" s="9">
        <v>20.09</v>
      </c>
      <c r="U185" s="9">
        <v>15.29</v>
      </c>
      <c r="V185" s="9">
        <v>5.32</v>
      </c>
      <c r="W185" s="9">
        <v>39.01</v>
      </c>
      <c r="X185" s="9">
        <v>19.87</v>
      </c>
      <c r="Y185" s="9">
        <v>46.33</v>
      </c>
      <c r="Z185" s="6" t="s">
        <v>33</v>
      </c>
      <c r="AA185" s="6" t="s">
        <v>34</v>
      </c>
      <c r="AB185" s="6" t="s">
        <v>33</v>
      </c>
      <c r="AC185" s="6" t="s">
        <v>34</v>
      </c>
      <c r="AD185" s="6" t="s">
        <v>33</v>
      </c>
      <c r="AE185" s="6">
        <v>5.08</v>
      </c>
      <c r="AF185" s="25">
        <v>2.78</v>
      </c>
      <c r="AG185" s="25">
        <v>3.19</v>
      </c>
      <c r="AH185" s="25">
        <v>7.66</v>
      </c>
      <c r="AI185" s="3">
        <v>0.2</v>
      </c>
      <c r="AJ185" s="6" t="s">
        <v>32</v>
      </c>
      <c r="AK185" s="9" t="s">
        <v>32</v>
      </c>
      <c r="AL185" s="9" t="s">
        <v>32</v>
      </c>
      <c r="AM185" s="6" t="s">
        <v>32</v>
      </c>
      <c r="AN185" s="9" t="s">
        <v>32</v>
      </c>
      <c r="AO185" s="9" t="s">
        <v>32</v>
      </c>
      <c r="AP185" s="9" t="s">
        <v>32</v>
      </c>
      <c r="AQ185" s="9" t="s">
        <v>32</v>
      </c>
      <c r="AR185" s="9" t="s">
        <v>32</v>
      </c>
      <c r="AS185" s="9" t="s">
        <v>32</v>
      </c>
      <c r="AT185" s="9" t="s">
        <v>32</v>
      </c>
      <c r="AU185" s="9" t="s">
        <v>32</v>
      </c>
      <c r="AV185" s="3">
        <f t="shared" si="174"/>
        <v>0.41968325791855199</v>
      </c>
      <c r="AW185" s="3" t="str">
        <f t="shared" si="135"/>
        <v>NA</v>
      </c>
      <c r="AX185" s="6">
        <f t="shared" si="144"/>
        <v>7.1154569386987596E-2</v>
      </c>
      <c r="AY185" s="6">
        <f t="shared" si="145"/>
        <v>0.23715682587438891</v>
      </c>
      <c r="AZ185" s="3">
        <f t="shared" si="146"/>
        <v>0.57711921775103425</v>
      </c>
      <c r="BA185" s="3">
        <f t="shared" si="147"/>
        <v>0.14255870310019217</v>
      </c>
      <c r="BB185" s="3">
        <f t="shared" si="148"/>
        <v>0.38492779783393499</v>
      </c>
      <c r="BC185" s="3">
        <f t="shared" si="149"/>
        <v>0.12868722319712542</v>
      </c>
      <c r="BD185" s="3">
        <f t="shared" si="150"/>
        <v>2.530365283078076E-2</v>
      </c>
      <c r="BE185" s="3">
        <f t="shared" si="151"/>
        <v>0.30122818358112474</v>
      </c>
      <c r="BF185" s="3">
        <f t="shared" si="152"/>
        <v>5.0258564964447312E-2</v>
      </c>
      <c r="BG185" s="3">
        <f t="shared" si="153"/>
        <v>0.53726412825814451</v>
      </c>
      <c r="BH185" s="3">
        <f t="shared" si="136"/>
        <v>0.12354557207498383</v>
      </c>
      <c r="BI185" s="3">
        <f t="shared" si="154"/>
        <v>4.2986425339366516E-2</v>
      </c>
      <c r="BJ185" s="3">
        <f t="shared" si="155"/>
        <v>0.37435358758888165</v>
      </c>
      <c r="BK185" s="25">
        <v>3.19</v>
      </c>
      <c r="BL185" s="3">
        <v>0.2</v>
      </c>
      <c r="BM185" s="3">
        <f t="shared" si="168"/>
        <v>1.8273381294964031</v>
      </c>
      <c r="BN185" s="6">
        <v>0</v>
      </c>
      <c r="BO185" s="6">
        <v>1</v>
      </c>
      <c r="BP185" s="6">
        <v>1</v>
      </c>
      <c r="BQ185" s="6">
        <v>0</v>
      </c>
      <c r="BR185" s="3" t="s">
        <v>32</v>
      </c>
      <c r="BS185" s="3" t="s">
        <v>32</v>
      </c>
      <c r="BT185" s="3" t="s">
        <v>32</v>
      </c>
      <c r="BU185" s="3" t="str">
        <f t="shared" si="172"/>
        <v>NA</v>
      </c>
      <c r="BV185" s="3" t="str">
        <f t="shared" ref="BV185" si="179">IF(AK185="NA","NA",IF(AN185="NA", "NA", AN185/AK185))</f>
        <v>NA</v>
      </c>
      <c r="BW185" s="3" t="str">
        <f t="shared" ref="BW185" si="180">IF(AL185="NA","NA",IF(AO185="NA", "NA", AO185/AL185))</f>
        <v>NA</v>
      </c>
      <c r="BX185" s="3" t="str">
        <f t="shared" ref="BX185" si="181">IF(AM185="NA","NA",IF(AP185="NA", "NA", AP185/AM185))</f>
        <v>NA</v>
      </c>
      <c r="BY185" s="3" t="str">
        <f t="shared" ref="BY185" si="182">IF(AN185="NA","NA",IF(AQ185="NA", "NA", AQ185/AN185))</f>
        <v>NA</v>
      </c>
      <c r="BZ185" s="3" t="str">
        <f t="shared" ref="BZ185" si="183">IF(AO185="NA","NA",IF(AR185="NA", "NA", AR185/AO185))</f>
        <v>NA</v>
      </c>
      <c r="CA185" s="3" t="str">
        <f t="shared" ref="CA185" si="184">IF(AP185="NA","NA",IF(AS185="NA", "NA", AS185/AP185))</f>
        <v>NA</v>
      </c>
      <c r="CB185" s="3"/>
      <c r="CC185" s="3"/>
      <c r="CD185" s="3"/>
      <c r="CE185" s="3"/>
    </row>
    <row r="186" spans="1:83" ht="25" customHeight="1">
      <c r="A186" s="21" t="s">
        <v>307</v>
      </c>
      <c r="B186" s="22" t="s">
        <v>217</v>
      </c>
      <c r="C186" s="3" t="s">
        <v>218</v>
      </c>
      <c r="D186" s="6" t="s">
        <v>219</v>
      </c>
      <c r="E186" s="5">
        <v>283.02</v>
      </c>
      <c r="F186" s="9">
        <v>268.27</v>
      </c>
      <c r="G186" s="9">
        <v>104.62</v>
      </c>
      <c r="H186" s="9">
        <v>28.35</v>
      </c>
      <c r="I186" s="9">
        <v>69.7</v>
      </c>
      <c r="J186" s="9" t="s">
        <v>32</v>
      </c>
      <c r="K186" s="9">
        <v>240.6</v>
      </c>
      <c r="L186" s="9" t="s">
        <v>32</v>
      </c>
      <c r="M186" s="9">
        <v>26.96</v>
      </c>
      <c r="N186" s="9">
        <v>21.187750000000001</v>
      </c>
      <c r="O186" s="9" t="s">
        <v>32</v>
      </c>
      <c r="P186" s="9">
        <v>75.709999999999994</v>
      </c>
      <c r="Q186" s="9">
        <v>8.98</v>
      </c>
      <c r="R186" s="9">
        <v>75.61</v>
      </c>
      <c r="S186" s="9">
        <v>42.02</v>
      </c>
      <c r="T186" s="9">
        <v>37.25</v>
      </c>
      <c r="U186" s="9" t="s">
        <v>32</v>
      </c>
      <c r="V186" s="9">
        <v>11.27</v>
      </c>
      <c r="W186" s="9">
        <v>88.5</v>
      </c>
      <c r="X186" s="9">
        <v>42.43</v>
      </c>
      <c r="Y186" s="9">
        <v>123.8</v>
      </c>
      <c r="Z186" s="6" t="s">
        <v>33</v>
      </c>
      <c r="AA186" s="6" t="s">
        <v>34</v>
      </c>
      <c r="AB186" s="6" t="s">
        <v>33</v>
      </c>
      <c r="AC186" s="6" t="s">
        <v>34</v>
      </c>
      <c r="AD186" s="6" t="s">
        <v>33</v>
      </c>
      <c r="AE186" s="6">
        <v>4.6900000000000004</v>
      </c>
      <c r="AF186" s="25">
        <v>2.78</v>
      </c>
      <c r="AG186" s="25">
        <v>2.38</v>
      </c>
      <c r="AH186" s="25">
        <v>9.4700000000000006</v>
      </c>
      <c r="AI186" s="3">
        <v>0.28389999999999999</v>
      </c>
      <c r="AJ186" s="6">
        <v>4920</v>
      </c>
      <c r="AK186" s="9">
        <v>1553.79</v>
      </c>
      <c r="AL186" s="9">
        <v>1266</v>
      </c>
      <c r="AM186" s="9">
        <v>1899</v>
      </c>
      <c r="AN186" s="9">
        <v>212.14</v>
      </c>
      <c r="AO186" s="9">
        <v>37.92</v>
      </c>
      <c r="AP186" s="9">
        <v>181.31</v>
      </c>
      <c r="AQ186" s="9">
        <v>36.25</v>
      </c>
      <c r="AR186" s="9">
        <v>114.02</v>
      </c>
      <c r="AS186" s="9">
        <v>601.91999999999996</v>
      </c>
      <c r="AT186" s="9">
        <v>119.58</v>
      </c>
      <c r="AU186" s="9">
        <v>691.47</v>
      </c>
      <c r="AV186" s="3">
        <f t="shared" si="174"/>
        <v>0.38998024378424728</v>
      </c>
      <c r="AW186" s="3">
        <f t="shared" si="135"/>
        <v>0.28184291944682599</v>
      </c>
      <c r="AX186" s="6">
        <f t="shared" si="144"/>
        <v>7.4863083880997813E-2</v>
      </c>
      <c r="AY186" s="6">
        <f t="shared" si="145"/>
        <v>0.24627234824394037</v>
      </c>
      <c r="AZ186" s="3" t="str">
        <f t="shared" si="146"/>
        <v>NA</v>
      </c>
      <c r="BA186" s="3">
        <f t="shared" si="147"/>
        <v>0.11205320033250209</v>
      </c>
      <c r="BB186" s="3" t="str">
        <f t="shared" si="148"/>
        <v>NA</v>
      </c>
      <c r="BC186" s="3">
        <f t="shared" si="149"/>
        <v>0.11783042394014963</v>
      </c>
      <c r="BD186" s="3">
        <f t="shared" si="150"/>
        <v>2.6088078239811636E-2</v>
      </c>
      <c r="BE186" s="3">
        <f t="shared" si="151"/>
        <v>0.28221567823461435</v>
      </c>
      <c r="BF186" s="3">
        <f t="shared" si="152"/>
        <v>3.3473739143400308E-2</v>
      </c>
      <c r="BG186" s="3">
        <f t="shared" si="153"/>
        <v>0.46414815232799594</v>
      </c>
      <c r="BH186" s="3" t="str">
        <f t="shared" si="136"/>
        <v>NA</v>
      </c>
      <c r="BI186" s="3">
        <f t="shared" si="154"/>
        <v>4.2009915383755175E-2</v>
      </c>
      <c r="BJ186" s="3">
        <f t="shared" si="155"/>
        <v>0.46147537928206661</v>
      </c>
      <c r="BK186" s="25">
        <v>2.38</v>
      </c>
      <c r="BL186" s="3">
        <v>0.28389999999999999</v>
      </c>
      <c r="BM186" s="3">
        <f t="shared" si="168"/>
        <v>1.6870503597122304</v>
      </c>
      <c r="BN186" s="6">
        <v>0</v>
      </c>
      <c r="BO186" s="6">
        <v>1</v>
      </c>
      <c r="BP186" s="6">
        <v>1</v>
      </c>
      <c r="BQ186" s="6">
        <v>0</v>
      </c>
      <c r="BR186" s="3">
        <f>IF(E186="NA", "NA", IF(AL186="NA","NA", E186/AL186))</f>
        <v>0.22355450236966823</v>
      </c>
      <c r="BS186" s="3">
        <f t="shared" si="163"/>
        <v>1.2273222748815165</v>
      </c>
      <c r="BT186" s="3">
        <f t="shared" si="171"/>
        <v>0.25731707317073171</v>
      </c>
      <c r="BU186" s="3">
        <f t="shared" si="172"/>
        <v>0.38597560975609757</v>
      </c>
      <c r="BV186" s="3">
        <f t="shared" si="105"/>
        <v>1.1700402625337818</v>
      </c>
      <c r="BW186" s="3">
        <f>IF(F186="NA","NA", IF(AP186="NA","NA", AP186/F186))</f>
        <v>0.67584895813918822</v>
      </c>
      <c r="BX186" s="3">
        <f t="shared" si="164"/>
        <v>0.17874988215329501</v>
      </c>
      <c r="BY186" s="3">
        <f t="shared" si="165"/>
        <v>0.19993381501296123</v>
      </c>
      <c r="BZ186" s="3">
        <f t="shared" si="166"/>
        <v>0.18942716640085061</v>
      </c>
      <c r="CA186" s="3">
        <f t="shared" si="167"/>
        <v>0.17293591912881251</v>
      </c>
      <c r="CB186" s="3"/>
      <c r="CC186" s="3"/>
      <c r="CD186" s="3"/>
      <c r="CE186" s="3"/>
    </row>
    <row r="187" spans="1:83">
      <c r="AG187" s="25"/>
      <c r="AH187" s="25"/>
      <c r="AQ187" s="9"/>
      <c r="AR187" s="5"/>
      <c r="AS187" s="5"/>
      <c r="AT187" s="5"/>
      <c r="AU187" s="5"/>
      <c r="AV187" s="3"/>
      <c r="BH187" s="3"/>
    </row>
    <row r="188" spans="1:83">
      <c r="AG188" s="25"/>
      <c r="AH188" s="25"/>
      <c r="AR188" s="5"/>
      <c r="AS188" s="5"/>
      <c r="AT188" s="5"/>
      <c r="AU188" s="5"/>
    </row>
    <row r="189" spans="1:83">
      <c r="AG189" s="25"/>
      <c r="AH189" s="25"/>
      <c r="AR189" s="5"/>
      <c r="AS189" s="5"/>
      <c r="AT189" s="5"/>
      <c r="AU189" s="5"/>
    </row>
    <row r="190" spans="1:83">
      <c r="AG190" s="25"/>
      <c r="AH190" s="25"/>
    </row>
    <row r="191" spans="1:83">
      <c r="AG191" s="25"/>
      <c r="AH191" s="25"/>
    </row>
    <row r="192" spans="1:83">
      <c r="AG192" s="25"/>
      <c r="AH192" s="25"/>
      <c r="AJ192" s="5"/>
      <c r="AR192" s="5"/>
      <c r="AS192" s="5"/>
    </row>
    <row r="193" spans="33:47">
      <c r="AG193" s="25"/>
      <c r="AH193" s="25"/>
      <c r="AJ193" s="5"/>
      <c r="AR193" s="5"/>
      <c r="AS193" s="5"/>
      <c r="AT193" s="5"/>
      <c r="AU193" s="5"/>
    </row>
    <row r="194" spans="33:47">
      <c r="AG194" s="25"/>
      <c r="AH194" s="25"/>
    </row>
    <row r="195" spans="33:47">
      <c r="AG195" s="25"/>
      <c r="AH195" s="25"/>
    </row>
    <row r="196" spans="33:47">
      <c r="AG196" s="25"/>
      <c r="AH196" s="25"/>
    </row>
    <row r="197" spans="33:47">
      <c r="AG197" s="25"/>
      <c r="AH197" s="25"/>
    </row>
    <row r="198" spans="33:47">
      <c r="AG198" s="25"/>
      <c r="AH198" s="25"/>
    </row>
    <row r="199" spans="33:47">
      <c r="AG199" s="25"/>
      <c r="AH199" s="25"/>
    </row>
    <row r="200" spans="33:47">
      <c r="AG200" s="25"/>
      <c r="AH200" s="25"/>
    </row>
    <row r="201" spans="33:47">
      <c r="AG201" s="25"/>
      <c r="AH201" s="25"/>
    </row>
    <row r="202" spans="33:47">
      <c r="AG202" s="25"/>
      <c r="AH202" s="25"/>
    </row>
    <row r="203" spans="33:47">
      <c r="AG203" s="25"/>
      <c r="AH203" s="25"/>
    </row>
    <row r="204" spans="33:47">
      <c r="AG204" s="25"/>
      <c r="AH204" s="25"/>
    </row>
    <row r="205" spans="33:47">
      <c r="AG205" s="25"/>
      <c r="AH205" s="25"/>
    </row>
    <row r="206" spans="33:47">
      <c r="AG206" s="25"/>
      <c r="AH206" s="25"/>
    </row>
    <row r="207" spans="33:47">
      <c r="AG207" s="25"/>
      <c r="AH207" s="25"/>
    </row>
    <row r="208" spans="33:47">
      <c r="AG208" s="25"/>
      <c r="AH208" s="25"/>
    </row>
    <row r="209" spans="33:34">
      <c r="AG209" s="25"/>
      <c r="AH209" s="25"/>
    </row>
    <row r="210" spans="33:34">
      <c r="AG210" s="25"/>
      <c r="AH210" s="25"/>
    </row>
    <row r="211" spans="33:34">
      <c r="AG211" s="25"/>
      <c r="AH211" s="25"/>
    </row>
    <row r="212" spans="33:34">
      <c r="AG212" s="25"/>
      <c r="AH212" s="25"/>
    </row>
    <row r="213" spans="33:34">
      <c r="AG213" s="25"/>
      <c r="AH213" s="25"/>
    </row>
    <row r="214" spans="33:34">
      <c r="AG214" s="25"/>
      <c r="AH214" s="25"/>
    </row>
    <row r="215" spans="33:34">
      <c r="AG215" s="25"/>
      <c r="AH215" s="25"/>
    </row>
    <row r="216" spans="33:34">
      <c r="AG216" s="25"/>
      <c r="AH216" s="25"/>
    </row>
    <row r="217" spans="33:34">
      <c r="AG217" s="25"/>
      <c r="AH217" s="25"/>
    </row>
    <row r="218" spans="33:34">
      <c r="AG218" s="25"/>
      <c r="AH218" s="25"/>
    </row>
    <row r="219" spans="33:34">
      <c r="AG219" s="25"/>
      <c r="AH219" s="25"/>
    </row>
    <row r="220" spans="33:34">
      <c r="AG220" s="25"/>
      <c r="AH220" s="25"/>
    </row>
  </sheetData>
  <phoneticPr fontId="19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FF20-E625-854A-9A95-A52F01DCD717}">
  <dimension ref="A1:AJ39"/>
  <sheetViews>
    <sheetView zoomScale="84" zoomScaleNormal="60" workbookViewId="0">
      <selection activeCell="S37" sqref="S37"/>
    </sheetView>
  </sheetViews>
  <sheetFormatPr baseColWidth="10" defaultRowHeight="16"/>
  <cols>
    <col min="1" max="1" width="22.1640625" style="3" customWidth="1"/>
    <col min="2" max="2" width="33.1640625" style="3" customWidth="1"/>
    <col min="3" max="33" width="40.83203125" style="3" customWidth="1"/>
    <col min="34" max="36" width="30.83203125" style="3" customWidth="1"/>
    <col min="37" max="16384" width="10.83203125" style="3"/>
  </cols>
  <sheetData>
    <row r="1" spans="1:36" ht="17">
      <c r="A1" s="1" t="s">
        <v>0</v>
      </c>
      <c r="B1" s="1" t="s">
        <v>1</v>
      </c>
      <c r="C1" s="7" t="s">
        <v>238</v>
      </c>
      <c r="D1" s="32" t="s">
        <v>239</v>
      </c>
      <c r="E1" s="31" t="s">
        <v>240</v>
      </c>
      <c r="F1" s="31" t="s">
        <v>241</v>
      </c>
      <c r="G1" s="33" t="s">
        <v>251</v>
      </c>
      <c r="H1" s="34" t="s">
        <v>242</v>
      </c>
      <c r="I1" s="34" t="s">
        <v>243</v>
      </c>
      <c r="J1" s="31" t="s">
        <v>244</v>
      </c>
      <c r="K1" s="31" t="s">
        <v>245</v>
      </c>
      <c r="L1" s="31" t="s">
        <v>246</v>
      </c>
      <c r="M1" s="31" t="s">
        <v>247</v>
      </c>
      <c r="N1" s="31" t="s">
        <v>248</v>
      </c>
      <c r="O1" s="31" t="s">
        <v>20</v>
      </c>
      <c r="P1" s="31" t="s">
        <v>249</v>
      </c>
      <c r="Q1" s="31" t="s">
        <v>250</v>
      </c>
      <c r="R1" s="35" t="s">
        <v>252</v>
      </c>
      <c r="S1" s="35" t="s">
        <v>350</v>
      </c>
      <c r="T1" s="35" t="s">
        <v>253</v>
      </c>
      <c r="U1" s="35" t="s">
        <v>254</v>
      </c>
      <c r="V1" s="35" t="s">
        <v>25</v>
      </c>
      <c r="W1" s="30" t="s">
        <v>26</v>
      </c>
      <c r="X1" s="30" t="s">
        <v>28</v>
      </c>
      <c r="Y1" s="30" t="s">
        <v>29</v>
      </c>
      <c r="Z1" s="36" t="s">
        <v>264</v>
      </c>
      <c r="AA1" s="35" t="s">
        <v>259</v>
      </c>
      <c r="AB1" s="35" t="s">
        <v>255</v>
      </c>
      <c r="AC1" s="35" t="s">
        <v>256</v>
      </c>
      <c r="AD1" s="35" t="s">
        <v>257</v>
      </c>
      <c r="AE1" s="35" t="s">
        <v>258</v>
      </c>
      <c r="AF1" s="35" t="s">
        <v>260</v>
      </c>
      <c r="AG1" s="35" t="s">
        <v>265</v>
      </c>
      <c r="AH1" s="35" t="s">
        <v>320</v>
      </c>
      <c r="AI1" s="35" t="s">
        <v>261</v>
      </c>
      <c r="AJ1" s="35" t="s">
        <v>262</v>
      </c>
    </row>
    <row r="2" spans="1:36">
      <c r="A2" s="7" t="s">
        <v>308</v>
      </c>
      <c r="B2" s="13" t="s">
        <v>311</v>
      </c>
      <c r="C2" s="3">
        <v>0.48565461141035504</v>
      </c>
      <c r="D2" s="3">
        <v>0.29240408926019568</v>
      </c>
      <c r="E2" s="3">
        <v>3.5392860754373548E-2</v>
      </c>
      <c r="F2" s="3" t="s">
        <v>32</v>
      </c>
      <c r="G2" s="3">
        <v>0.55789260794822526</v>
      </c>
      <c r="H2" s="3">
        <v>0.17063673843334862</v>
      </c>
      <c r="I2" s="3">
        <v>0.43618266978922721</v>
      </c>
      <c r="J2" s="3">
        <v>9.9175446633073761E-2</v>
      </c>
      <c r="K2" s="3">
        <v>2.7667677891604641E-4</v>
      </c>
      <c r="L2" s="3">
        <v>0.26986918764427797</v>
      </c>
      <c r="M2" s="3">
        <v>0.10508958997471694</v>
      </c>
      <c r="N2" s="3">
        <v>0.69016960736497757</v>
      </c>
      <c r="O2" s="3">
        <v>9.5855776629658135E-2</v>
      </c>
      <c r="P2" s="3">
        <v>2.891062987798175E-2</v>
      </c>
      <c r="Q2" s="3">
        <v>0.238869957128724</v>
      </c>
      <c r="R2" s="55">
        <v>1.02</v>
      </c>
      <c r="S2" s="25">
        <v>1.4</v>
      </c>
      <c r="T2" s="3" t="s">
        <v>32</v>
      </c>
      <c r="U2" s="3" t="s">
        <v>32</v>
      </c>
      <c r="V2" s="3">
        <v>0</v>
      </c>
      <c r="W2" s="3">
        <v>0</v>
      </c>
      <c r="X2" s="3">
        <v>0</v>
      </c>
      <c r="Y2" s="3">
        <v>0</v>
      </c>
      <c r="Z2" s="3">
        <v>1</v>
      </c>
      <c r="AA2" s="3">
        <v>0.35359530875674899</v>
      </c>
      <c r="AB2" s="3">
        <v>0.4138448886187292</v>
      </c>
      <c r="AC2" s="3" t="s">
        <v>32</v>
      </c>
      <c r="AD2" s="3" t="s">
        <v>32</v>
      </c>
      <c r="AE2" s="3">
        <v>0.91367814020544202</v>
      </c>
      <c r="AF2" s="3">
        <v>0.60998131252061127</v>
      </c>
      <c r="AG2" s="3">
        <v>0.1846153846153846</v>
      </c>
      <c r="AH2" s="3">
        <v>0.18111371418273564</v>
      </c>
      <c r="AI2" s="3" t="s">
        <v>32</v>
      </c>
      <c r="AJ2" s="3" t="s">
        <v>32</v>
      </c>
    </row>
    <row r="3" spans="1:36" ht="17">
      <c r="A3" s="7" t="s">
        <v>308</v>
      </c>
      <c r="B3" s="8" t="s">
        <v>271</v>
      </c>
      <c r="C3" s="3">
        <f>AVERAGE(Eosauropt_measurements_traits!AV3:AV14)</f>
        <v>0.42687158847146933</v>
      </c>
      <c r="D3" s="3">
        <f>AVERAGE(Eosauropt_measurements_traits!AW3:AW14)</f>
        <v>0.3680362116991644</v>
      </c>
      <c r="E3" s="3">
        <f>AVERAGE(Eosauropt_measurements_traits!AX3:AX14)</f>
        <v>5.009939002379795E-2</v>
      </c>
      <c r="F3" s="3">
        <f>AVERAGE(Eosauropt_measurements_traits!AY3:AY14)</f>
        <v>6.2093150528364283E-2</v>
      </c>
      <c r="G3" s="3">
        <f>AVERAGE(Eosauropt_measurements_traits!AZ3:AZ14)</f>
        <v>0.56565257106682831</v>
      </c>
      <c r="H3" s="3">
        <f>AVERAGE(Eosauropt_measurements_traits!BA3:BA14)</f>
        <v>0.18270825040089667</v>
      </c>
      <c r="I3" s="3">
        <f>AVERAGE(Eosauropt_measurements_traits!BB3:BB14)</f>
        <v>0.39626031847096788</v>
      </c>
      <c r="J3" s="3">
        <f>AVERAGE(Eosauropt_measurements_traits!BC3:BC14)</f>
        <v>0.12968277479825036</v>
      </c>
      <c r="K3" s="3">
        <f>AVERAGE(Eosauropt_measurements_traits!BD3:BD14)</f>
        <v>2.8528397273846341E-3</v>
      </c>
      <c r="L3" s="3">
        <f>AVERAGE(Eosauropt_measurements_traits!BE3:BE14)</f>
        <v>0.17367612439291064</v>
      </c>
      <c r="M3" s="3">
        <f>AVERAGE(Eosauropt_measurements_traits!BF3:BF14)</f>
        <v>0.11402879012610853</v>
      </c>
      <c r="N3" s="3">
        <f>AVERAGE(Eosauropt_measurements_traits!BG3:BG14)</f>
        <v>0.6699711302007606</v>
      </c>
      <c r="O3" s="3">
        <f>AVERAGE(Eosauropt_measurements_traits!BH3:BH14)</f>
        <v>0.15912256267409472</v>
      </c>
      <c r="P3" s="3">
        <f>AVERAGE(Eosauropt_measurements_traits!BI3:BI14)</f>
        <v>2.8831452814175578E-2</v>
      </c>
      <c r="Q3" s="3">
        <f>AVERAGE(Eosauropt_measurements_traits!BJ3:BJ14)</f>
        <v>0.3131969038926255</v>
      </c>
      <c r="R3" s="55">
        <f>AVERAGE(Eosauropt_measurements_traits!BK3:BK14)</f>
        <v>2.0500000000000003</v>
      </c>
      <c r="S3" s="3">
        <f>AVERAGE(Eosauropt_measurements_traits!AH3:AH14)</f>
        <v>0.9870000000000001</v>
      </c>
      <c r="T3" s="3" t="s">
        <v>32</v>
      </c>
      <c r="U3" s="3" t="s">
        <v>32</v>
      </c>
      <c r="V3" s="3">
        <v>0</v>
      </c>
      <c r="W3" s="3">
        <v>0</v>
      </c>
      <c r="X3" s="3">
        <v>0</v>
      </c>
      <c r="Y3" s="6">
        <v>0</v>
      </c>
      <c r="Z3" s="3">
        <v>1</v>
      </c>
      <c r="AA3" s="3" t="s">
        <v>32</v>
      </c>
      <c r="AB3" s="3" t="s">
        <v>32</v>
      </c>
      <c r="AC3" s="3" t="s">
        <v>32</v>
      </c>
      <c r="AD3" s="3" t="s">
        <v>32</v>
      </c>
      <c r="AE3" s="3" t="s">
        <v>32</v>
      </c>
      <c r="AF3" s="3" t="s">
        <v>32</v>
      </c>
      <c r="AG3" s="3">
        <f>AVERAGE(Eosauropt_measurements_traits!BX3:BX14)</f>
        <v>0.15275993644236227</v>
      </c>
      <c r="AH3" s="3">
        <f>AVERAGE(Eosauropt_measurements_traits!BY3:BY14)</f>
        <v>9.9412690897637004E-2</v>
      </c>
      <c r="AI3" s="3" t="s">
        <v>32</v>
      </c>
      <c r="AJ3" s="3">
        <f>AVERAGE(Eosauropt_measurements_traits!CA3:CA14)</f>
        <v>0.19946424891819492</v>
      </c>
    </row>
    <row r="4" spans="1:36" ht="17">
      <c r="A4" s="44" t="s">
        <v>308</v>
      </c>
      <c r="B4" s="45" t="s">
        <v>321</v>
      </c>
      <c r="C4" s="3">
        <v>0.32502780867630698</v>
      </c>
      <c r="D4" s="3">
        <v>0.34193548387096773</v>
      </c>
      <c r="E4" s="3" t="s">
        <v>32</v>
      </c>
      <c r="F4" s="3" t="s">
        <v>32</v>
      </c>
      <c r="G4" s="3">
        <v>0.50932909884874944</v>
      </c>
      <c r="H4" s="3">
        <v>0.21352968246663598</v>
      </c>
      <c r="I4" s="3">
        <v>0.44064577397910731</v>
      </c>
      <c r="J4" s="3">
        <v>0.13644730786930509</v>
      </c>
      <c r="K4" s="3">
        <v>8.6801426872770496E-3</v>
      </c>
      <c r="L4" s="3">
        <v>0.16151279199110122</v>
      </c>
      <c r="M4" s="3">
        <v>7.8754171301446046E-2</v>
      </c>
      <c r="N4" s="3">
        <v>0.6347484867609009</v>
      </c>
      <c r="O4" s="3">
        <v>7.4527252502780861E-2</v>
      </c>
      <c r="P4" s="3">
        <v>3.4927697441601777E-2</v>
      </c>
      <c r="Q4" s="3">
        <v>0.43826473859844267</v>
      </c>
      <c r="R4" s="55">
        <v>1.97</v>
      </c>
      <c r="S4" s="3">
        <v>0.8</v>
      </c>
      <c r="T4" s="3" t="s">
        <v>32</v>
      </c>
      <c r="U4" s="3">
        <v>1.5130830489192264</v>
      </c>
      <c r="V4" s="3">
        <v>0</v>
      </c>
      <c r="W4" s="3">
        <v>1</v>
      </c>
      <c r="X4" s="3">
        <v>1</v>
      </c>
      <c r="Y4" s="6">
        <v>0</v>
      </c>
      <c r="Z4" s="3">
        <v>0</v>
      </c>
      <c r="AA4" s="3">
        <v>0.46917489290370651</v>
      </c>
      <c r="AB4" s="3">
        <v>0.98035015831626005</v>
      </c>
      <c r="AC4" s="3">
        <v>0.25337423312883434</v>
      </c>
      <c r="AD4" s="3">
        <v>0.40639452571967905</v>
      </c>
      <c r="AE4" s="3">
        <v>0.72991499862901021</v>
      </c>
      <c r="AF4" s="3">
        <v>0.8113459399332591</v>
      </c>
      <c r="AG4" s="3">
        <v>0.21048084147257698</v>
      </c>
      <c r="AH4" s="3">
        <v>0.11488894982177134</v>
      </c>
      <c r="AI4" s="3">
        <v>0.17630673439292149</v>
      </c>
      <c r="AJ4" s="3">
        <v>0.17326770162817112</v>
      </c>
    </row>
    <row r="5" spans="1:36" ht="17">
      <c r="A5" s="44" t="s">
        <v>308</v>
      </c>
      <c r="B5" s="8" t="s">
        <v>35</v>
      </c>
      <c r="C5" s="3">
        <f>AVERAGE(Eosauropt_measurements_traits!AV16,Eosauropt_measurements_traits!AV17)</f>
        <v>0.37041939265590135</v>
      </c>
      <c r="D5" s="3" t="s">
        <v>32</v>
      </c>
      <c r="E5" s="3" t="s">
        <v>32</v>
      </c>
      <c r="F5" s="3">
        <v>0.13750000000000001</v>
      </c>
      <c r="G5" s="3">
        <v>0.52036455800000003</v>
      </c>
      <c r="H5" s="3">
        <f>AVERAGE(Eosauropt_measurements_traits!BA16,Eosauropt_measurements_traits!BA17)</f>
        <v>0.15056320019520419</v>
      </c>
      <c r="I5" s="3">
        <v>0.33685064935064934</v>
      </c>
      <c r="J5" s="3">
        <v>0.13547367511590963</v>
      </c>
      <c r="K5" s="3">
        <v>8.4858360000000001E-3</v>
      </c>
      <c r="L5" s="3">
        <v>0.175363923</v>
      </c>
      <c r="M5" s="3">
        <v>0.15233676700000001</v>
      </c>
      <c r="N5" s="3">
        <v>0.68430664900000004</v>
      </c>
      <c r="O5" s="3">
        <v>0.114639175</v>
      </c>
      <c r="P5" s="3">
        <v>6.0951732000000002E-2</v>
      </c>
      <c r="Q5" s="3">
        <v>0.33143929700000002</v>
      </c>
      <c r="R5" s="55">
        <v>2.27</v>
      </c>
      <c r="S5" s="3">
        <v>0.97</v>
      </c>
      <c r="T5" s="3" t="s">
        <v>32</v>
      </c>
      <c r="U5" s="3">
        <v>2.5121951219512195</v>
      </c>
      <c r="V5" s="3">
        <v>0</v>
      </c>
      <c r="W5" s="39">
        <v>1</v>
      </c>
      <c r="X5" s="39">
        <v>1</v>
      </c>
      <c r="Y5" s="39">
        <v>0</v>
      </c>
      <c r="Z5" s="39">
        <v>1</v>
      </c>
      <c r="AA5" s="3">
        <f>AVERAGE(Eosauropt_measurements_traits!BR16:BR17)</f>
        <v>0.3296903470206064</v>
      </c>
      <c r="AB5" s="3">
        <f>AVERAGE(Eosauropt_measurements_traits!BS16:BS17)</f>
        <v>0.8912605520831407</v>
      </c>
      <c r="AC5" s="3">
        <f>AVERAGE(Eosauropt_measurements_traits!BT16:BT17)</f>
        <v>0.27866948978894884</v>
      </c>
      <c r="AD5" s="3">
        <f>AVERAGE(Eosauropt_measurements_traits!BU16:BU17)</f>
        <v>0.39857250187828697</v>
      </c>
      <c r="AE5" s="3">
        <f>AVERAGE(Eosauropt_measurements_traits!BV16:BV17)</f>
        <v>0.72658213570983299</v>
      </c>
      <c r="AF5" s="3">
        <f>AVERAGE(Eosauropt_measurements_traits!BW16:BW17)</f>
        <v>0.93838158333218635</v>
      </c>
      <c r="AG5" s="3">
        <f>AVERAGE(Eosauropt_measurements_traits!BX16:BX17)</f>
        <v>0.16377065017872672</v>
      </c>
      <c r="AH5" s="3">
        <f>AVERAGE(Eosauropt_measurements_traits!BY16:BY17)</f>
        <v>9.6238174277653549E-2</v>
      </c>
      <c r="AI5" s="3">
        <f>AVERAGE(Eosauropt_measurements_traits!BZ16:BZ17)</f>
        <v>0.17185629876252179</v>
      </c>
      <c r="AJ5" s="3">
        <f>AVERAGE(Eosauropt_measurements_traits!CA16:CA17)</f>
        <v>0.17777033924315161</v>
      </c>
    </row>
    <row r="6" spans="1:36">
      <c r="A6" s="7" t="s">
        <v>308</v>
      </c>
      <c r="B6" s="13" t="s">
        <v>38</v>
      </c>
      <c r="C6" s="3">
        <f>AVERAGE(Eosauropt_measurements_traits!AV18,Eosauropt_measurements_traits!AV19)</f>
        <v>0.27403846153846156</v>
      </c>
      <c r="D6" s="3">
        <f>AVERAGE(Eosauropt_measurements_traits!AW18,Eosauropt_measurements_traits!AW19)</f>
        <v>0.44068380309833766</v>
      </c>
      <c r="E6" s="3" t="s">
        <v>32</v>
      </c>
      <c r="F6" s="3">
        <f>AVERAGE(Eosauropt_measurements_traits!AY18:AY19)</f>
        <v>6.9820679130103008E-2</v>
      </c>
      <c r="G6" s="3">
        <f>AVERAGE(Eosauropt_measurements_traits!AZ18:AZ19)</f>
        <v>0.44028996566196105</v>
      </c>
      <c r="H6" s="3">
        <f>AVERAGE(Eosauropt_measurements_traits!BA18:BA19)</f>
        <v>0.14293366720675602</v>
      </c>
      <c r="I6" s="3">
        <f>AVERAGE(Eosauropt_measurements_traits!BB18:BB19)</f>
        <v>0.31509121061359863</v>
      </c>
      <c r="J6" s="3">
        <f>AVERAGE(Eosauropt_measurements_traits!BC18:BC19)</f>
        <v>0.18975082240879854</v>
      </c>
      <c r="K6" s="3">
        <f>AVERAGE(Eosauropt_measurements_traits!BD18:BD19)</f>
        <v>7.0511679085397032E-3</v>
      </c>
      <c r="L6" s="3">
        <f>AVERAGE(Eosauropt_measurements_traits!BE18:BE19)</f>
        <v>0.10420130523791749</v>
      </c>
      <c r="M6" s="3">
        <f>AVERAGE(Eosauropt_measurements_traits!BF18:BF19)</f>
        <v>7.9397967493468141E-2</v>
      </c>
      <c r="N6" s="3">
        <f>AVERAGE(Eosauropt_measurements_traits!BG18:BG19)</f>
        <v>0.85252621155107644</v>
      </c>
      <c r="O6" s="3" t="s">
        <v>32</v>
      </c>
      <c r="P6" s="3">
        <v>6.3034188000000005E-2</v>
      </c>
      <c r="Q6" s="3">
        <f>AVERAGE(Eosauropt_measurements_traits!BJ18:BJ19)</f>
        <v>0.42277224503183924</v>
      </c>
      <c r="R6" s="55">
        <f>AVERAGE(Eosauropt_measurements_traits!BK18:BK19)</f>
        <v>2.59</v>
      </c>
      <c r="S6" s="25">
        <f>AVERAGE(Eosauropt_measurements_traits!AH18:AH19)</f>
        <v>0.65500000000000003</v>
      </c>
      <c r="T6" s="3" t="s">
        <v>32</v>
      </c>
      <c r="U6" s="3">
        <f>AVERAGE(Eosauropt_measurements_traits!BM18:BM19)</f>
        <v>1.0606249377055716</v>
      </c>
      <c r="V6" s="3">
        <v>0</v>
      </c>
      <c r="W6" s="3">
        <v>1</v>
      </c>
      <c r="X6" s="3">
        <v>0</v>
      </c>
      <c r="Y6" s="3">
        <v>0</v>
      </c>
      <c r="Z6" s="3">
        <v>1</v>
      </c>
      <c r="AA6" s="3">
        <f>AVERAGE(Eosauropt_measurements_traits!BR18:BR19)</f>
        <v>0.30941001422891296</v>
      </c>
      <c r="AB6" s="3">
        <f>AVERAGE(Eosauropt_measurements_traits!BS18:BS19)</f>
        <v>0.89256143335453841</v>
      </c>
      <c r="AC6" s="3">
        <f>AVERAGE(Eosauropt_measurements_traits!BT18:BT19)</f>
        <v>0.26737058511138778</v>
      </c>
      <c r="AD6" s="3">
        <f>AVERAGE(Eosauropt_measurements_traits!BU18:BU19)</f>
        <v>0.42748747960936317</v>
      </c>
      <c r="AE6" s="3">
        <f>AVERAGE(Eosauropt_measurements_traits!BV18:BV19)</f>
        <v>0.82288203566531715</v>
      </c>
      <c r="AF6" s="3">
        <f>AVERAGE(Eosauropt_measurements_traits!BW18:BW19)</f>
        <v>0.90275126866712663</v>
      </c>
      <c r="AG6" s="3">
        <f>AVERAGE(Eosauropt_measurements_traits!BX18:BX19)</f>
        <v>0.16903479064039412</v>
      </c>
      <c r="AH6" s="3">
        <f>AVERAGE(Eosauropt_measurements_traits!BY18:BY19)</f>
        <v>7.8051205064875215E-2</v>
      </c>
      <c r="AI6" s="3">
        <f>AVERAGE(Eosauropt_measurements_traits!BZ18:BZ19)</f>
        <v>0.14285137625431404</v>
      </c>
      <c r="AJ6" s="3">
        <f>AVERAGE(Eosauropt_measurements_traits!CA18:CA19)</f>
        <v>0.14918477515535089</v>
      </c>
    </row>
    <row r="7" spans="1:36">
      <c r="A7" s="7" t="s">
        <v>308</v>
      </c>
      <c r="B7" s="13" t="s">
        <v>41</v>
      </c>
      <c r="C7" s="3">
        <v>0.31738035264483627</v>
      </c>
      <c r="D7" s="3">
        <v>0.3811922753988245</v>
      </c>
      <c r="E7" s="3" t="s">
        <v>32</v>
      </c>
      <c r="F7" s="3" t="s">
        <v>32</v>
      </c>
      <c r="G7" s="3" t="s">
        <v>32</v>
      </c>
      <c r="H7" s="3" t="s">
        <v>32</v>
      </c>
      <c r="I7" s="3" t="s">
        <v>32</v>
      </c>
      <c r="J7" s="3" t="s">
        <v>32</v>
      </c>
      <c r="K7" s="3">
        <v>6.6114738230543804E-3</v>
      </c>
      <c r="L7" s="3">
        <v>0.15743073047858941</v>
      </c>
      <c r="M7" s="3">
        <v>5.9613769941225858E-2</v>
      </c>
      <c r="N7" s="3">
        <v>0.71945373322134021</v>
      </c>
      <c r="O7" s="3" t="s">
        <v>32</v>
      </c>
      <c r="P7" s="3">
        <v>5.037783375314861E-2</v>
      </c>
      <c r="Q7" s="3">
        <v>0.42443324937027704</v>
      </c>
      <c r="R7" s="55">
        <v>1.91</v>
      </c>
      <c r="S7" s="25">
        <v>0.67</v>
      </c>
      <c r="T7" s="3" t="s">
        <v>32</v>
      </c>
      <c r="U7" s="3">
        <v>1.3222748815165877</v>
      </c>
      <c r="V7" s="3">
        <v>0</v>
      </c>
      <c r="W7" s="3">
        <v>1</v>
      </c>
      <c r="X7" s="3">
        <v>0</v>
      </c>
      <c r="Y7" s="3">
        <v>0</v>
      </c>
      <c r="Z7" s="3">
        <v>1</v>
      </c>
      <c r="AA7" s="3">
        <v>0.54749894913829344</v>
      </c>
      <c r="AB7" s="3">
        <v>0.77049180327868849</v>
      </c>
      <c r="AC7" s="3" t="s">
        <v>32</v>
      </c>
      <c r="AD7" s="3" t="s">
        <v>32</v>
      </c>
      <c r="AE7" s="3">
        <v>0.68860946745562135</v>
      </c>
      <c r="AF7" s="3">
        <v>0.56759026028547432</v>
      </c>
      <c r="AG7" s="3">
        <v>0.2287862513426423</v>
      </c>
      <c r="AH7" s="3">
        <v>0.14718934911242604</v>
      </c>
      <c r="AI7" s="3" t="s">
        <v>32</v>
      </c>
      <c r="AJ7" s="3" t="s">
        <v>32</v>
      </c>
    </row>
    <row r="8" spans="1:36">
      <c r="A8" s="7" t="s">
        <v>308</v>
      </c>
      <c r="B8" s="11" t="s">
        <v>314</v>
      </c>
      <c r="C8" s="3">
        <v>0.45885695872513693</v>
      </c>
      <c r="D8" s="3">
        <v>0.31842282567302338</v>
      </c>
      <c r="E8" s="3">
        <v>3.6717459151826691E-2</v>
      </c>
      <c r="F8" s="3" t="s">
        <v>32</v>
      </c>
      <c r="G8" s="3">
        <v>0.56256392771905894</v>
      </c>
      <c r="H8" s="3">
        <v>0.10224550898203594</v>
      </c>
      <c r="I8" s="3">
        <v>0.28482068390325271</v>
      </c>
      <c r="J8" s="3">
        <v>0.13098802395209583</v>
      </c>
      <c r="K8" s="3">
        <v>4.5761957352188128E-3</v>
      </c>
      <c r="L8" s="3">
        <v>0.20593490933591119</v>
      </c>
      <c r="M8" s="3">
        <v>0.10888478776693911</v>
      </c>
      <c r="N8" s="3">
        <v>0.69403641201767641</v>
      </c>
      <c r="O8" s="3">
        <v>8.0850689867299402E-2</v>
      </c>
      <c r="P8" s="3">
        <v>3.7788909394498638E-2</v>
      </c>
      <c r="Q8" s="3">
        <v>0.2551483727333978</v>
      </c>
      <c r="R8" s="55">
        <v>1.49</v>
      </c>
      <c r="S8" s="25">
        <v>1.49</v>
      </c>
      <c r="T8" s="3" t="s">
        <v>32</v>
      </c>
      <c r="U8" s="3">
        <v>1.1340125391849529</v>
      </c>
      <c r="V8" s="3">
        <v>0</v>
      </c>
      <c r="W8" s="3">
        <v>0</v>
      </c>
      <c r="X8" s="3">
        <v>0</v>
      </c>
      <c r="Y8" s="3">
        <v>0</v>
      </c>
      <c r="Z8" s="3" t="s">
        <v>32</v>
      </c>
      <c r="AA8" s="3">
        <v>0.32766162228123091</v>
      </c>
      <c r="AB8" s="3">
        <v>0.46238194677185107</v>
      </c>
      <c r="AC8" s="3">
        <v>0.25387686534601622</v>
      </c>
      <c r="AD8" s="3">
        <v>0.54590278383803126</v>
      </c>
      <c r="AE8" s="3">
        <v>0.94640682095006079</v>
      </c>
      <c r="AF8" s="3">
        <v>0.48100301725400596</v>
      </c>
      <c r="AG8" s="3">
        <v>0.14864864864864866</v>
      </c>
      <c r="AH8" s="3">
        <v>0.12667478684531058</v>
      </c>
      <c r="AI8" s="3">
        <v>0.14177423784674542</v>
      </c>
      <c r="AJ8" s="3">
        <v>0.13236717150122645</v>
      </c>
    </row>
    <row r="9" spans="1:36">
      <c r="A9" s="44" t="s">
        <v>308</v>
      </c>
      <c r="B9" s="52" t="s">
        <v>380</v>
      </c>
      <c r="C9" s="3">
        <v>0.56084280303030298</v>
      </c>
      <c r="D9" s="3" t="s">
        <v>32</v>
      </c>
      <c r="E9" s="3">
        <v>4.3421904999999997E-2</v>
      </c>
      <c r="F9" s="3">
        <v>7.8202635558435957E-2</v>
      </c>
      <c r="G9" s="3">
        <v>0.51674227694966524</v>
      </c>
      <c r="H9" s="3">
        <v>0.13338395342951151</v>
      </c>
      <c r="I9" s="3">
        <v>0.321733822</v>
      </c>
      <c r="J9" s="3">
        <v>0.12351303467476589</v>
      </c>
      <c r="K9" s="3" t="s">
        <v>32</v>
      </c>
      <c r="L9" s="3">
        <v>0.34138257575757575</v>
      </c>
      <c r="M9" s="3">
        <v>9.6117424000000007E-2</v>
      </c>
      <c r="N9" s="3">
        <v>0.64557348999999997</v>
      </c>
      <c r="O9" s="3" t="s">
        <v>32</v>
      </c>
      <c r="P9" s="3" t="s">
        <v>32</v>
      </c>
      <c r="Q9" s="3">
        <v>0.24076704545454544</v>
      </c>
      <c r="R9" s="56">
        <v>2.2200000000000002</v>
      </c>
      <c r="S9" s="25">
        <v>1.06</v>
      </c>
      <c r="T9" s="3" t="s">
        <v>32</v>
      </c>
      <c r="U9" s="3">
        <v>0.98378378399999999</v>
      </c>
      <c r="V9" s="3">
        <v>0</v>
      </c>
      <c r="W9" s="3">
        <v>0</v>
      </c>
      <c r="X9" s="3">
        <v>0</v>
      </c>
      <c r="Y9" s="3">
        <v>0</v>
      </c>
      <c r="Z9" s="3" t="s">
        <v>32</v>
      </c>
      <c r="AA9" s="3">
        <v>0.28859102244389023</v>
      </c>
      <c r="AB9" s="3">
        <v>0.51427680798004982</v>
      </c>
      <c r="AC9" s="3" t="s">
        <v>32</v>
      </c>
      <c r="AD9" s="3" t="s">
        <v>32</v>
      </c>
      <c r="AE9" s="3">
        <v>0.99598595082789776</v>
      </c>
      <c r="AF9" s="3">
        <v>0.47182765151515149</v>
      </c>
      <c r="AG9" s="3">
        <v>0.17884130982367755</v>
      </c>
      <c r="AH9" s="3">
        <v>0.14450577019568489</v>
      </c>
      <c r="AI9" s="3">
        <v>0.12595419847328246</v>
      </c>
      <c r="AJ9" s="3">
        <v>0.13670133729569092</v>
      </c>
    </row>
    <row r="10" spans="1:36">
      <c r="A10" s="7" t="s">
        <v>308</v>
      </c>
      <c r="B10" s="13" t="s">
        <v>293</v>
      </c>
      <c r="C10" s="3">
        <f>AVERAGE(Eosauropt_measurements_traits!AV22:AV26)</f>
        <v>0.31626287595414948</v>
      </c>
      <c r="D10" s="3">
        <f>AVERAGE(Eosauropt_measurements_traits!AW22:AW26)</f>
        <v>0.39580973723071705</v>
      </c>
      <c r="E10" s="3">
        <f>AVERAGE(Eosauropt_measurements_traits!AX22:AX26)</f>
        <v>3.9628025018583736E-2</v>
      </c>
      <c r="F10" s="3">
        <f>AVERAGE(Eosauropt_measurements_traits!AY22:AY26)</f>
        <v>6.2497057160035029E-2</v>
      </c>
      <c r="G10" s="3">
        <f>AVERAGE(Eosauropt_measurements_traits!AZ22:AZ26)</f>
        <v>0.4997427848163894</v>
      </c>
      <c r="H10" s="3">
        <f>AVERAGE(Eosauropt_measurements_traits!BA22:BA26)</f>
        <v>0.14390404767694315</v>
      </c>
      <c r="I10" s="3">
        <f>AVERAGE(Eosauropt_measurements_traits!BB22:BB26)</f>
        <v>0.33056453442016637</v>
      </c>
      <c r="J10" s="3">
        <f>AVERAGE(Eosauropt_measurements_traits!BC22:BC26)</f>
        <v>0.18667224503366028</v>
      </c>
      <c r="K10" s="3">
        <f>AVERAGE(Eosauropt_measurements_traits!BD22:BD26)</f>
        <v>6.7506157966563127E-3</v>
      </c>
      <c r="L10" s="3">
        <f>AVERAGE(Eosauropt_measurements_traits!BE22:BE26)</f>
        <v>0.12772464190048766</v>
      </c>
      <c r="M10" s="3">
        <f>AVERAGE(Eosauropt_measurements_traits!BF22:BF26)</f>
        <v>0.10277546354908262</v>
      </c>
      <c r="N10" s="3">
        <f>AVERAGE(Eosauropt_measurements_traits!BG22:BG26)</f>
        <v>0.82540919477719599</v>
      </c>
      <c r="O10" s="3" t="s">
        <v>32</v>
      </c>
      <c r="P10" s="3">
        <f>AVERAGE(Eosauropt_measurements_traits!BI22:BI26)</f>
        <v>3.1982654881945308E-2</v>
      </c>
      <c r="Q10" s="3">
        <f>AVERAGE(Eosauropt_measurements_traits!BJ22:BJ26)</f>
        <v>0.38011555508132128</v>
      </c>
      <c r="R10" s="55">
        <f>AVERAGE(Eosauropt_measurements_traits!BK22:BK26)</f>
        <v>2.9160000000000004</v>
      </c>
      <c r="S10" s="3">
        <f>AVERAGE(Eosauropt_measurements_traits!AH22:AH26)</f>
        <v>0.72249999999999992</v>
      </c>
      <c r="T10" s="3">
        <f>AVERAGE(Eosauropt_measurements_traits!BL22:BL26)</f>
        <v>0.19500000000000001</v>
      </c>
      <c r="U10" s="3">
        <f>AVERAGE(Eosauropt_measurements_traits!BM22:BM26)</f>
        <v>1.3432128037937168</v>
      </c>
      <c r="V10" s="6">
        <v>0</v>
      </c>
      <c r="W10" s="6">
        <v>1</v>
      </c>
      <c r="X10" s="6">
        <v>0</v>
      </c>
      <c r="Y10" s="6">
        <v>0</v>
      </c>
      <c r="Z10" s="6">
        <v>0</v>
      </c>
      <c r="AA10" s="3">
        <f>AVERAGE(Eosauropt_measurements_traits!BR25:BR26)</f>
        <v>0.39586123565570985</v>
      </c>
      <c r="AB10" s="3">
        <f>AVERAGE(Eosauropt_measurements_traits!BS25:BS26)</f>
        <v>1.0742486474920525</v>
      </c>
      <c r="AC10" s="3">
        <f>AVERAGE(Eosauropt_measurements_traits!BT25:BT26)</f>
        <v>0.26412824255279527</v>
      </c>
      <c r="AD10" s="3">
        <f>AVERAGE(Eosauropt_measurements_traits!BU25:BU26)</f>
        <v>0.39818563925897266</v>
      </c>
      <c r="AE10" s="3">
        <f>AVERAGE(Eosauropt_measurements_traits!BV25:BV26)</f>
        <v>1.0008103956887302</v>
      </c>
      <c r="AF10" s="3">
        <f>AVERAGE(Eosauropt_measurements_traits!BW25:BW26)</f>
        <v>0.69847167836720692</v>
      </c>
      <c r="AG10" s="3">
        <f>AVERAGE(Eosauropt_measurements_traits!BX25:BX26)</f>
        <v>0.20887054044507242</v>
      </c>
      <c r="AH10" s="3">
        <f>AVERAGE(Eosauropt_measurements_traits!BY25:BY26)</f>
        <v>0.12338546849472609</v>
      </c>
      <c r="AI10" s="3">
        <f>AVERAGE(Eosauropt_measurements_traits!BZ25:BZ26)</f>
        <v>0.17381867387999883</v>
      </c>
      <c r="AJ10" s="3">
        <f>AVERAGE(Eosauropt_measurements_traits!CA25:CA26)</f>
        <v>0.18832305923022197</v>
      </c>
    </row>
    <row r="11" spans="1:36">
      <c r="A11" s="7" t="s">
        <v>308</v>
      </c>
      <c r="B11" s="13" t="s">
        <v>49</v>
      </c>
      <c r="C11" s="3">
        <f>AVERAGE(Eosauropt_measurements_traits!AV28:AV39)</f>
        <v>0.44147911086458169</v>
      </c>
      <c r="D11" s="3">
        <f>AVERAGE(Eosauropt_measurements_traits!AW28:AW39)</f>
        <v>0.39284853986084212</v>
      </c>
      <c r="E11" s="3">
        <f>AVERAGE(Eosauropt_measurements_traits!AX28:AX39)</f>
        <v>3.7300048134599001E-2</v>
      </c>
      <c r="F11" s="3">
        <f>AVERAGE(Eosauropt_measurements_traits!AY28:AY39)</f>
        <v>3.8290729525837695E-2</v>
      </c>
      <c r="G11" s="3">
        <f>AVERAGE(Eosauropt_measurements_traits!AZ28:AZ39)</f>
        <v>0.47329246880179188</v>
      </c>
      <c r="H11" s="3">
        <f>AVERAGE(Eosauropt_measurements_traits!BA28:BA39)</f>
        <v>0.12830612218554852</v>
      </c>
      <c r="I11" s="3">
        <f>AVERAGE(Eosauropt_measurements_traits!BB28:BB39)</f>
        <v>0.27251112593736493</v>
      </c>
      <c r="J11" s="3">
        <f>AVERAGE(Eosauropt_measurements_traits!BC28:BC39)</f>
        <v>0.11989746372407474</v>
      </c>
      <c r="K11" s="3">
        <f>AVERAGE(Eosauropt_measurements_traits!BD28:BD39)</f>
        <v>1.2982844733463092E-3</v>
      </c>
      <c r="L11" s="3">
        <f>AVERAGE(Eosauropt_measurements_traits!BE28:BE39)</f>
        <v>0.17893786162911995</v>
      </c>
      <c r="M11" s="3">
        <f>AVERAGE(Eosauropt_measurements_traits!BF28:BF39)</f>
        <v>0.11413357201894495</v>
      </c>
      <c r="N11" s="3">
        <f>AVERAGE(Eosauropt_measurements_traits!BG28:BG39)</f>
        <v>0.66011587233401303</v>
      </c>
      <c r="O11" s="3">
        <f>AVERAGE(Eosauropt_measurements_traits!BH28:BH39)</f>
        <v>7.9300600173191405E-2</v>
      </c>
      <c r="P11" s="3">
        <f>AVERAGE(Eosauropt_measurements_traits!BI28:BI39)</f>
        <v>7.3062427119773454E-2</v>
      </c>
      <c r="Q11" s="3">
        <f>AVERAGE(Eosauropt_measurements_traits!BJ28:BJ39)</f>
        <v>0.30445591071691391</v>
      </c>
      <c r="R11" s="55">
        <f>AVERAGE(Eosauropt_measurements_traits!BK28:BK39)</f>
        <v>2.2330000000000001</v>
      </c>
      <c r="S11" s="3">
        <f>AVERAGE(Eosauropt_measurements_traits!AH28:AH39)</f>
        <v>0.97399999999999987</v>
      </c>
      <c r="T11" s="3">
        <f>AVERAGE(Eosauropt_measurements_traits!BL28:BL39)</f>
        <v>0.24030000000000001</v>
      </c>
      <c r="U11" s="3">
        <f>AVERAGE(Eosauropt_measurements_traits!BM28:BM39)</f>
        <v>1.3957383283674987</v>
      </c>
      <c r="V11" s="3">
        <v>0</v>
      </c>
      <c r="W11" s="3">
        <v>1</v>
      </c>
      <c r="X11" s="3">
        <v>0</v>
      </c>
      <c r="Y11" s="6">
        <v>0</v>
      </c>
      <c r="Z11" s="6">
        <v>0</v>
      </c>
      <c r="AA11" s="3">
        <f>AVERAGE(Eosauropt_measurements_traits!BR28:BR39)</f>
        <v>0.26606678840298387</v>
      </c>
      <c r="AB11" s="3">
        <f>AVERAGE(Eosauropt_measurements_traits!BS28:BS39)</f>
        <v>0.41662389546267964</v>
      </c>
      <c r="AC11" s="3">
        <f>AVERAGE(Eosauropt_measurements_traits!BT28:BT39)</f>
        <v>0.32071034766361406</v>
      </c>
      <c r="AD11" s="3">
        <f>AVERAGE(Eosauropt_measurements_traits!BU28:BU39)</f>
        <v>0.5601665362771302</v>
      </c>
      <c r="AE11" s="3">
        <f>AVERAGE(Eosauropt_measurements_traits!BV28:BV39)</f>
        <v>1.4585595405018228</v>
      </c>
      <c r="AF11" s="3">
        <f>AVERAGE(Eosauropt_measurements_traits!BW28:BW39)</f>
        <v>0.63436611381603292</v>
      </c>
      <c r="AG11" s="3">
        <f>AVERAGE(Eosauropt_measurements_traits!BX28:BX39)</f>
        <v>0.11112394503684117</v>
      </c>
      <c r="AH11" s="3">
        <f>AVERAGE(Eosauropt_measurements_traits!BY28:BY39)</f>
        <v>0.15082472557367785</v>
      </c>
      <c r="AI11" s="3">
        <f>AVERAGE(Eosauropt_measurements_traits!BZ28:BZ39)</f>
        <v>0.11790870683743115</v>
      </c>
      <c r="AJ11" s="3">
        <f>AVERAGE(Eosauropt_measurements_traits!CA28:CA39)</f>
        <v>0.17067069907235946</v>
      </c>
    </row>
    <row r="12" spans="1:36">
      <c r="A12" s="7" t="s">
        <v>308</v>
      </c>
      <c r="B12" s="13" t="s">
        <v>63</v>
      </c>
      <c r="C12" s="3">
        <f>AVERAGE(Eosauropt_measurements_traits!AV40:AV64)</f>
        <v>0.42296613197444566</v>
      </c>
      <c r="D12" s="3">
        <f>AVERAGE(Eosauropt_measurements_traits!AW40:AW64)</f>
        <v>0.38434189307011096</v>
      </c>
      <c r="E12" s="3">
        <f>AVERAGE(Eosauropt_measurements_traits!AX40:AX64)</f>
        <v>3.3842682140554484E-2</v>
      </c>
      <c r="F12" s="3">
        <f>AVERAGE(Eosauropt_measurements_traits!AY40:AY64)</f>
        <v>4.9044045990499753E-2</v>
      </c>
      <c r="G12" s="3">
        <f>AVERAGE(Eosauropt_measurements_traits!AZ40:AZ64)</f>
        <v>0.44124840744166255</v>
      </c>
      <c r="H12" s="3">
        <f>AVERAGE(Eosauropt_measurements_traits!BA40:BA64)</f>
        <v>0.12838204362115943</v>
      </c>
      <c r="I12" s="3">
        <f>AVERAGE(Eosauropt_measurements_traits!BB40:BB64)</f>
        <v>0.23461240258549834</v>
      </c>
      <c r="J12" s="3">
        <f>AVERAGE(Eosauropt_measurements_traits!BC40:BC64)</f>
        <v>0.12069419685599896</v>
      </c>
      <c r="K12" s="3">
        <f>AVERAGE(Eosauropt_measurements_traits!BD40:BD64)</f>
        <v>2.3082436952265874E-3</v>
      </c>
      <c r="L12" s="3">
        <f>AVERAGE(Eosauropt_measurements_traits!BE40:BE64)</f>
        <v>0.16271071676046051</v>
      </c>
      <c r="M12" s="3">
        <f>AVERAGE(Eosauropt_measurements_traits!BF40:BF64)</f>
        <v>0.12417436566080887</v>
      </c>
      <c r="N12" s="3">
        <f>AVERAGE(Eosauropt_measurements_traits!BG40:BG64)</f>
        <v>0.61717523383571393</v>
      </c>
      <c r="O12" s="3">
        <f>AVERAGE(Eosauropt_measurements_traits!BH40:BH64)</f>
        <v>6.8357830105641323E-2</v>
      </c>
      <c r="P12" s="3">
        <f>AVERAGE(Eosauropt_measurements_traits!BI40:BI64)</f>
        <v>5.3802837206878368E-2</v>
      </c>
      <c r="Q12" s="3">
        <f>AVERAGE(Eosauropt_measurements_traits!BJ40:BJ64)</f>
        <v>0.32416701371920259</v>
      </c>
      <c r="R12" s="55">
        <f>AVERAGE(Eosauropt_measurements_traits!BK40:BK64)</f>
        <v>2.2240909090909096</v>
      </c>
      <c r="S12" s="3">
        <f>AVERAGE(Eosauropt_measurements_traits!AH40:AH64)</f>
        <v>0.65949999999999986</v>
      </c>
      <c r="T12" s="3">
        <f>AVERAGE(Eosauropt_measurements_traits!BL40:BL64)</f>
        <v>0.39067999999999997</v>
      </c>
      <c r="U12" s="3">
        <f>AVERAGE(Eosauropt_measurements_traits!BM40:BM64)</f>
        <v>1.3094966898669307</v>
      </c>
      <c r="V12" s="3">
        <v>0</v>
      </c>
      <c r="W12" s="3">
        <v>1</v>
      </c>
      <c r="X12" s="3">
        <v>0</v>
      </c>
      <c r="Y12" s="3">
        <v>0</v>
      </c>
      <c r="Z12" s="3">
        <v>0</v>
      </c>
      <c r="AA12" s="3">
        <f>AVERAGE(Eosauropt_measurements_traits!BR40:BR64)</f>
        <v>0.32351566344123117</v>
      </c>
      <c r="AB12" s="3">
        <f>AVERAGE(Eosauropt_measurements_traits!BS40:BS64)</f>
        <v>0.50091550199670432</v>
      </c>
      <c r="AC12" s="3">
        <f>AVERAGE(Eosauropt_measurements_traits!BT40:BT64)</f>
        <v>0.29165645267693185</v>
      </c>
      <c r="AD12" s="3">
        <f>AVERAGE(Eosauropt_measurements_traits!BU40:BU64)</f>
        <v>0.47690840968913295</v>
      </c>
      <c r="AE12" s="3">
        <f>AVERAGE(Eosauropt_measurements_traits!BV40:BV64)</f>
        <v>1.1140581321458767</v>
      </c>
      <c r="AF12" s="3">
        <f>AVERAGE(Eosauropt_measurements_traits!BW40:BW64)</f>
        <v>0.62343991005866428</v>
      </c>
      <c r="AG12" s="3">
        <f>AVERAGE(Eosauropt_measurements_traits!BX40:BX64)</f>
        <v>0.14915273104356219</v>
      </c>
      <c r="AH12" s="3">
        <f>AVERAGE(Eosauropt_measurements_traits!BY40:BY64)</f>
        <v>0.11639981010972848</v>
      </c>
      <c r="AI12" s="3">
        <f>AVERAGE(Eosauropt_measurements_traits!BZ40:BZ64)</f>
        <v>0.12741434868434059</v>
      </c>
      <c r="AJ12" s="3">
        <f>AVERAGE(Eosauropt_measurements_traits!CA40:CA64)</f>
        <v>0.14243477651058795</v>
      </c>
    </row>
    <row r="13" spans="1:36">
      <c r="A13" s="7" t="s">
        <v>308</v>
      </c>
      <c r="B13" s="13" t="s">
        <v>89</v>
      </c>
      <c r="C13" s="3">
        <f>AVERAGE(Eosauropt_measurements_traits!AV65:AV103)</f>
        <v>0.39586874838179326</v>
      </c>
      <c r="D13" s="3">
        <f>AVERAGE(Eosauropt_measurements_traits!AW65:AW103)</f>
        <v>0.42649452376292107</v>
      </c>
      <c r="E13" s="3">
        <f>AVERAGE(Eosauropt_measurements_traits!AX65:AX103)</f>
        <v>3.7287625341755483E-2</v>
      </c>
      <c r="F13" s="3">
        <f>AVERAGE(Eosauropt_measurements_traits!AY65:AY103)</f>
        <v>4.6194034523669637E-2</v>
      </c>
      <c r="G13" s="3">
        <f>AVERAGE(Eosauropt_measurements_traits!AZ65:AZ103)</f>
        <v>0.44802208573050251</v>
      </c>
      <c r="H13" s="3">
        <f>AVERAGE(Eosauropt_measurements_traits!BA65:BA103)</f>
        <v>0.12685241884217122</v>
      </c>
      <c r="I13" s="3">
        <f>AVERAGE(Eosauropt_measurements_traits!BB65:BB103)</f>
        <v>0.26656480113778896</v>
      </c>
      <c r="J13" s="3">
        <f>AVERAGE(Eosauropt_measurements_traits!BC65:BC103)</f>
        <v>0.12930754245021506</v>
      </c>
      <c r="K13" s="3">
        <f>AVERAGE(Eosauropt_measurements_traits!BD65:BD103)</f>
        <v>2.1805081499071347E-3</v>
      </c>
      <c r="L13" s="3">
        <f>AVERAGE(Eosauropt_measurements_traits!BE65:BE103)</f>
        <v>0.15617478881725802</v>
      </c>
      <c r="M13" s="3">
        <f>AVERAGE(Eosauropt_measurements_traits!BF65:BF103)</f>
        <v>0.11405386852867415</v>
      </c>
      <c r="N13" s="3">
        <f>AVERAGE(Eosauropt_measurements_traits!BG65:BG103)</f>
        <v>0.70390477134213025</v>
      </c>
      <c r="O13" s="3">
        <f>AVERAGE(Eosauropt_measurements_traits!BH65:BH103)</f>
        <v>8.0963151331766528E-2</v>
      </c>
      <c r="P13" s="3">
        <f>AVERAGE(Eosauropt_measurements_traits!BI65:BI103)</f>
        <v>4.978944315368812E-2</v>
      </c>
      <c r="Q13" s="3">
        <f>AVERAGE(Eosauropt_measurements_traits!BJ65:BJ103)</f>
        <v>0.33347225546048337</v>
      </c>
      <c r="R13" s="55">
        <f>AVERAGE(Eosauropt_measurements_traits!BK65:BK103)</f>
        <v>2.2915151515151515</v>
      </c>
      <c r="S13" s="3">
        <f>AVERAGE(Eosauropt_measurements_traits!AH65:AH103)</f>
        <v>0.65666666666666662</v>
      </c>
      <c r="T13" s="3">
        <f>AVERAGE(Eosauropt_measurements_traits!BL65:BL103)</f>
        <v>0.28352499999999997</v>
      </c>
      <c r="U13" s="3">
        <f>AVERAGE(Eosauropt_measurements_traits!BM65:BM103)</f>
        <v>1.2621794974626481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f>AVERAGE(Eosauropt_measurements_traits!BR65:BR103)</f>
        <v>0.33826013632381113</v>
      </c>
      <c r="AB13" s="3">
        <f>AVERAGE(Eosauropt_measurements_traits!BS65:BS103)</f>
        <v>0.53386406503321526</v>
      </c>
      <c r="AC13" s="3">
        <f>AVERAGE(Eosauropt_measurements_traits!BT65:BT103)</f>
        <v>0.27268548153230709</v>
      </c>
      <c r="AD13" s="3">
        <f>AVERAGE(Eosauropt_measurements_traits!BU65:BU103)</f>
        <v>0.4930416922231069</v>
      </c>
      <c r="AE13" s="3">
        <f>AVERAGE(Eosauropt_measurements_traits!BV65:BV103)</f>
        <v>1.0189046019018768</v>
      </c>
      <c r="AF13" s="3">
        <f>AVERAGE(Eosauropt_measurements_traits!BW65:BW103)</f>
        <v>0.67179712849566331</v>
      </c>
      <c r="AG13" s="3">
        <f>AVERAGE(Eosauropt_measurements_traits!BX65:BX103)</f>
        <v>0.19582555027181942</v>
      </c>
      <c r="AH13" s="3">
        <f>AVERAGE(Eosauropt_measurements_traits!BY65:BY103)</f>
        <v>0.10311481576899589</v>
      </c>
      <c r="AI13" s="3">
        <f>AVERAGE(Eosauropt_measurements_traits!BZ65:BZ103)</f>
        <v>0.16350851145361134</v>
      </c>
      <c r="AJ13" s="3">
        <f>AVERAGE(Eosauropt_measurements_traits!CA65:CA103)</f>
        <v>0.14455970809139815</v>
      </c>
    </row>
    <row r="14" spans="1:36">
      <c r="A14" s="7" t="s">
        <v>308</v>
      </c>
      <c r="B14" s="13" t="s">
        <v>316</v>
      </c>
      <c r="C14" s="3">
        <v>0.51906412478336228</v>
      </c>
      <c r="D14" s="3">
        <v>0.47595320623916815</v>
      </c>
      <c r="E14" s="3">
        <v>3.9334955393349552E-2</v>
      </c>
      <c r="F14" s="3" t="s">
        <v>32</v>
      </c>
      <c r="G14" s="3" t="s">
        <v>32</v>
      </c>
      <c r="H14" s="3">
        <v>0.16874044968347524</v>
      </c>
      <c r="I14" s="3" t="s">
        <v>32</v>
      </c>
      <c r="J14" s="3">
        <v>0.10259768609473914</v>
      </c>
      <c r="K14" s="3">
        <v>2.1186949770071102E-3</v>
      </c>
      <c r="L14" s="3">
        <v>0.24978336221837089</v>
      </c>
      <c r="M14" s="3">
        <v>0.11893414211438476</v>
      </c>
      <c r="N14" s="3">
        <v>0.67820560643462502</v>
      </c>
      <c r="O14" s="3">
        <v>8.5355285961871752E-2</v>
      </c>
      <c r="P14" s="3">
        <v>3.4662045060658585E-2</v>
      </c>
      <c r="Q14" s="3">
        <v>0.28119584055459274</v>
      </c>
      <c r="R14" s="55">
        <v>2.2200000000000002</v>
      </c>
      <c r="S14" s="25">
        <v>1.21</v>
      </c>
      <c r="T14" s="3" t="s">
        <v>32</v>
      </c>
      <c r="U14" s="3">
        <v>0.97628458498023729</v>
      </c>
      <c r="V14" s="3">
        <v>0</v>
      </c>
      <c r="W14" s="3">
        <v>1</v>
      </c>
      <c r="X14" s="3">
        <v>0</v>
      </c>
      <c r="Y14" s="3">
        <v>0</v>
      </c>
      <c r="Z14" s="3">
        <v>1</v>
      </c>
      <c r="AA14" s="3" t="s">
        <v>32</v>
      </c>
      <c r="AB14" s="3" t="s">
        <v>32</v>
      </c>
      <c r="AC14" s="3" t="s">
        <v>32</v>
      </c>
      <c r="AD14" s="3" t="s">
        <v>32</v>
      </c>
      <c r="AE14" s="3">
        <v>1.2810439560439562</v>
      </c>
      <c r="AF14" s="3">
        <v>0.78856152512998268</v>
      </c>
      <c r="AG14" s="3">
        <v>0.12824361998713274</v>
      </c>
      <c r="AH14" s="3">
        <v>9.6428571428571433E-2</v>
      </c>
      <c r="AI14" s="3" t="s">
        <v>32</v>
      </c>
      <c r="AJ14" s="3" t="s">
        <v>32</v>
      </c>
    </row>
    <row r="15" spans="1:36">
      <c r="A15" s="7" t="s">
        <v>308</v>
      </c>
      <c r="B15" s="13" t="s">
        <v>294</v>
      </c>
      <c r="C15" s="3">
        <v>0.24549763033175354</v>
      </c>
      <c r="D15" s="3">
        <v>0.43696682464454978</v>
      </c>
      <c r="E15" s="3" t="s">
        <v>32</v>
      </c>
      <c r="F15" s="3" t="s">
        <v>32</v>
      </c>
      <c r="G15" s="3" t="s">
        <v>32</v>
      </c>
      <c r="H15" s="3" t="s">
        <v>32</v>
      </c>
      <c r="I15" s="3" t="s">
        <v>32</v>
      </c>
      <c r="J15" s="3">
        <v>0.14775977121067685</v>
      </c>
      <c r="K15" s="3">
        <v>3.9025403742054309E-3</v>
      </c>
      <c r="L15" s="3">
        <v>8.3412322274881517E-2</v>
      </c>
      <c r="M15" s="3">
        <v>0.13739336492890994</v>
      </c>
      <c r="N15" s="3">
        <v>0.79656496192916548</v>
      </c>
      <c r="O15" s="3" t="s">
        <v>32</v>
      </c>
      <c r="P15" s="3">
        <v>2.843601895734597E-2</v>
      </c>
      <c r="Q15" s="3">
        <v>0.51563981042654028</v>
      </c>
      <c r="R15" s="55">
        <v>2.2200000000000002</v>
      </c>
      <c r="S15" s="3">
        <v>0.83</v>
      </c>
      <c r="T15" s="3" t="s">
        <v>32</v>
      </c>
      <c r="U15" s="3" t="s">
        <v>32</v>
      </c>
      <c r="V15" s="3">
        <v>0</v>
      </c>
      <c r="W15" s="3">
        <v>1</v>
      </c>
      <c r="X15" s="3">
        <v>0</v>
      </c>
      <c r="Y15" s="3">
        <v>0</v>
      </c>
      <c r="Z15" s="3">
        <v>0</v>
      </c>
      <c r="AA15" s="3">
        <v>0.17425756710451168</v>
      </c>
      <c r="AB15" s="3">
        <v>0.65212735579668746</v>
      </c>
      <c r="AC15" s="3" t="s">
        <v>32</v>
      </c>
      <c r="AD15" s="3" t="s">
        <v>32</v>
      </c>
      <c r="AE15" s="3">
        <v>1.0582350839585568</v>
      </c>
      <c r="AF15" s="3">
        <v>1.3265402843601894</v>
      </c>
      <c r="AG15" s="3">
        <v>0.17960837272113436</v>
      </c>
      <c r="AH15" s="3">
        <v>9.8249374776705978E-2</v>
      </c>
      <c r="AI15" s="3">
        <v>0.12939658879174432</v>
      </c>
      <c r="AJ15" s="3">
        <v>0.14361851332398318</v>
      </c>
    </row>
    <row r="16" spans="1:36">
      <c r="A16" s="7" t="s">
        <v>308</v>
      </c>
      <c r="B16" s="13" t="s">
        <v>130</v>
      </c>
      <c r="C16" s="3">
        <f>AVERAGE(Eosauropt_measurements_traits!AV106:AV111)</f>
        <v>0.41604228611821331</v>
      </c>
      <c r="D16" s="3">
        <f>AVERAGE(Eosauropt_measurements_traits!AW106:AW111)</f>
        <v>0.40012331724462402</v>
      </c>
      <c r="E16" s="3">
        <f>AVERAGE(Eosauropt_measurements_traits!AX106:AX111)</f>
        <v>4.3377960052842245E-2</v>
      </c>
      <c r="F16" s="3">
        <f>AVERAGE(Eosauropt_measurements_traits!AY106:AY111)</f>
        <v>7.228312885000221E-2</v>
      </c>
      <c r="G16" s="3">
        <f>AVERAGE(Eosauropt_measurements_traits!AZ106:AZ111)</f>
        <v>0.50993965613175207</v>
      </c>
      <c r="H16" s="3">
        <f>AVERAGE(Eosauropt_measurements_traits!BA106:BA111)</f>
        <v>0.17011120302390703</v>
      </c>
      <c r="I16" s="3">
        <f>AVERAGE(Eosauropt_measurements_traits!BB106:BB111)</f>
        <v>0.36132961946078451</v>
      </c>
      <c r="J16" s="3">
        <f>AVERAGE(Eosauropt_measurements_traits!BC106:BC111)</f>
        <v>8.6626852383192413E-2</v>
      </c>
      <c r="K16" s="3">
        <f>AVERAGE(Eosauropt_measurements_traits!BD106:BD111)</f>
        <v>2.307705919472942E-3</v>
      </c>
      <c r="L16" s="3">
        <f>AVERAGE(Eosauropt_measurements_traits!BE106:BE111)</f>
        <v>0.22292147818398997</v>
      </c>
      <c r="M16" s="3">
        <f>AVERAGE(Eosauropt_measurements_traits!BF106:BF111)</f>
        <v>8.7342516880168058E-2</v>
      </c>
      <c r="N16" s="3">
        <f>AVERAGE(Eosauropt_measurements_traits!BG106:BG111)</f>
        <v>0.59054177693666365</v>
      </c>
      <c r="O16" s="3" t="s">
        <v>32</v>
      </c>
      <c r="P16" s="3">
        <f>AVERAGE(Eosauropt_measurements_traits!BI106:BI111)</f>
        <v>4.4046285927584916E-2</v>
      </c>
      <c r="Q16" s="3">
        <f>AVERAGE(Eosauropt_measurements_traits!BJ106:BJ111)</f>
        <v>0.37587194949218583</v>
      </c>
      <c r="R16" s="55">
        <f>AVERAGE(Eosauropt_measurements_traits!BK106:BK111)</f>
        <v>1.9499999999999997</v>
      </c>
      <c r="S16" s="3">
        <f>AVERAGE(Eosauropt_measurements_traits!AH106:AH111)</f>
        <v>1.0633333333333332</v>
      </c>
      <c r="T16" s="3">
        <f>AVERAGE(Eosauropt_measurements_traits!BL106:BL111)</f>
        <v>0.33889999999999998</v>
      </c>
      <c r="U16" s="3">
        <f>AVERAGE(Eosauropt_measurements_traits!BM106:BM111)</f>
        <v>1.6236702408437651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f>AVERAGE(Eosauropt_measurements_traits!BR106:BR111)</f>
        <v>0.37553494577521296</v>
      </c>
      <c r="AB16" s="3">
        <f>AVERAGE(Eosauropt_measurements_traits!BS106:BS111)</f>
        <v>0.62671906880040962</v>
      </c>
      <c r="AC16" s="3" t="s">
        <v>32</v>
      </c>
      <c r="AD16" s="3" t="s">
        <v>32</v>
      </c>
      <c r="AE16" s="3">
        <f>AVERAGE(Eosauropt_measurements_traits!BV106:BV111)</f>
        <v>1.0475200203783375</v>
      </c>
      <c r="AF16" s="3">
        <f>AVERAGE(Eosauropt_measurements_traits!BW106:BW111)</f>
        <v>0.62267792367936592</v>
      </c>
      <c r="AG16" s="3">
        <f>AVERAGE(Eosauropt_measurements_traits!BX106:BX111)</f>
        <v>0.14922097671476067</v>
      </c>
      <c r="AH16" s="3">
        <f>AVERAGE(Eosauropt_measurements_traits!BY106:BY111)</f>
        <v>9.4869327710701723E-2</v>
      </c>
      <c r="AI16" s="3">
        <f>AVERAGE(Eosauropt_measurements_traits!BZ106:BZ111)</f>
        <v>0.17574514162303534</v>
      </c>
      <c r="AJ16" s="3">
        <f>AVERAGE(Eosauropt_measurements_traits!CA106:CA111)</f>
        <v>0.15747843862168887</v>
      </c>
    </row>
    <row r="17" spans="1:36">
      <c r="A17" s="7" t="s">
        <v>308</v>
      </c>
      <c r="B17" s="13" t="s">
        <v>137</v>
      </c>
      <c r="C17" s="3">
        <f>AVERAGE(Eosauropt_measurements_traits!AV112:AV122)</f>
        <v>0.48777987598718903</v>
      </c>
      <c r="D17" s="3">
        <f>AVERAGE(Eosauropt_measurements_traits!AW112:AW122)</f>
        <v>0.41609746609240766</v>
      </c>
      <c r="E17" s="3">
        <f>AVERAGE(Eosauropt_measurements_traits!AX112:AX122)</f>
        <v>4.0128610027197281E-2</v>
      </c>
      <c r="F17" s="3">
        <f>AVERAGE(Eosauropt_measurements_traits!AY112:AY122)</f>
        <v>4.8754258549696859E-2</v>
      </c>
      <c r="G17" s="3">
        <f>AVERAGE(Eosauropt_measurements_traits!AZ112:AZ122)</f>
        <v>0.53347054029770691</v>
      </c>
      <c r="H17" s="3">
        <f>AVERAGE(Eosauropt_measurements_traits!BA112:BA122)</f>
        <v>0.11742157621200414</v>
      </c>
      <c r="I17" s="3">
        <f>AVERAGE(Eosauropt_measurements_traits!BB112:BB122)</f>
        <v>0.33586006731619938</v>
      </c>
      <c r="J17" s="3">
        <f>AVERAGE(Eosauropt_measurements_traits!BC112:BC122)</f>
        <v>0.11844745070998212</v>
      </c>
      <c r="K17" s="3">
        <f>AVERAGE(Eosauropt_measurements_traits!BD112:BD122)</f>
        <v>1.9329517524662063E-3</v>
      </c>
      <c r="L17" s="3">
        <f>AVERAGE(Eosauropt_measurements_traits!BE112:BE122)</f>
        <v>0.24689038333340818</v>
      </c>
      <c r="M17" s="3">
        <f>AVERAGE(Eosauropt_measurements_traits!BF112:BF122)</f>
        <v>0.10754058886851035</v>
      </c>
      <c r="N17" s="3">
        <f>AVERAGE(Eosauropt_measurements_traits!BG112:BG122)</f>
        <v>0.66346277677215748</v>
      </c>
      <c r="O17" s="3">
        <f>AVERAGE(Eosauropt_measurements_traits!BH112:BH122)</f>
        <v>9.5430505430698101E-2</v>
      </c>
      <c r="P17" s="3">
        <f>AVERAGE(Eosauropt_measurements_traits!BI112:BI122)</f>
        <v>3.2146619855640664E-2</v>
      </c>
      <c r="Q17" s="3">
        <f>AVERAGE(Eosauropt_measurements_traits!BJ112:BJ122)</f>
        <v>0.25686200276972609</v>
      </c>
      <c r="R17" s="55">
        <f>AVERAGE(Eosauropt_measurements_traits!BK112:BK122)</f>
        <v>1.8739999999999999</v>
      </c>
      <c r="S17" s="3">
        <f>AVERAGE(Eosauropt_measurements_traits!AH112:AH122)</f>
        <v>0.95900000000000007</v>
      </c>
      <c r="T17" s="3">
        <f>AVERAGE(Eosauropt_measurements_traits!BL112:BL122)</f>
        <v>0.34117999999999993</v>
      </c>
      <c r="U17" s="3">
        <f>AVERAGE(Eosauropt_measurements_traits!BM112:BM122)</f>
        <v>1.2652881284779183</v>
      </c>
      <c r="V17" s="3">
        <v>0</v>
      </c>
      <c r="W17" s="3">
        <v>1</v>
      </c>
      <c r="X17" s="3">
        <v>0</v>
      </c>
      <c r="Y17" s="3">
        <v>0</v>
      </c>
      <c r="Z17" s="3">
        <v>0</v>
      </c>
      <c r="AA17" s="3">
        <f>AVERAGE(Eosauropt_measurements_traits!BR112:BR122)</f>
        <v>0.40081458353586502</v>
      </c>
      <c r="AB17" s="3">
        <f>AVERAGE(Eosauropt_measurements_traits!BS112:BS122)</f>
        <v>0.51644641704718852</v>
      </c>
      <c r="AC17" s="3">
        <f>AVERAGE(Eosauropt_measurements_traits!BT112:BT122)</f>
        <v>0.28034992660517444</v>
      </c>
      <c r="AD17" s="3">
        <f>AVERAGE(Eosauropt_measurements_traits!BU112:BU122)</f>
        <v>0.46524533301954651</v>
      </c>
      <c r="AE17" s="3">
        <f>AVERAGE(Eosauropt_measurements_traits!BV112:BV122)</f>
        <v>1.0300930541661082</v>
      </c>
      <c r="AF17" s="3">
        <f>AVERAGE(Eosauropt_measurements_traits!BW112:BW122)</f>
        <v>0.57960771836359148</v>
      </c>
      <c r="AG17" s="3">
        <f>AVERAGE(Eosauropt_measurements_traits!BX112:BX122)</f>
        <v>0.18396315165605809</v>
      </c>
      <c r="AH17" s="3">
        <f>AVERAGE(Eosauropt_measurements_traits!BY112:BY122)</f>
        <v>9.6610308707644324E-2</v>
      </c>
      <c r="AI17" s="3">
        <f>AVERAGE(Eosauropt_measurements_traits!BZ112:BZ122)</f>
        <v>0.17579900239570198</v>
      </c>
      <c r="AJ17" s="3">
        <f>AVERAGE(Eosauropt_measurements_traits!CA112:CA122)</f>
        <v>0.14794206585739347</v>
      </c>
    </row>
    <row r="18" spans="1:36">
      <c r="A18" s="7" t="s">
        <v>308</v>
      </c>
      <c r="B18" s="13" t="s">
        <v>334</v>
      </c>
      <c r="C18" s="3">
        <f>AVERAGE(Eosauropt_measurements_traits!AV123:AV126)</f>
        <v>0.62032186334542061</v>
      </c>
      <c r="D18" s="3" t="s">
        <v>32</v>
      </c>
      <c r="E18" s="3">
        <f>AVERAGE(Eosauropt_measurements_traits!AX123:AX126)</f>
        <v>3.76277105953969E-2</v>
      </c>
      <c r="F18" s="3" t="s">
        <v>32</v>
      </c>
      <c r="G18" s="3">
        <f>AVERAGE(Eosauropt_measurements_traits!AZ123:AZ126)</f>
        <v>0.64623325500460349</v>
      </c>
      <c r="H18" s="3">
        <f>AVERAGE(Eosauropt_measurements_traits!BA123:BA126)</f>
        <v>8.5891256632368879E-2</v>
      </c>
      <c r="I18" s="3">
        <f>AVERAGE(Eosauropt_measurements_traits!BB123:BB126)</f>
        <v>0.28209487978206016</v>
      </c>
      <c r="J18" s="3">
        <f>AVERAGE(Eosauropt_measurements_traits!BC123:BC126)</f>
        <v>8.7107957376953066E-2</v>
      </c>
      <c r="K18" s="3">
        <f>AVERAGE(Eosauropt_measurements_traits!BD123:BD126)</f>
        <v>4.2886846415389236E-3</v>
      </c>
      <c r="L18" s="3">
        <f>AVERAGE(Eosauropt_measurements_traits!BE123:BE126)</f>
        <v>0.37698068547883323</v>
      </c>
      <c r="M18" s="3">
        <f>AVERAGE(Eosauropt_measurements_traits!BF123:BF126)</f>
        <v>0.13223265677067556</v>
      </c>
      <c r="N18" s="3">
        <f>AVERAGE(Eosauropt_measurements_traits!BG123:BG126)</f>
        <v>0.60118437697278893</v>
      </c>
      <c r="O18" s="3">
        <f>AVERAGE(Eosauropt_measurements_traits!BH123:BH126)</f>
        <v>9.8984819854415512E-2</v>
      </c>
      <c r="P18" s="3">
        <f>AVERAGE(Eosauropt_measurements_traits!BI123:BI126)</f>
        <v>3.067885117493473E-2</v>
      </c>
      <c r="Q18" s="3">
        <f>AVERAGE(Eosauropt_measurements_traits!BJ123:BJ126)</f>
        <v>0.16048347165943069</v>
      </c>
      <c r="R18" s="55">
        <f>AVERAGE(Eosauropt_measurements_traits!BK123:BK126)</f>
        <v>1.375</v>
      </c>
      <c r="S18" s="3">
        <f>AVERAGE(Eosauropt_measurements_traits!AH123:AH126)</f>
        <v>0.73499999999999999</v>
      </c>
      <c r="T18" s="3" t="s">
        <v>32</v>
      </c>
      <c r="U18" s="3">
        <f>AVERAGE(Eosauropt_measurements_traits!BM123:BM126)</f>
        <v>1.1417910447761193</v>
      </c>
      <c r="V18" s="3">
        <v>0</v>
      </c>
      <c r="W18" s="3">
        <v>0</v>
      </c>
      <c r="X18" s="3">
        <v>0</v>
      </c>
      <c r="Y18" s="3">
        <v>0</v>
      </c>
      <c r="Z18" s="3">
        <v>1</v>
      </c>
      <c r="AA18" s="3">
        <f>AVERAGE(Eosauropt_measurements_traits!BR123:BR126)</f>
        <v>0.2572096893151371</v>
      </c>
      <c r="AB18" s="3">
        <f>AVERAGE(Eosauropt_measurements_traits!BS123:BS126)</f>
        <v>0.47945624064884634</v>
      </c>
      <c r="AC18" s="3">
        <f>AVERAGE(Eosauropt_measurements_traits!BT123:BT126)</f>
        <v>0.31653754907518217</v>
      </c>
      <c r="AD18" s="3">
        <f>AVERAGE(Eosauropt_measurements_traits!BU123:BU126)</f>
        <v>0.44652642186811109</v>
      </c>
      <c r="AE18" s="3">
        <f>AVERAGE(Eosauropt_measurements_traits!BV123:BV126)</f>
        <v>0.94849935967248733</v>
      </c>
      <c r="AF18" s="3">
        <f>AVERAGE(Eosauropt_measurements_traits!BW123:BW126)</f>
        <v>0.70649126707696952</v>
      </c>
      <c r="AG18" s="3">
        <f>AVERAGE(Eosauropt_measurements_traits!BX123:BX126)</f>
        <v>0.16229955936048845</v>
      </c>
      <c r="AH18" s="3">
        <f>AVERAGE(Eosauropt_measurements_traits!BY123:BY126)</f>
        <v>0.1167979999334499</v>
      </c>
      <c r="AI18" s="3">
        <f>AVERAGE(Eosauropt_measurements_traits!BZ123:BZ126)</f>
        <v>0.14755524522975502</v>
      </c>
      <c r="AJ18" s="3">
        <f>AVERAGE(Eosauropt_measurements_traits!CA123:CA126)</f>
        <v>0.13095590325184905</v>
      </c>
    </row>
    <row r="19" spans="1:36">
      <c r="A19" s="18" t="s">
        <v>306</v>
      </c>
      <c r="B19" s="19" t="s">
        <v>150</v>
      </c>
      <c r="C19" s="3">
        <v>0.31172242189659938</v>
      </c>
      <c r="D19" s="3">
        <v>0.34213436549626763</v>
      </c>
      <c r="E19" s="3" t="s">
        <v>32</v>
      </c>
      <c r="F19" s="3" t="s">
        <v>32</v>
      </c>
      <c r="G19" s="3">
        <v>0.55877034358047017</v>
      </c>
      <c r="H19" s="3" t="s">
        <v>32</v>
      </c>
      <c r="I19" s="3" t="s">
        <v>32</v>
      </c>
      <c r="J19" s="3">
        <v>0.11596100683835296</v>
      </c>
      <c r="K19" s="3">
        <v>1.3237951311079854E-2</v>
      </c>
      <c r="L19" s="3">
        <v>0.13270666298037045</v>
      </c>
      <c r="M19" s="3">
        <v>9.7318219518938348E-2</v>
      </c>
      <c r="N19" s="3">
        <v>0.52135498764646748</v>
      </c>
      <c r="O19" s="3" t="s">
        <v>32</v>
      </c>
      <c r="P19" s="3">
        <v>2.1288360519767763E-2</v>
      </c>
      <c r="Q19" s="3">
        <v>0.50082941664362723</v>
      </c>
      <c r="R19" s="55">
        <v>2.27</v>
      </c>
      <c r="S19" s="25">
        <v>2.4300000000000002</v>
      </c>
      <c r="T19" s="3" t="s">
        <v>32</v>
      </c>
      <c r="U19" s="3">
        <v>1.7381974248927037</v>
      </c>
      <c r="V19" s="3">
        <v>0</v>
      </c>
      <c r="W19" s="3">
        <v>1</v>
      </c>
      <c r="X19" s="3">
        <v>1</v>
      </c>
      <c r="Y19" s="3">
        <v>0</v>
      </c>
      <c r="Z19" s="3">
        <v>1</v>
      </c>
      <c r="AA19" s="3">
        <v>0.50920810313075515</v>
      </c>
      <c r="AB19" s="3">
        <v>1.0599842146803473</v>
      </c>
      <c r="AC19" s="3">
        <v>0.28456988844800479</v>
      </c>
      <c r="AD19" s="3">
        <v>0.32497941154450849</v>
      </c>
      <c r="AE19" s="3">
        <v>1.0336000000000001</v>
      </c>
      <c r="AF19" s="3">
        <v>0.69118053635609622</v>
      </c>
      <c r="AG19" s="3">
        <v>0.33668730650154799</v>
      </c>
      <c r="AH19" s="3">
        <v>0.11199999999999999</v>
      </c>
      <c r="AI19" s="3">
        <v>0.23322743412446273</v>
      </c>
      <c r="AJ19" s="3">
        <v>0.18796992481203009</v>
      </c>
    </row>
    <row r="20" spans="1:36" ht="17">
      <c r="A20" s="18" t="s">
        <v>306</v>
      </c>
      <c r="B20" s="20" t="s">
        <v>375</v>
      </c>
      <c r="C20" s="3">
        <f>AVERAGE(Eosauropt_measurements_traits!AV129:AV135)</f>
        <v>0.33527110680892724</v>
      </c>
      <c r="D20" s="3">
        <f>AVERAGE(Eosauropt_measurements_traits!AW129:AW135)</f>
        <v>0.30480836356252089</v>
      </c>
      <c r="E20" s="3">
        <f>AVERAGE(Eosauropt_measurements_traits!AX129:AX135)</f>
        <v>6.1869879518072282E-2</v>
      </c>
      <c r="F20" s="3">
        <f>AVERAGE(Eosauropt_measurements_traits!AY129:AY135)</f>
        <v>0.12893482195349262</v>
      </c>
      <c r="G20" s="3">
        <f>AVERAGE(Eosauropt_measurements_traits!AZ129:AZ135)</f>
        <v>0.5713547420309627</v>
      </c>
      <c r="H20" s="3">
        <f>AVERAGE(Eosauropt_measurements_traits!BA129:BA135)</f>
        <v>0.14113911404373861</v>
      </c>
      <c r="I20" s="3">
        <f>AVERAGE(Eosauropt_measurements_traits!BB129:BB135)</f>
        <v>0.39148111346618703</v>
      </c>
      <c r="J20" s="3">
        <f>AVERAGE(Eosauropt_measurements_traits!BC129:BC135)</f>
        <v>0.14246959690435393</v>
      </c>
      <c r="K20" s="3">
        <f>AVERAGE(Eosauropt_measurements_traits!BD129:BD135)</f>
        <v>1.8825972753977641E-2</v>
      </c>
      <c r="L20" s="3">
        <f>AVERAGE(Eosauropt_measurements_traits!BE129:BE135)</f>
        <v>0.19657875113680379</v>
      </c>
      <c r="M20" s="3">
        <f>AVERAGE(Eosauropt_measurements_traits!BF129:BF135)</f>
        <v>0.10887654252691326</v>
      </c>
      <c r="N20" s="3">
        <f>AVERAGE(Eosauropt_measurements_traits!BG129:BG135)</f>
        <v>0.45643422221440111</v>
      </c>
      <c r="O20" s="3" t="s">
        <v>32</v>
      </c>
      <c r="P20" s="3">
        <f>AVERAGE(Eosauropt_measurements_traits!BI129:BI135)</f>
        <v>2.9639418538795547E-2</v>
      </c>
      <c r="Q20" s="3">
        <f>AVERAGE(Eosauropt_measurements_traits!BJ129:BJ135)</f>
        <v>0.50201647309901642</v>
      </c>
      <c r="R20" s="55">
        <f>AVERAGE(Eosauropt_measurements_traits!BK129:BK135)</f>
        <v>2.3139999999999996</v>
      </c>
      <c r="S20" s="3">
        <f>AVERAGE(Eosauropt_measurements_traits!AH129:AH135)</f>
        <v>2.8480000000000003</v>
      </c>
      <c r="T20" s="3" t="s">
        <v>32</v>
      </c>
      <c r="U20" s="3">
        <f>AVERAGE(Eosauropt_measurements_traits!BM129:BM135)</f>
        <v>2.1932108585077108</v>
      </c>
      <c r="V20" s="3">
        <v>0</v>
      </c>
      <c r="W20" s="3">
        <v>1</v>
      </c>
      <c r="X20" s="3">
        <v>1</v>
      </c>
      <c r="Y20" s="3">
        <v>0</v>
      </c>
      <c r="Z20" s="3">
        <v>1</v>
      </c>
      <c r="AA20" s="3">
        <f>AVERAGE(Eosauropt_measurements_traits!BR129:BR135)</f>
        <v>0.39789264562632853</v>
      </c>
      <c r="AB20" s="3">
        <f>AVERAGE(Eosauropt_measurements_traits!BS129:BS135)</f>
        <v>0.68886826896393105</v>
      </c>
      <c r="AC20" s="3">
        <f>AVERAGE(Eosauropt_measurements_traits!BT129:BT135)</f>
        <v>0.29838281032455982</v>
      </c>
      <c r="AD20" s="3">
        <f>AVERAGE(Eosauropt_measurements_traits!BU129:BU135)</f>
        <v>0.38639645397546057</v>
      </c>
      <c r="AE20" s="3">
        <f>AVERAGE(Eosauropt_measurements_traits!BV129:BV135)</f>
        <v>1.2403866712698035</v>
      </c>
      <c r="AF20" s="3">
        <f>AVERAGE(Eosauropt_measurements_traits!BW129:BW135)</f>
        <v>0.51090526935803993</v>
      </c>
      <c r="AG20" s="3">
        <f>AVERAGE(Eosauropt_measurements_traits!BX129:BX135)</f>
        <v>0.21815094205063248</v>
      </c>
      <c r="AH20" s="3">
        <f>AVERAGE(Eosauropt_measurements_traits!BY129:BY135)</f>
        <v>0.12528164495970845</v>
      </c>
      <c r="AI20" s="3">
        <f>AVERAGE(Eosauropt_measurements_traits!BZ129:BZ135)</f>
        <v>0.18834264541349438</v>
      </c>
      <c r="AJ20" s="3">
        <f>AVERAGE(Eosauropt_measurements_traits!CA129:CA135)</f>
        <v>0.14827597760049327</v>
      </c>
    </row>
    <row r="21" spans="1:36" ht="17">
      <c r="A21" s="18" t="s">
        <v>306</v>
      </c>
      <c r="B21" s="20" t="s">
        <v>162</v>
      </c>
      <c r="C21" s="3">
        <v>0.30737051792828685</v>
      </c>
      <c r="D21" s="3">
        <v>0.3386454183266932</v>
      </c>
      <c r="E21" s="3">
        <v>3.6300777873811585E-2</v>
      </c>
      <c r="F21" s="3" t="s">
        <v>32</v>
      </c>
      <c r="G21" s="3">
        <v>0.54105445116681072</v>
      </c>
      <c r="H21" s="3">
        <v>0.15400410677618068</v>
      </c>
      <c r="I21" s="3">
        <v>0.42134831460674155</v>
      </c>
      <c r="J21" s="3">
        <v>0.15195071868583163</v>
      </c>
      <c r="K21" s="3">
        <v>1.0312336312122028E-2</v>
      </c>
      <c r="L21" s="3">
        <v>0.15727091633466134</v>
      </c>
      <c r="M21" s="3">
        <v>4.7011952191235051E-2</v>
      </c>
      <c r="N21" s="3">
        <v>0.43650615057348219</v>
      </c>
      <c r="O21" s="3" t="s">
        <v>32</v>
      </c>
      <c r="P21" s="3">
        <v>2.4900398406374501E-2</v>
      </c>
      <c r="Q21" s="3">
        <v>0.5239043824701195</v>
      </c>
      <c r="R21" s="55">
        <v>2.25</v>
      </c>
      <c r="S21" s="25">
        <v>2.63</v>
      </c>
      <c r="T21" s="3" t="s">
        <v>32</v>
      </c>
      <c r="U21" s="3">
        <v>1.9174311926605503</v>
      </c>
      <c r="V21" s="3" t="s">
        <v>32</v>
      </c>
      <c r="W21" s="3" t="s">
        <v>32</v>
      </c>
      <c r="X21" s="3">
        <v>1</v>
      </c>
      <c r="Y21" s="3">
        <v>0</v>
      </c>
      <c r="Z21" s="3" t="s">
        <v>32</v>
      </c>
      <c r="AA21" s="3">
        <v>0.41593270302333102</v>
      </c>
      <c r="AB21" s="3">
        <v>0.66236474098572806</v>
      </c>
      <c r="AC21" s="3" t="s">
        <v>32</v>
      </c>
      <c r="AD21" s="3" t="s">
        <v>32</v>
      </c>
      <c r="AE21" s="3">
        <v>0.82690217391304355</v>
      </c>
      <c r="AF21" s="3">
        <v>0.73306772908366524</v>
      </c>
      <c r="AG21" s="3">
        <v>0.25041077883667434</v>
      </c>
      <c r="AH21" s="3">
        <v>0.12907608695652176</v>
      </c>
      <c r="AI21" s="3">
        <v>0.20858895705521471</v>
      </c>
      <c r="AJ21" s="3">
        <v>0.13766388557806913</v>
      </c>
    </row>
    <row r="22" spans="1:36" ht="17">
      <c r="A22" s="18" t="s">
        <v>306</v>
      </c>
      <c r="B22" s="20" t="s">
        <v>164</v>
      </c>
      <c r="C22" s="3">
        <v>0.32695264981982597</v>
      </c>
      <c r="D22" s="3">
        <v>0.35908558837705706</v>
      </c>
      <c r="E22" s="3" t="s">
        <v>32</v>
      </c>
      <c r="F22" s="3">
        <v>0.14363709894850363</v>
      </c>
      <c r="G22" s="3" t="s">
        <v>32</v>
      </c>
      <c r="H22" s="3" t="s">
        <v>32</v>
      </c>
      <c r="I22" s="3" t="s">
        <v>32</v>
      </c>
      <c r="J22" s="3">
        <v>0.12445341405987219</v>
      </c>
      <c r="K22" s="3">
        <v>1.7226368131782917E-2</v>
      </c>
      <c r="L22" s="3">
        <v>0.17846404553696435</v>
      </c>
      <c r="M22" s="3">
        <v>6.3806835135073098E-2</v>
      </c>
      <c r="N22" s="3">
        <v>0.54133688739299435</v>
      </c>
      <c r="O22" s="3" t="s">
        <v>32</v>
      </c>
      <c r="P22" s="3">
        <v>2.9149165691202458E-2</v>
      </c>
      <c r="Q22" s="3">
        <v>0.43209621519887992</v>
      </c>
      <c r="R22" s="55">
        <v>1.53</v>
      </c>
      <c r="S22" s="25">
        <v>2.2799999999999998</v>
      </c>
      <c r="T22" s="3">
        <v>0.30309999999999998</v>
      </c>
      <c r="U22" s="3">
        <v>1.4928909952606635</v>
      </c>
      <c r="V22" s="3">
        <v>1</v>
      </c>
      <c r="W22" s="3">
        <v>1</v>
      </c>
      <c r="X22" s="3">
        <v>1</v>
      </c>
      <c r="Y22" s="3">
        <v>0</v>
      </c>
      <c r="Z22" s="3">
        <v>1</v>
      </c>
      <c r="AA22" s="3" t="s">
        <v>32</v>
      </c>
      <c r="AB22" s="3" t="s">
        <v>32</v>
      </c>
      <c r="AC22" s="3" t="s">
        <v>32</v>
      </c>
      <c r="AD22" s="3" t="s">
        <v>32</v>
      </c>
      <c r="AE22" s="3">
        <v>0.7276175355032195</v>
      </c>
      <c r="AF22" s="3">
        <v>0.39031191902499485</v>
      </c>
      <c r="AG22" s="3">
        <v>0.27829635915464501</v>
      </c>
      <c r="AH22" s="3">
        <v>0.11896151245185381</v>
      </c>
      <c r="AI22" s="3" t="s">
        <v>32</v>
      </c>
      <c r="AJ22" s="3" t="s">
        <v>32</v>
      </c>
    </row>
    <row r="23" spans="1:36" ht="17">
      <c r="A23" s="18" t="s">
        <v>306</v>
      </c>
      <c r="B23" s="20" t="s">
        <v>166</v>
      </c>
      <c r="C23" s="3">
        <v>0.35233996772458309</v>
      </c>
      <c r="D23" s="3">
        <v>0.30866057019903176</v>
      </c>
      <c r="E23" s="3">
        <v>4.7302291204730229E-2</v>
      </c>
      <c r="F23" s="3">
        <v>0.10716925351071693</v>
      </c>
      <c r="G23" s="3" t="s">
        <v>32</v>
      </c>
      <c r="H23" s="3">
        <v>0.12704741379310344</v>
      </c>
      <c r="I23" s="3" t="s">
        <v>32</v>
      </c>
      <c r="J23" s="3">
        <v>0.14278017241379312</v>
      </c>
      <c r="K23" s="3">
        <v>1.6919054793842727E-2</v>
      </c>
      <c r="L23" s="3">
        <v>0.18278644432490584</v>
      </c>
      <c r="M23" s="3">
        <v>7.5094136632598174E-2</v>
      </c>
      <c r="N23" s="3">
        <v>0.54635659220310917</v>
      </c>
      <c r="O23" s="3">
        <v>9.6611081226465848E-2</v>
      </c>
      <c r="P23" s="3">
        <v>4.8413125336202255E-2</v>
      </c>
      <c r="Q23" s="3">
        <v>0.39591178052716508</v>
      </c>
      <c r="R23" s="55">
        <v>2.1</v>
      </c>
      <c r="S23" s="25">
        <v>1.84</v>
      </c>
      <c r="T23" s="3" t="s">
        <v>32</v>
      </c>
      <c r="U23" s="3" t="s">
        <v>32</v>
      </c>
      <c r="V23" s="3">
        <v>1</v>
      </c>
      <c r="W23" s="3">
        <v>1</v>
      </c>
      <c r="X23" s="3">
        <v>1</v>
      </c>
      <c r="Y23" s="3">
        <v>0</v>
      </c>
      <c r="Z23" s="3">
        <v>1</v>
      </c>
      <c r="AA23" s="3" t="s">
        <v>32</v>
      </c>
      <c r="AB23" s="3" t="s">
        <v>32</v>
      </c>
      <c r="AC23" s="3" t="s">
        <v>32</v>
      </c>
      <c r="AD23" s="3" t="s">
        <v>32</v>
      </c>
      <c r="AE23" s="3">
        <v>0.70756457564575648</v>
      </c>
      <c r="AF23" s="3">
        <v>0.4664873587950511</v>
      </c>
      <c r="AG23" s="3">
        <v>0.23337679269882661</v>
      </c>
      <c r="AH23" s="3">
        <v>0.16374538745387454</v>
      </c>
      <c r="AI23" s="3" t="s">
        <v>32</v>
      </c>
      <c r="AJ23" s="3">
        <v>0.17741935483870969</v>
      </c>
    </row>
    <row r="24" spans="1:36">
      <c r="A24" s="18" t="s">
        <v>306</v>
      </c>
      <c r="B24" s="19" t="s">
        <v>310</v>
      </c>
      <c r="C24" s="3">
        <f>AVERAGE(Eosauropt_measurements_traits!AV139:AV140)</f>
        <v>0.34622085887559795</v>
      </c>
      <c r="D24" s="3">
        <f>AVERAGE(Eosauropt_measurements_traits!AW139:AW140)</f>
        <v>0.26071547236681802</v>
      </c>
      <c r="E24" s="3">
        <f>AVERAGE(Eosauropt_measurements_traits!AX139:AX140)</f>
        <v>4.6242649537179159E-2</v>
      </c>
      <c r="F24" s="3">
        <f>AVERAGE(Eosauropt_measurements_traits!AY139:AY140)</f>
        <v>0.12384322574129616</v>
      </c>
      <c r="G24" s="3">
        <f>AVERAGE(Eosauropt_measurements_traits!AZ139:AZ140)</f>
        <v>0.53888566453859554</v>
      </c>
      <c r="H24" s="3">
        <f>AVERAGE(Eosauropt_measurements_traits!BA139:BA140)</f>
        <v>0.16707273613260354</v>
      </c>
      <c r="I24" s="3">
        <f>AVERAGE(Eosauropt_measurements_traits!BB139:BB140)</f>
        <v>0.40911648846370285</v>
      </c>
      <c r="J24" s="3">
        <f>AVERAGE(Eosauropt_measurements_traits!BC139:BC140)</f>
        <v>0.15980861003993169</v>
      </c>
      <c r="K24" s="3">
        <f>AVERAGE(Eosauropt_measurements_traits!BD139:BD140)</f>
        <v>1.7405762939528585E-2</v>
      </c>
      <c r="L24" s="3">
        <f>AVERAGE(Eosauropt_measurements_traits!BE139:BE140)</f>
        <v>0.17827926648996784</v>
      </c>
      <c r="M24" s="3">
        <f>AVERAGE(Eosauropt_measurements_traits!BF139:BF140)</f>
        <v>7.2607799105427778E-2</v>
      </c>
      <c r="N24" s="3">
        <f>AVERAGE(Eosauropt_measurements_traits!BG139:BG140)</f>
        <v>0.4470108802088455</v>
      </c>
      <c r="O24" s="3">
        <f>AVERAGE(Eosauropt_measurements_traits!BH139:BH140)</f>
        <v>6.2857760017280481E-2</v>
      </c>
      <c r="P24" s="3">
        <f>AVERAGE(Eosauropt_measurements_traits!BI139:BI140)</f>
        <v>2.5458731451192339E-2</v>
      </c>
      <c r="Q24" s="3">
        <f>AVERAGE(Eosauropt_measurements_traits!BJ139:BJ140)</f>
        <v>0.49250999805489287</v>
      </c>
      <c r="R24" s="55">
        <f>AVERAGE(Eosauropt_measurements_traits!BK139:BK140)</f>
        <v>2.11</v>
      </c>
      <c r="S24" s="25">
        <v>2.0699999999999998</v>
      </c>
      <c r="T24" s="3" t="s">
        <v>32</v>
      </c>
      <c r="U24" s="3">
        <v>2.0597014925373136</v>
      </c>
      <c r="V24" s="3">
        <v>1</v>
      </c>
      <c r="W24" s="3" t="s">
        <v>32</v>
      </c>
      <c r="X24" s="3">
        <v>1</v>
      </c>
      <c r="Y24" s="3">
        <v>0</v>
      </c>
      <c r="Z24" s="3">
        <v>1</v>
      </c>
      <c r="AA24" s="3" t="s">
        <v>32</v>
      </c>
      <c r="AB24" s="3" t="s">
        <v>32</v>
      </c>
      <c r="AC24" s="3" t="s">
        <v>32</v>
      </c>
      <c r="AD24" s="3" t="s">
        <v>32</v>
      </c>
      <c r="AE24" s="3">
        <f>AVERAGE(Eosauropt_measurements_traits!BV138:BV139)</f>
        <v>0.75520913669747636</v>
      </c>
      <c r="AF24" s="3">
        <f>AVERAGE(Eosauropt_measurements_traits!BW138:BW139)</f>
        <v>0.77066672724286522</v>
      </c>
      <c r="AG24" s="3">
        <f>AVERAGE(Eosauropt_measurements_traits!BX138:BX139)</f>
        <v>0.24090616856468239</v>
      </c>
      <c r="AH24" s="3">
        <f>AVERAGE(Eosauropt_measurements_traits!BY138:BY139)</f>
        <v>0.13472639147613341</v>
      </c>
      <c r="AI24" s="3" t="s">
        <v>32</v>
      </c>
      <c r="AJ24" s="3">
        <f>AVERAGE(Eosauropt_measurements_traits!CA138:CA139)</f>
        <v>0.17741935483870969</v>
      </c>
    </row>
    <row r="25" spans="1:36">
      <c r="A25" s="18" t="s">
        <v>306</v>
      </c>
      <c r="B25" s="19" t="s">
        <v>278</v>
      </c>
      <c r="C25" s="3">
        <v>0.30130041877892882</v>
      </c>
      <c r="D25" s="3">
        <v>0.31121886709279262</v>
      </c>
      <c r="E25" s="3" t="s">
        <v>32</v>
      </c>
      <c r="F25" s="3" t="s">
        <v>32</v>
      </c>
      <c r="G25" s="3" t="s">
        <v>32</v>
      </c>
      <c r="H25" s="3" t="s">
        <v>32</v>
      </c>
      <c r="I25" s="3" t="s">
        <v>32</v>
      </c>
      <c r="J25" s="3">
        <v>0.18836314240434684</v>
      </c>
      <c r="K25" s="3">
        <v>1.6775228815612473E-2</v>
      </c>
      <c r="L25" s="3">
        <v>0.1520828741459114</v>
      </c>
      <c r="M25" s="3">
        <v>6.8106678421864672E-2</v>
      </c>
      <c r="N25" s="3">
        <v>0.55256577861244327</v>
      </c>
      <c r="O25" s="3" t="s">
        <v>32</v>
      </c>
      <c r="P25" s="3">
        <v>2.5126735728454926E-2</v>
      </c>
      <c r="Q25" s="3">
        <v>0.50672250385717432</v>
      </c>
      <c r="R25" s="55">
        <v>2.4300000000000002</v>
      </c>
      <c r="S25" s="25">
        <v>0.69</v>
      </c>
      <c r="T25" s="3" t="s">
        <v>32</v>
      </c>
      <c r="U25" s="3" t="s">
        <v>32</v>
      </c>
      <c r="V25" s="3">
        <v>1</v>
      </c>
      <c r="W25" s="3">
        <v>1</v>
      </c>
      <c r="X25" s="3">
        <v>1</v>
      </c>
      <c r="Y25" s="3">
        <v>0</v>
      </c>
      <c r="Z25" s="3">
        <v>1</v>
      </c>
      <c r="AA25" s="3" t="s">
        <v>32</v>
      </c>
      <c r="AB25" s="3" t="s">
        <v>32</v>
      </c>
      <c r="AC25" s="3" t="s">
        <v>32</v>
      </c>
      <c r="AD25" s="3" t="s">
        <v>32</v>
      </c>
      <c r="AE25" s="3" t="s">
        <v>32</v>
      </c>
      <c r="AF25" s="3" t="s">
        <v>32</v>
      </c>
      <c r="AG25" s="3" t="s">
        <v>32</v>
      </c>
      <c r="AH25" s="3" t="s">
        <v>32</v>
      </c>
      <c r="AI25" s="3" t="s">
        <v>32</v>
      </c>
      <c r="AJ25" s="3" t="s">
        <v>32</v>
      </c>
    </row>
    <row r="26" spans="1:36">
      <c r="A26" s="18" t="s">
        <v>306</v>
      </c>
      <c r="B26" s="19" t="s">
        <v>174</v>
      </c>
      <c r="C26" s="3">
        <v>0.35007033870793208</v>
      </c>
      <c r="D26" s="3">
        <v>0.26106481982469432</v>
      </c>
      <c r="E26" s="3" t="s">
        <v>32</v>
      </c>
      <c r="F26" s="3">
        <v>0.15612030776404756</v>
      </c>
      <c r="G26" s="3" t="s">
        <v>32</v>
      </c>
      <c r="H26" s="3">
        <v>0.14495985727029437</v>
      </c>
      <c r="I26" s="3" t="s">
        <v>32</v>
      </c>
      <c r="J26" s="3">
        <v>0.15900981266726136</v>
      </c>
      <c r="K26" s="3">
        <v>1.6162685498412977E-2</v>
      </c>
      <c r="L26" s="3">
        <v>0.1827183205280814</v>
      </c>
      <c r="M26" s="3">
        <v>6.4549291202250836E-2</v>
      </c>
      <c r="N26" s="3">
        <v>0.45104513073804331</v>
      </c>
      <c r="O26" s="3" t="s">
        <v>32</v>
      </c>
      <c r="P26" s="3">
        <v>3.5277567362839518E-2</v>
      </c>
      <c r="Q26" s="3">
        <v>0.41218482848176607</v>
      </c>
      <c r="R26" s="55">
        <v>1.84</v>
      </c>
      <c r="S26" s="25">
        <v>5.14</v>
      </c>
      <c r="T26" s="3">
        <v>0.45600000000000002</v>
      </c>
      <c r="U26" s="3">
        <v>1.6420454545454546</v>
      </c>
      <c r="V26" s="3">
        <v>1</v>
      </c>
      <c r="W26" s="3">
        <v>1</v>
      </c>
      <c r="X26" s="3">
        <v>1</v>
      </c>
      <c r="Y26" s="3">
        <v>0</v>
      </c>
      <c r="Z26" s="3">
        <v>1</v>
      </c>
      <c r="AA26" s="3">
        <v>0.40072876763524246</v>
      </c>
      <c r="AB26" s="3">
        <v>0.5737269924320284</v>
      </c>
      <c r="AC26" s="3" t="s">
        <v>32</v>
      </c>
      <c r="AD26" s="3" t="s">
        <v>32</v>
      </c>
      <c r="AE26" s="3">
        <v>0.77907845579078461</v>
      </c>
      <c r="AF26" s="3">
        <v>0.65171518233957371</v>
      </c>
      <c r="AG26" s="3">
        <v>0.20172634271099743</v>
      </c>
      <c r="AH26" s="3">
        <v>0.10776255707762557</v>
      </c>
      <c r="AI26" s="3">
        <v>0.2489943521189712</v>
      </c>
      <c r="AJ26" s="3">
        <v>0.18872956497644777</v>
      </c>
    </row>
    <row r="27" spans="1:36">
      <c r="A27" s="18" t="s">
        <v>306</v>
      </c>
      <c r="B27" s="19" t="s">
        <v>182</v>
      </c>
      <c r="C27" s="3">
        <v>0.34823529411764709</v>
      </c>
      <c r="D27" s="3">
        <v>0.1919327731092437</v>
      </c>
      <c r="E27" s="3" t="s">
        <v>32</v>
      </c>
      <c r="F27" s="3" t="s">
        <v>32</v>
      </c>
      <c r="G27" s="3" t="s">
        <v>32</v>
      </c>
      <c r="H27" s="3" t="s">
        <v>32</v>
      </c>
      <c r="I27" s="3" t="s">
        <v>32</v>
      </c>
      <c r="J27" s="3" t="s">
        <v>32</v>
      </c>
      <c r="K27" s="3">
        <v>1.493196056006809E-2</v>
      </c>
      <c r="L27" s="3">
        <v>0.23244990303813834</v>
      </c>
      <c r="M27" s="3">
        <v>6.3374272786037494E-2</v>
      </c>
      <c r="N27" s="3">
        <v>0.25138833522164217</v>
      </c>
      <c r="O27" s="3" t="s">
        <v>32</v>
      </c>
      <c r="P27" s="3">
        <v>2.3891402714932126E-2</v>
      </c>
      <c r="Q27" s="3">
        <v>0.57538461538461538</v>
      </c>
      <c r="R27" s="55">
        <v>2.42</v>
      </c>
      <c r="S27" s="25">
        <v>5.13</v>
      </c>
      <c r="T27" s="3">
        <v>0.25750000000000001</v>
      </c>
      <c r="U27" s="3">
        <v>1.1913043478260872</v>
      </c>
      <c r="V27" s="3">
        <v>1</v>
      </c>
      <c r="W27" s="3">
        <v>1</v>
      </c>
      <c r="X27" s="3">
        <v>1</v>
      </c>
      <c r="Y27" s="3">
        <v>0</v>
      </c>
      <c r="Z27" s="3">
        <v>1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3" t="s">
        <v>32</v>
      </c>
      <c r="AG27" s="3" t="s">
        <v>32</v>
      </c>
      <c r="AH27" s="3" t="s">
        <v>32</v>
      </c>
      <c r="AI27" s="3" t="s">
        <v>32</v>
      </c>
      <c r="AJ27" s="3" t="s">
        <v>32</v>
      </c>
    </row>
    <row r="28" spans="1:36">
      <c r="A28" s="18" t="s">
        <v>306</v>
      </c>
      <c r="B28" s="19" t="s">
        <v>184</v>
      </c>
      <c r="C28" s="3">
        <v>0.28940290478752018</v>
      </c>
      <c r="D28" s="3">
        <v>0.31959386767079073</v>
      </c>
      <c r="E28" s="3" t="s">
        <v>32</v>
      </c>
      <c r="F28" s="3" t="s">
        <v>32</v>
      </c>
      <c r="G28" s="3" t="s">
        <v>32</v>
      </c>
      <c r="H28" s="3">
        <v>0.21552143403043145</v>
      </c>
      <c r="I28" s="3" t="s">
        <v>32</v>
      </c>
      <c r="J28" s="3">
        <v>0.15493642743000069</v>
      </c>
      <c r="K28" s="3">
        <v>1.636494789606471E-2</v>
      </c>
      <c r="L28" s="3">
        <v>0.15586336740182893</v>
      </c>
      <c r="M28" s="3">
        <v>7.0064550833781603E-2</v>
      </c>
      <c r="N28" s="3">
        <v>0.49092666265079882</v>
      </c>
      <c r="O28" s="3" t="s">
        <v>32</v>
      </c>
      <c r="P28" s="3">
        <v>2.0172135556750941E-2</v>
      </c>
      <c r="Q28" s="3">
        <v>0.54706831629908548</v>
      </c>
      <c r="R28" s="55">
        <v>2.5</v>
      </c>
      <c r="S28" s="25">
        <v>2.54</v>
      </c>
      <c r="T28" s="3" t="s">
        <v>32</v>
      </c>
      <c r="U28" s="3" t="s">
        <v>32</v>
      </c>
      <c r="V28" s="3" t="s">
        <v>32</v>
      </c>
      <c r="W28" s="3">
        <v>1</v>
      </c>
      <c r="X28" s="3">
        <v>1</v>
      </c>
      <c r="Y28" s="3">
        <v>0</v>
      </c>
      <c r="Z28" s="3">
        <v>1</v>
      </c>
      <c r="AA28" s="3" t="s">
        <v>32</v>
      </c>
      <c r="AB28" s="3" t="s">
        <v>32</v>
      </c>
      <c r="AC28" s="3" t="s">
        <v>32</v>
      </c>
      <c r="AD28" s="3" t="s">
        <v>32</v>
      </c>
      <c r="AE28" s="3">
        <v>0.89063108687183479</v>
      </c>
      <c r="AF28" s="3">
        <v>0.69042495965572892</v>
      </c>
      <c r="AG28" s="3">
        <v>0.15352651722252594</v>
      </c>
      <c r="AH28" s="3">
        <v>9.378652123100896E-2</v>
      </c>
      <c r="AI28" s="3">
        <v>0.18362334744212783</v>
      </c>
      <c r="AJ28" s="3">
        <v>0.17237720500464213</v>
      </c>
    </row>
    <row r="29" spans="1:36">
      <c r="A29" s="18" t="s">
        <v>306</v>
      </c>
      <c r="B29" s="19" t="s">
        <v>187</v>
      </c>
      <c r="C29" s="3">
        <f>AVERAGE(Eosauropt_measurements_traits!AV147:AV154)</f>
        <v>0.30800996793849189</v>
      </c>
      <c r="D29" s="3">
        <f>AVERAGE(Eosauropt_measurements_traits!AW147:AW154)</f>
        <v>0.23165446523350966</v>
      </c>
      <c r="E29" s="3">
        <f>AVERAGE(Eosauropt_measurements_traits!AX147:AX154)</f>
        <v>4.293276144461447E-2</v>
      </c>
      <c r="F29" s="3">
        <f>AVERAGE(Eosauropt_measurements_traits!AY147:AY154)</f>
        <v>0.1270276298996946</v>
      </c>
      <c r="G29" s="3">
        <f>AVERAGE(Eosauropt_measurements_traits!AZ147:AZ154)</f>
        <v>0.49275321479049211</v>
      </c>
      <c r="H29" s="3">
        <f>AVERAGE(Eosauropt_measurements_traits!BA147:BA154)</f>
        <v>0.18773392712067136</v>
      </c>
      <c r="I29" s="3">
        <f>AVERAGE(Eosauropt_measurements_traits!BB147:BB154)</f>
        <v>0.46015233128075672</v>
      </c>
      <c r="J29" s="3">
        <f>AVERAGE(Eosauropt_measurements_traits!BC147:BC154)</f>
        <v>0.16552233071162958</v>
      </c>
      <c r="K29" s="3">
        <f>AVERAGE(Eosauropt_measurements_traits!BD147:BD154)</f>
        <v>1.5541096871178255E-2</v>
      </c>
      <c r="L29" s="3">
        <f>AVERAGE(Eosauropt_measurements_traits!BE147:BE154)</f>
        <v>0.16568373628850291</v>
      </c>
      <c r="M29" s="3">
        <f>AVERAGE(Eosauropt_measurements_traits!BF147:BF154)</f>
        <v>9.2774358173830312E-2</v>
      </c>
      <c r="N29" s="3">
        <f>AVERAGE(Eosauropt_measurements_traits!BG147:BG154)</f>
        <v>0.28578343334704798</v>
      </c>
      <c r="O29" s="3" t="s">
        <v>32</v>
      </c>
      <c r="P29" s="3">
        <f>AVERAGE(Eosauropt_measurements_traits!BI147:BI154)</f>
        <v>3.3363428253636224E-2</v>
      </c>
      <c r="Q29" s="3">
        <f>AVERAGE(Eosauropt_measurements_traits!BJ147:BJ154)</f>
        <v>0.58432459842156415</v>
      </c>
      <c r="R29" s="55">
        <f>AVERAGE(Eosauropt_measurements_traits!BK147:BK154)</f>
        <v>1.81</v>
      </c>
      <c r="S29" s="3">
        <f>AVERAGE(Eosauropt_measurements_traits!AH147:AH154)</f>
        <v>7.42</v>
      </c>
      <c r="T29" s="3">
        <f>AVERAGE(Eosauropt_measurements_traits!BL147:BL154)</f>
        <v>5.3199999999999997E-2</v>
      </c>
      <c r="U29" s="3">
        <f>AVERAGE(Eosauropt_measurements_traits!BM147:BM154)</f>
        <v>1.0536585365853661</v>
      </c>
      <c r="V29" s="3">
        <v>1</v>
      </c>
      <c r="W29" s="3">
        <v>1</v>
      </c>
      <c r="X29" s="3">
        <v>1</v>
      </c>
      <c r="Y29" s="3">
        <v>0</v>
      </c>
      <c r="Z29" s="3">
        <v>1</v>
      </c>
      <c r="AA29" s="3">
        <f>AVERAGE(Eosauropt_measurements_traits!BR147:BR154)</f>
        <v>0.50419084461637653</v>
      </c>
      <c r="AB29" s="3">
        <f>AVERAGE(Eosauropt_measurements_traits!BS147:BS154)</f>
        <v>0.61272297442510204</v>
      </c>
      <c r="AC29" s="3">
        <f>AVERAGE(Eosauropt_measurements_traits!BT147:BT154)</f>
        <v>0.31235734808410087</v>
      </c>
      <c r="AD29" s="3">
        <f>AVERAGE(Eosauropt_measurements_traits!BU147:BU154)</f>
        <v>0.3784619102601971</v>
      </c>
      <c r="AE29" s="3">
        <f>AVERAGE(Eosauropt_measurements_traits!BV147:BV154)</f>
        <v>0.93791786055396376</v>
      </c>
      <c r="AF29" s="3">
        <f>AVERAGE(Eosauropt_measurements_traits!BW147:BW154)</f>
        <v>0.5198609731876862</v>
      </c>
      <c r="AG29" s="3">
        <f>AVERAGE(Eosauropt_measurements_traits!BX147:BX154)</f>
        <v>0.18989790935491507</v>
      </c>
      <c r="AH29" s="3">
        <f>AVERAGE(Eosauropt_measurements_traits!BY147:BY154)</f>
        <v>0.11253663751822593</v>
      </c>
      <c r="AI29" s="3" t="s">
        <v>32</v>
      </c>
      <c r="AJ29" s="3" t="s">
        <v>32</v>
      </c>
    </row>
    <row r="30" spans="1:36">
      <c r="A30" s="18" t="s">
        <v>306</v>
      </c>
      <c r="B30" s="19" t="s">
        <v>192</v>
      </c>
      <c r="C30" s="3">
        <v>0.347261464898935</v>
      </c>
      <c r="D30" s="3">
        <v>0.20631384481634427</v>
      </c>
      <c r="E30" s="3" t="s">
        <v>32</v>
      </c>
      <c r="F30" s="3" t="s">
        <v>32</v>
      </c>
      <c r="G30" s="3" t="s">
        <v>32</v>
      </c>
      <c r="H30" s="3" t="s">
        <v>32</v>
      </c>
      <c r="I30" s="3" t="s">
        <v>32</v>
      </c>
      <c r="J30" s="3" t="s">
        <v>32</v>
      </c>
      <c r="K30" s="3">
        <v>1.8509602700640428E-2</v>
      </c>
      <c r="L30" s="3">
        <v>0.22027820039121931</v>
      </c>
      <c r="M30" s="3">
        <v>6.3192784177352759E-2</v>
      </c>
      <c r="N30" s="3">
        <v>0.34191534911651578</v>
      </c>
      <c r="O30" s="3" t="s">
        <v>32</v>
      </c>
      <c r="P30" s="3">
        <v>2.4396870245598785E-2</v>
      </c>
      <c r="Q30" s="3">
        <v>0.52738535101064987</v>
      </c>
      <c r="R30" s="55">
        <v>1.9</v>
      </c>
      <c r="S30" s="3">
        <v>3.24</v>
      </c>
      <c r="T30" s="3" t="s">
        <v>32</v>
      </c>
      <c r="U30" s="3">
        <v>2.005235602094241</v>
      </c>
      <c r="V30" s="3">
        <v>1</v>
      </c>
      <c r="W30" s="3">
        <v>1</v>
      </c>
      <c r="X30" s="3">
        <v>1</v>
      </c>
      <c r="Y30" s="3">
        <v>0</v>
      </c>
      <c r="Z30" s="3">
        <v>1</v>
      </c>
      <c r="AA30" s="3" t="s">
        <v>32</v>
      </c>
      <c r="AB30" s="3" t="s">
        <v>32</v>
      </c>
      <c r="AC30" s="3" t="s">
        <v>32</v>
      </c>
      <c r="AD30" s="3" t="s">
        <v>32</v>
      </c>
      <c r="AE30" s="3" t="s">
        <v>32</v>
      </c>
      <c r="AF30" s="3" t="s">
        <v>32</v>
      </c>
      <c r="AG30" s="3">
        <v>0.13069743413122092</v>
      </c>
      <c r="AH30" s="3" t="s">
        <v>32</v>
      </c>
      <c r="AI30" s="3" t="s">
        <v>32</v>
      </c>
      <c r="AJ30" s="3" t="s">
        <v>32</v>
      </c>
    </row>
    <row r="31" spans="1:36">
      <c r="A31" s="18" t="s">
        <v>306</v>
      </c>
      <c r="B31" s="19" t="s">
        <v>277</v>
      </c>
      <c r="C31" s="3">
        <f>AVERAGE(Eosauropt_measurements_traits!AV156:AV162)</f>
        <v>0.30515720611613212</v>
      </c>
      <c r="D31" s="3">
        <f>AVERAGE(Eosauropt_measurements_traits!AW156:AW162)</f>
        <v>0.26611146154511855</v>
      </c>
      <c r="E31" s="3" t="s">
        <v>32</v>
      </c>
      <c r="F31" s="3">
        <f>AVERAGE(Eosauropt_measurements_traits!AY156:AY162)</f>
        <v>0.11765781135754325</v>
      </c>
      <c r="G31" s="3">
        <f>AVERAGE(Eosauropt_measurements_traits!AZ156:AZ162)</f>
        <v>0.54240799415062146</v>
      </c>
      <c r="H31" s="3">
        <f>AVERAGE(Eosauropt_measurements_traits!BA156:BA162)</f>
        <v>0.15757969525679019</v>
      </c>
      <c r="I31" s="3" t="s">
        <v>32</v>
      </c>
      <c r="J31" s="3">
        <f>AVERAGE(Eosauropt_measurements_traits!BC156:BC162)</f>
        <v>0.14972137676700545</v>
      </c>
      <c r="K31" s="3">
        <f>AVERAGE(Eosauropt_measurements_traits!BD156:BD162)</f>
        <v>2.0938236504254609E-2</v>
      </c>
      <c r="L31" s="3">
        <f>AVERAGE(Eosauropt_measurements_traits!BE156:BE162)</f>
        <v>0.15173373885566657</v>
      </c>
      <c r="M31" s="3">
        <f>AVERAGE(Eosauropt_measurements_traits!BF156:BF162)</f>
        <v>8.1708365412818854E-2</v>
      </c>
      <c r="N31" s="3">
        <f>AVERAGE(Eosauropt_measurements_traits!BG156:BG162)</f>
        <v>0.44570733148608938</v>
      </c>
      <c r="O31" s="3" t="s">
        <v>32</v>
      </c>
      <c r="P31" s="3">
        <f>AVERAGE(Eosauropt_measurements_traits!BI156:BI162)</f>
        <v>3.2645173188187833E-2</v>
      </c>
      <c r="Q31" s="3">
        <f>AVERAGE(Eosauropt_measurements_traits!BJ156:BJ162)</f>
        <v>0.52868749196062681</v>
      </c>
      <c r="R31" s="55">
        <f>AVERAGE(Eosauropt_measurements_traits!BK156:BK162)</f>
        <v>2.1669999999999998</v>
      </c>
      <c r="S31" s="3">
        <f>AVERAGE(Eosauropt_measurements_traits!AH156:AH162)</f>
        <v>1.9933333333333334</v>
      </c>
      <c r="T31" s="3">
        <f>AVERAGE(Eosauropt_measurements_traits!BL156:BL162)</f>
        <v>0.32900000000000001</v>
      </c>
      <c r="U31" s="3">
        <f>AVERAGE(Eosauropt_measurements_traits!BM156:BM162)</f>
        <v>1.3781296437726824</v>
      </c>
      <c r="V31" s="3">
        <f>AVERAGE(Eosauropt_measurements_traits!BN156:BN162)</f>
        <v>1</v>
      </c>
      <c r="W31" s="3">
        <f>AVERAGE(Eosauropt_measurements_traits!BO156:BO162)</f>
        <v>1</v>
      </c>
      <c r="X31" s="3">
        <f>AVERAGE(Eosauropt_measurements_traits!BP156:BP162)</f>
        <v>1</v>
      </c>
      <c r="Y31" s="3">
        <f>AVERAGE(Eosauropt_measurements_traits!BQ156:BQ162)</f>
        <v>0</v>
      </c>
      <c r="Z31" s="3" t="e">
        <f>AVERAGE(Eosauropt_measurements_traits!#REF!)</f>
        <v>#REF!</v>
      </c>
      <c r="AA31" s="3" t="s">
        <v>32</v>
      </c>
      <c r="AB31" s="3" t="s">
        <v>32</v>
      </c>
      <c r="AC31" s="3" t="s">
        <v>32</v>
      </c>
      <c r="AD31" s="3" t="s">
        <v>32</v>
      </c>
      <c r="AE31" s="3">
        <f>AVERAGE(Eosauropt_measurements_traits!BV156:BV162)</f>
        <v>5.7853139013452912</v>
      </c>
      <c r="AF31" s="3">
        <f>AVERAGE(Eosauropt_measurements_traits!BW156:BW162)</f>
        <v>0.14197491564270706</v>
      </c>
      <c r="AG31" s="3">
        <f>AVERAGE(Eosauropt_measurements_traits!BX156:BX162)</f>
        <v>0.16835396567418887</v>
      </c>
      <c r="AH31" s="3" t="s">
        <v>32</v>
      </c>
      <c r="AI31" s="3" t="s">
        <v>32</v>
      </c>
      <c r="AJ31" s="3" t="s">
        <v>32</v>
      </c>
    </row>
    <row r="32" spans="1:36">
      <c r="A32" s="18" t="s">
        <v>306</v>
      </c>
      <c r="B32" s="19" t="s">
        <v>194</v>
      </c>
      <c r="C32" s="3">
        <f>AVERAGE(Eosauropt_measurements_traits!AV163:AV168)</f>
        <v>0.3414117033922312</v>
      </c>
      <c r="D32" s="3">
        <f>AVERAGE(Eosauropt_measurements_traits!AW163:AW168)</f>
        <v>0.1781786041213077</v>
      </c>
      <c r="E32" s="3" t="s">
        <v>32</v>
      </c>
      <c r="F32" s="3" t="s">
        <v>32</v>
      </c>
      <c r="G32" s="3" t="s">
        <v>32</v>
      </c>
      <c r="H32" s="3" t="s">
        <v>32</v>
      </c>
      <c r="I32" s="3" t="s">
        <v>32</v>
      </c>
      <c r="J32" s="3" t="s">
        <v>32</v>
      </c>
      <c r="K32" s="3">
        <f>AVERAGE(Eosauropt_measurements_traits!BD163:BD168)</f>
        <v>1.9993734943632328E-2</v>
      </c>
      <c r="L32" s="3">
        <f>AVERAGE(Eosauropt_measurements_traits!BE163:BE168)</f>
        <v>0.21434112591011187</v>
      </c>
      <c r="M32" s="3">
        <f>AVERAGE(Eosauropt_measurements_traits!BF163:BF168)</f>
        <v>6.463249822162323E-2</v>
      </c>
      <c r="N32" s="3">
        <f>AVERAGE(Eosauropt_measurements_traits!BG163:BG168)</f>
        <v>0.28604338857024009</v>
      </c>
      <c r="O32" s="3">
        <f>AVERAGE(Eosauropt_measurements_traits!BH163:BH168)</f>
        <v>4.8095018197463459E-2</v>
      </c>
      <c r="P32" s="3">
        <f>AVERAGE(Eosauropt_measurements_traits!BI163:BI168)</f>
        <v>2.008911641016187E-2</v>
      </c>
      <c r="Q32" s="3">
        <f>AVERAGE(Eosauropt_measurements_traits!BJ163:BJ168)</f>
        <v>0.55995796962674438</v>
      </c>
      <c r="R32" s="55">
        <f>AVERAGE(Eosauropt_measurements_traits!BK163:BK168)</f>
        <v>2.085</v>
      </c>
      <c r="S32" s="3">
        <f>AVERAGE(Eosauropt_measurements_traits!AH163:AH168)</f>
        <v>5.82</v>
      </c>
      <c r="T32" s="3" t="s">
        <v>32</v>
      </c>
      <c r="U32" s="3">
        <f>AVERAGE(Eosauropt_measurements_traits!BM163:BM168)</f>
        <v>2.0606270810210878</v>
      </c>
      <c r="V32" s="3">
        <f>AVERAGE(Eosauropt_measurements_traits!BN163:BN168)</f>
        <v>1</v>
      </c>
      <c r="W32" s="3">
        <v>1</v>
      </c>
      <c r="X32" s="3">
        <v>1</v>
      </c>
      <c r="Y32" s="3">
        <v>0</v>
      </c>
      <c r="Z32" s="3">
        <v>1</v>
      </c>
      <c r="AA32" s="3" t="s">
        <v>32</v>
      </c>
      <c r="AB32" s="3" t="s">
        <v>32</v>
      </c>
      <c r="AC32" s="3" t="s">
        <v>32</v>
      </c>
      <c r="AD32" s="3" t="s">
        <v>32</v>
      </c>
      <c r="AE32" s="3" t="s">
        <v>32</v>
      </c>
      <c r="AF32" s="3" t="s">
        <v>32</v>
      </c>
      <c r="AG32" s="3">
        <f>AVERAGE(Eosauropt_measurements_traits!BX163:BX168)</f>
        <v>0.1841764564852553</v>
      </c>
      <c r="AH32" s="3" t="s">
        <v>32</v>
      </c>
      <c r="AI32" s="3" t="s">
        <v>32</v>
      </c>
      <c r="AJ32" s="3" t="s">
        <v>32</v>
      </c>
    </row>
    <row r="33" spans="1:36">
      <c r="A33" s="18" t="s">
        <v>306</v>
      </c>
      <c r="B33" s="38" t="s">
        <v>363</v>
      </c>
      <c r="C33" s="3">
        <v>0.32185746935383336</v>
      </c>
      <c r="D33" s="3" t="s">
        <v>32</v>
      </c>
      <c r="E33" s="3" t="s">
        <v>32</v>
      </c>
      <c r="F33" s="3" t="s">
        <v>32</v>
      </c>
      <c r="G33" s="3" t="s">
        <v>32</v>
      </c>
      <c r="H33" s="3" t="s">
        <v>32</v>
      </c>
      <c r="I33" s="3" t="s">
        <v>32</v>
      </c>
      <c r="J33" s="3" t="s">
        <v>32</v>
      </c>
      <c r="K33" s="3" t="s">
        <v>32</v>
      </c>
      <c r="L33" s="3">
        <v>0.14689382921254934</v>
      </c>
      <c r="M33" s="3">
        <v>7.4174111780594215E-2</v>
      </c>
      <c r="N33" s="3">
        <v>0.46546223172135498</v>
      </c>
      <c r="O33" s="3">
        <v>8.4147101599833782E-2</v>
      </c>
      <c r="P33" s="3">
        <v>3.7190941200914186E-2</v>
      </c>
      <c r="Q33" s="3">
        <v>0.51215458134219816</v>
      </c>
      <c r="R33" s="55" t="s">
        <v>32</v>
      </c>
      <c r="S33" s="25">
        <v>1.1000000000000001</v>
      </c>
      <c r="T33" s="3">
        <v>0.21249999999999999</v>
      </c>
      <c r="U33" s="3">
        <v>1.8422445738485971</v>
      </c>
      <c r="V33" s="3">
        <v>1</v>
      </c>
      <c r="W33" s="3">
        <v>1</v>
      </c>
      <c r="X33" s="3">
        <v>1</v>
      </c>
      <c r="Y33" s="3">
        <v>0</v>
      </c>
      <c r="Z33" s="3">
        <v>1</v>
      </c>
      <c r="AA33" s="3" t="s">
        <v>32</v>
      </c>
      <c r="AB33" s="3" t="s">
        <v>32</v>
      </c>
      <c r="AC33" s="3" t="s">
        <v>32</v>
      </c>
      <c r="AD33" s="3" t="s">
        <v>32</v>
      </c>
      <c r="AE33" s="3" t="s">
        <v>32</v>
      </c>
      <c r="AF33" s="3" t="s">
        <v>32</v>
      </c>
      <c r="AG33" s="3" t="s">
        <v>32</v>
      </c>
      <c r="AH33" s="3" t="s">
        <v>32</v>
      </c>
      <c r="AI33" s="3" t="s">
        <v>32</v>
      </c>
      <c r="AJ33" s="3" t="s">
        <v>32</v>
      </c>
    </row>
    <row r="34" spans="1:36">
      <c r="A34" s="18" t="s">
        <v>306</v>
      </c>
      <c r="B34" s="19" t="s">
        <v>200</v>
      </c>
      <c r="C34" s="3">
        <f>AVERAGE(Eosauropt_measurements_traits!AV170:AV181)</f>
        <v>0.3155196177941893</v>
      </c>
      <c r="D34" s="3">
        <f>AVERAGE(Eosauropt_measurements_traits!AW170:AW181)</f>
        <v>0.41494748816934879</v>
      </c>
      <c r="E34" s="3">
        <f>AVERAGE(Eosauropt_measurements_traits!AX170:AX181)</f>
        <v>7.1982124417765928E-2</v>
      </c>
      <c r="F34" s="3">
        <f>AVERAGE(Eosauropt_measurements_traits!AY170:AY181)</f>
        <v>0.1050426675726448</v>
      </c>
      <c r="G34" s="3">
        <f>AVERAGE(Eosauropt_measurements_traits!AZ170:AZ181)</f>
        <v>0.59424978813513807</v>
      </c>
      <c r="H34" s="3">
        <f>AVERAGE(Eosauropt_measurements_traits!BA170:BA181)</f>
        <v>0.1448907304059209</v>
      </c>
      <c r="I34" s="3">
        <f>AVERAGE(Eosauropt_measurements_traits!BB170:BB181)</f>
        <v>0.40325726173328352</v>
      </c>
      <c r="J34" s="3">
        <f>AVERAGE(Eosauropt_measurements_traits!BC170:BC181)</f>
        <v>8.2785923839021197E-2</v>
      </c>
      <c r="K34" s="3">
        <f>AVERAGE(Eosauropt_measurements_traits!BD170:BD181)</f>
        <v>2.6430175909587066E-2</v>
      </c>
      <c r="L34" s="3">
        <f>AVERAGE(Eosauropt_measurements_traits!BE170:BE181)</f>
        <v>0.15846859771661276</v>
      </c>
      <c r="M34" s="3">
        <f>AVERAGE(Eosauropt_measurements_traits!BF170:BF181)</f>
        <v>9.212670283632296E-2</v>
      </c>
      <c r="N34" s="3">
        <f>AVERAGE(Eosauropt_measurements_traits!BG170:BG181)</f>
        <v>0.44045591014480678</v>
      </c>
      <c r="O34" s="3">
        <f>AVERAGE(Eosauropt_measurements_traits!BH170:BH181)</f>
        <v>0.10802303531085515</v>
      </c>
      <c r="P34" s="3">
        <f>AVERAGE(Eosauropt_measurements_traits!BI170:BI181)</f>
        <v>2.769281406434031E-2</v>
      </c>
      <c r="Q34" s="3">
        <f>AVERAGE(Eosauropt_measurements_traits!BJ170:BJ181)</f>
        <v>0.5731730094312445</v>
      </c>
      <c r="R34" s="55">
        <f>AVERAGE(Eosauropt_measurements_traits!BK170:BK181)</f>
        <v>1.3028571428571429</v>
      </c>
      <c r="S34" s="3">
        <f>AVERAGE(Eosauropt_measurements_traits!AH170:AH181)</f>
        <v>10.04142857142857</v>
      </c>
      <c r="T34" s="3">
        <f>AVERAGE(Eosauropt_measurements_traits!BL170:BL181)</f>
        <v>9.0074999999999988E-2</v>
      </c>
      <c r="U34" s="3">
        <f>AVERAGE(Eosauropt_measurements_traits!BM170:BM181)</f>
        <v>1.5491339225695191</v>
      </c>
      <c r="V34" s="3">
        <f>AVERAGE(Eosauropt_measurements_traits!BN170:BN181)</f>
        <v>0</v>
      </c>
      <c r="W34" s="3">
        <f>AVERAGE(Eosauropt_measurements_traits!BO170:BO181)</f>
        <v>0</v>
      </c>
      <c r="X34" s="3">
        <f>AVERAGE(Eosauropt_measurements_traits!BP170:BP181)</f>
        <v>0</v>
      </c>
      <c r="Y34" s="3">
        <f>AVERAGE(Eosauropt_measurements_traits!BQ170:BQ181)</f>
        <v>1</v>
      </c>
      <c r="Z34" s="3" t="e">
        <f>AVERAGE(Eosauropt_measurements_traits!#REF!)</f>
        <v>#REF!</v>
      </c>
      <c r="AA34" s="3" t="s">
        <v>32</v>
      </c>
      <c r="AB34" s="3" t="s">
        <v>32</v>
      </c>
      <c r="AC34" s="3" t="s">
        <v>32</v>
      </c>
      <c r="AD34" s="3" t="s">
        <v>32</v>
      </c>
      <c r="AE34" s="3" t="s">
        <v>32</v>
      </c>
      <c r="AF34" s="3" t="s">
        <v>32</v>
      </c>
      <c r="AG34" s="3" t="s">
        <v>32</v>
      </c>
      <c r="AH34" s="3">
        <f>AVERAGE(Eosauropt_measurements_traits!BY170:BY181)</f>
        <v>8.7920909724495455E-2</v>
      </c>
      <c r="AI34" s="3" t="s">
        <v>32</v>
      </c>
      <c r="AJ34" s="3" t="s">
        <v>32</v>
      </c>
    </row>
    <row r="35" spans="1:36" ht="17">
      <c r="A35" s="21" t="s">
        <v>307</v>
      </c>
      <c r="B35" s="22" t="s">
        <v>209</v>
      </c>
      <c r="C35" s="3">
        <v>0.46558021053923798</v>
      </c>
      <c r="D35" s="3">
        <v>0.33937943099162143</v>
      </c>
      <c r="E35" s="3">
        <v>7.5946554070946415E-2</v>
      </c>
      <c r="F35" s="3">
        <v>0.24359009972499235</v>
      </c>
      <c r="G35" s="3" t="s">
        <v>32</v>
      </c>
      <c r="H35" s="3" t="s">
        <v>32</v>
      </c>
      <c r="I35" s="3" t="s">
        <v>32</v>
      </c>
      <c r="J35" s="3">
        <v>0.11694276392892212</v>
      </c>
      <c r="K35" s="3">
        <v>2.1731832476398486E-2</v>
      </c>
      <c r="L35" s="3">
        <v>0.33729245311972506</v>
      </c>
      <c r="M35" s="3">
        <v>3.2010557652763713E-2</v>
      </c>
      <c r="N35" s="3">
        <v>0.42221508854524464</v>
      </c>
      <c r="O35" s="3">
        <v>4.1923702544271559E-2</v>
      </c>
      <c r="P35" s="3">
        <v>4.1893011693214258E-2</v>
      </c>
      <c r="Q35" s="3">
        <v>0.40518061565847224</v>
      </c>
      <c r="R35" s="55">
        <v>2.34</v>
      </c>
      <c r="S35" s="25">
        <v>11.78</v>
      </c>
      <c r="T35" s="3" t="s">
        <v>32</v>
      </c>
      <c r="U35" s="3">
        <v>1.2297297297297296</v>
      </c>
      <c r="V35" s="3">
        <v>0</v>
      </c>
      <c r="W35" s="3">
        <v>1</v>
      </c>
      <c r="X35" s="3">
        <v>1</v>
      </c>
      <c r="Y35" s="3">
        <v>0</v>
      </c>
      <c r="Z35" s="3">
        <v>1</v>
      </c>
      <c r="AA35" s="3" t="s">
        <v>32</v>
      </c>
      <c r="AB35" s="3" t="s">
        <v>32</v>
      </c>
      <c r="AC35" s="3" t="s">
        <v>32</v>
      </c>
      <c r="AD35" s="3" t="s">
        <v>32</v>
      </c>
      <c r="AE35" s="3" t="s">
        <v>32</v>
      </c>
      <c r="AF35" s="3" t="s">
        <v>32</v>
      </c>
      <c r="AG35" s="3" t="s">
        <v>32</v>
      </c>
      <c r="AH35" s="3" t="s">
        <v>32</v>
      </c>
      <c r="AI35" s="3" t="s">
        <v>32</v>
      </c>
      <c r="AJ35" s="3" t="s">
        <v>32</v>
      </c>
    </row>
    <row r="36" spans="1:36" ht="17">
      <c r="A36" s="21" t="s">
        <v>307</v>
      </c>
      <c r="B36" s="22" t="s">
        <v>309</v>
      </c>
      <c r="C36" s="3">
        <v>0.26181558765828428</v>
      </c>
      <c r="D36" s="3">
        <v>0.19754324950954164</v>
      </c>
      <c r="E36" s="3" t="s">
        <v>32</v>
      </c>
      <c r="F36" s="3">
        <v>8.8024820694657099E-2</v>
      </c>
      <c r="G36" s="3" t="s">
        <v>32</v>
      </c>
      <c r="H36" s="3" t="s">
        <v>32</v>
      </c>
      <c r="I36" s="3">
        <v>0.43237724842002917</v>
      </c>
      <c r="J36" s="3" t="s">
        <v>32</v>
      </c>
      <c r="K36" s="3">
        <v>2.5330716458054278E-2</v>
      </c>
      <c r="L36" s="3">
        <v>0.15119493490280006</v>
      </c>
      <c r="M36" s="3">
        <v>6.0014267879436423E-2</v>
      </c>
      <c r="N36" s="3">
        <v>0.36734558293379854</v>
      </c>
      <c r="O36" s="3">
        <v>6.919921526663099E-2</v>
      </c>
      <c r="P36" s="3">
        <v>3.3975387907972179E-2</v>
      </c>
      <c r="Q36" s="3">
        <v>0.60781166399143927</v>
      </c>
      <c r="R36" s="55">
        <v>2.2999999999999998</v>
      </c>
      <c r="S36" s="25">
        <v>4.34</v>
      </c>
      <c r="T36" s="3" t="s">
        <v>32</v>
      </c>
      <c r="U36" s="3">
        <v>1.1305841924398625</v>
      </c>
      <c r="V36" s="3">
        <v>0</v>
      </c>
      <c r="W36" s="3">
        <v>1</v>
      </c>
      <c r="X36" s="3">
        <v>1</v>
      </c>
      <c r="Y36" s="3">
        <v>0</v>
      </c>
      <c r="Z36" s="3" t="s">
        <v>32</v>
      </c>
      <c r="AA36" s="3">
        <v>0.36465419709369812</v>
      </c>
      <c r="AB36" s="3">
        <v>1.3231167075625561</v>
      </c>
      <c r="AC36" s="3" t="s">
        <v>32</v>
      </c>
      <c r="AD36" s="3" t="s">
        <v>32</v>
      </c>
      <c r="AE36" s="3">
        <v>0.95297130551190257</v>
      </c>
      <c r="AF36" s="3">
        <v>0.7660513643659711</v>
      </c>
      <c r="AG36" s="3">
        <v>0.17119648201307031</v>
      </c>
      <c r="AH36" s="3">
        <v>8.8469821314242469E-2</v>
      </c>
      <c r="AI36" s="3" t="s">
        <v>32</v>
      </c>
      <c r="AJ36" s="3">
        <v>0.18039375979290143</v>
      </c>
    </row>
    <row r="37" spans="1:36" ht="17">
      <c r="A37" s="21" t="s">
        <v>307</v>
      </c>
      <c r="B37" s="22" t="s">
        <v>214</v>
      </c>
      <c r="C37" s="3">
        <f>AVERAGE(Eosauropt_measurements_traits!AV184:AV186)</f>
        <v>0.40899358265891744</v>
      </c>
      <c r="D37" s="3">
        <f>AVERAGE(Eosauropt_measurements_traits!AW184:AW186)</f>
        <v>0.28499527093703969</v>
      </c>
      <c r="E37" s="3">
        <f>AVERAGE(Eosauropt_measurements_traits!AX184:AX186)</f>
        <v>6.8150815910834148E-2</v>
      </c>
      <c r="F37" s="3">
        <f>AVERAGE(Eosauropt_measurements_traits!AY184:AY186)</f>
        <v>0.24267554150798221</v>
      </c>
      <c r="G37" s="3">
        <v>0.57711921775103425</v>
      </c>
      <c r="H37" s="3">
        <f>AVERAGE(Eosauropt_measurements_traits!BA184:BA186)</f>
        <v>0.12747924217492987</v>
      </c>
      <c r="I37" s="3">
        <v>0.14255870310019217</v>
      </c>
      <c r="J37" s="3">
        <f>AVERAGE(Eosauropt_measurements_traits!BC184:BC186)</f>
        <v>0.12007777334151519</v>
      </c>
      <c r="K37" s="3">
        <f>AVERAGE(Eosauropt_measurements_traits!BD184:BD186)</f>
        <v>2.5346804348529123E-2</v>
      </c>
      <c r="L37" s="3">
        <f>AVERAGE(Eosauropt_measurements_traits!BE184:BE186)</f>
        <v>0.30008810061470936</v>
      </c>
      <c r="M37" s="3">
        <f>AVERAGE(Eosauropt_measurements_traits!BF184:BF186)</f>
        <v>4.0070692332140355E-2</v>
      </c>
      <c r="N37" s="3">
        <f>AVERAGE(Eosauropt_measurements_traits!BG184:BG186)</f>
        <v>0.45788474020882136</v>
      </c>
      <c r="O37" s="3" t="s">
        <v>32</v>
      </c>
      <c r="P37" s="3">
        <f>AVERAGE(Eosauropt_measurements_traits!BI184:BI186)</f>
        <v>4.5649359848327055E-2</v>
      </c>
      <c r="Q37" s="3">
        <f>AVERAGE(Eosauropt_measurements_traits!BJ184:BJ186)</f>
        <v>0.42197374362932721</v>
      </c>
      <c r="R37" s="55">
        <f>AVERAGE(Eosauropt_measurements_traits!BK184:BK186)</f>
        <v>2.5366666666666666</v>
      </c>
      <c r="S37" s="3">
        <f>AVERAGE(Eosauropt_measurements_traits!AH184:AH186)</f>
        <v>8.1566666666666663</v>
      </c>
      <c r="T37" s="3">
        <f>AVERAGE(Eosauropt_measurements_traits!BL184:BL186)</f>
        <v>0.24195</v>
      </c>
      <c r="U37" s="3">
        <f>AVERAGE(Eosauropt_measurements_traits!BM184:BM186)</f>
        <v>2.0190340190159435</v>
      </c>
      <c r="V37" s="3">
        <v>0</v>
      </c>
      <c r="W37" s="3">
        <v>1</v>
      </c>
      <c r="X37" s="3">
        <v>1</v>
      </c>
      <c r="Y37" s="3">
        <v>0</v>
      </c>
      <c r="Z37" s="3">
        <v>1</v>
      </c>
      <c r="AA37" s="3">
        <f>AVERAGE(Eosauropt_measurements_traits!BR184:BR186)</f>
        <v>0.22355450236966823</v>
      </c>
      <c r="AB37" s="3">
        <f>AVERAGE(Eosauropt_measurements_traits!BS184:BS186)</f>
        <v>1.2273222748815165</v>
      </c>
      <c r="AC37" s="3">
        <f>AVERAGE(Eosauropt_measurements_traits!BT184:BT186)</f>
        <v>0.25731707317073171</v>
      </c>
      <c r="AD37" s="3">
        <f>AVERAGE(Eosauropt_measurements_traits!BU184:BU186)</f>
        <v>0.38597560975609757</v>
      </c>
      <c r="AE37" s="3">
        <f>AVERAGE(Eosauropt_measurements_traits!BV184:BV186)</f>
        <v>1.0002434249659826</v>
      </c>
      <c r="AF37" s="3">
        <f>AVERAGE(Eosauropt_measurements_traits!BW184:BW186)</f>
        <v>0.71695215827470404</v>
      </c>
      <c r="AG37" s="3">
        <f>AVERAGE(Eosauropt_measurements_traits!BX184:BX186)</f>
        <v>0.19084055550731266</v>
      </c>
      <c r="AH37" s="3">
        <f>AVERAGE(Eosauropt_measurements_traits!BY184:BY186)</f>
        <v>0.20089378701214489</v>
      </c>
      <c r="AI37" s="3">
        <f>AVERAGE(Eosauropt_measurements_traits!BZ184:BZ186)</f>
        <v>0.1850625834217785</v>
      </c>
      <c r="AJ37" s="3">
        <f>AVERAGE(Eosauropt_measurements_traits!CA184:CA186)</f>
        <v>0.17293591912881251</v>
      </c>
    </row>
    <row r="39" spans="1:36">
      <c r="C39" s="53"/>
      <c r="D39" s="54"/>
    </row>
  </sheetData>
  <pageMargins left="0.7" right="0.7" top="0.75" bottom="0.75" header="0.3" footer="0.3"/>
  <pageSetup paperSize="9" orientation="portrait" horizontalDpi="0" verticalDpi="0"/>
  <ignoredErrors>
    <ignoredError sqref="R6:S6 R10 R24 R37:S37" formulaRange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059F-4012-AC40-94AB-0DC38BEFF2E4}">
  <dimension ref="A1:C37"/>
  <sheetViews>
    <sheetView zoomScale="167" workbookViewId="0">
      <selection activeCell="B11" sqref="B11"/>
    </sheetView>
  </sheetViews>
  <sheetFormatPr baseColWidth="10" defaultRowHeight="16"/>
  <cols>
    <col min="1" max="1" width="22.1640625" style="3" customWidth="1"/>
    <col min="2" max="2" width="33.1640625" style="3" customWidth="1"/>
    <col min="3" max="3" width="30.1640625" customWidth="1"/>
  </cols>
  <sheetData>
    <row r="1" spans="1:3" ht="17">
      <c r="A1" s="1" t="s">
        <v>0</v>
      </c>
      <c r="B1" s="1" t="s">
        <v>1</v>
      </c>
      <c r="C1" s="51" t="s">
        <v>367</v>
      </c>
    </row>
    <row r="2" spans="1:3">
      <c r="A2" s="7" t="s">
        <v>308</v>
      </c>
      <c r="B2" s="13" t="s">
        <v>311</v>
      </c>
      <c r="C2" s="50" t="s">
        <v>368</v>
      </c>
    </row>
    <row r="3" spans="1:3" ht="17">
      <c r="A3" s="7" t="s">
        <v>308</v>
      </c>
      <c r="B3" s="8" t="s">
        <v>271</v>
      </c>
      <c r="C3" s="50" t="s">
        <v>369</v>
      </c>
    </row>
    <row r="4" spans="1:3" ht="17">
      <c r="A4" s="7" t="s">
        <v>308</v>
      </c>
      <c r="B4" s="45" t="s">
        <v>321</v>
      </c>
      <c r="C4" s="50" t="s">
        <v>368</v>
      </c>
    </row>
    <row r="5" spans="1:3" ht="17">
      <c r="A5" s="7" t="s">
        <v>308</v>
      </c>
      <c r="B5" s="8" t="s">
        <v>35</v>
      </c>
      <c r="C5" s="50" t="s">
        <v>368</v>
      </c>
    </row>
    <row r="6" spans="1:3">
      <c r="A6" s="7" t="s">
        <v>308</v>
      </c>
      <c r="B6" s="13" t="s">
        <v>38</v>
      </c>
      <c r="C6" s="50" t="s">
        <v>368</v>
      </c>
    </row>
    <row r="7" spans="1:3">
      <c r="A7" s="7" t="s">
        <v>308</v>
      </c>
      <c r="B7" s="13" t="s">
        <v>315</v>
      </c>
      <c r="C7" s="50" t="s">
        <v>368</v>
      </c>
    </row>
    <row r="8" spans="1:3">
      <c r="A8" s="7" t="s">
        <v>308</v>
      </c>
      <c r="B8" s="11" t="s">
        <v>305</v>
      </c>
      <c r="C8" s="50" t="s">
        <v>368</v>
      </c>
    </row>
    <row r="9" spans="1:3">
      <c r="A9" s="7" t="s">
        <v>308</v>
      </c>
      <c r="B9" s="52" t="s">
        <v>380</v>
      </c>
      <c r="C9" s="50" t="s">
        <v>368</v>
      </c>
    </row>
    <row r="10" spans="1:3">
      <c r="A10" s="7" t="s">
        <v>308</v>
      </c>
      <c r="B10" s="13" t="s">
        <v>44</v>
      </c>
      <c r="C10" s="50" t="s">
        <v>368</v>
      </c>
    </row>
    <row r="11" spans="1:3">
      <c r="A11" s="7" t="s">
        <v>308</v>
      </c>
      <c r="B11" s="13" t="s">
        <v>49</v>
      </c>
      <c r="C11" s="50" t="s">
        <v>369</v>
      </c>
    </row>
    <row r="12" spans="1:3">
      <c r="A12" s="7" t="s">
        <v>308</v>
      </c>
      <c r="B12" s="13" t="s">
        <v>63</v>
      </c>
      <c r="C12" s="50" t="s">
        <v>369</v>
      </c>
    </row>
    <row r="13" spans="1:3">
      <c r="A13" s="7" t="s">
        <v>308</v>
      </c>
      <c r="B13" s="13" t="s">
        <v>89</v>
      </c>
      <c r="C13" s="50" t="s">
        <v>369</v>
      </c>
    </row>
    <row r="14" spans="1:3">
      <c r="A14" s="7" t="s">
        <v>308</v>
      </c>
      <c r="B14" s="13" t="s">
        <v>222</v>
      </c>
      <c r="C14" s="50" t="s">
        <v>369</v>
      </c>
    </row>
    <row r="15" spans="1:3">
      <c r="A15" s="7" t="s">
        <v>308</v>
      </c>
      <c r="B15" s="13" t="s">
        <v>294</v>
      </c>
      <c r="C15" s="50" t="s">
        <v>368</v>
      </c>
    </row>
    <row r="16" spans="1:3">
      <c r="A16" s="7" t="s">
        <v>308</v>
      </c>
      <c r="B16" s="13" t="s">
        <v>130</v>
      </c>
      <c r="C16" s="50" t="s">
        <v>369</v>
      </c>
    </row>
    <row r="17" spans="1:3">
      <c r="A17" s="7" t="s">
        <v>308</v>
      </c>
      <c r="B17" s="13" t="s">
        <v>137</v>
      </c>
      <c r="C17" s="50" t="s">
        <v>369</v>
      </c>
    </row>
    <row r="18" spans="1:3">
      <c r="A18" s="7" t="s">
        <v>308</v>
      </c>
      <c r="B18" s="13" t="s">
        <v>334</v>
      </c>
      <c r="C18" s="50" t="s">
        <v>368</v>
      </c>
    </row>
    <row r="19" spans="1:3">
      <c r="A19" s="18" t="s">
        <v>306</v>
      </c>
      <c r="B19" s="19" t="s">
        <v>150</v>
      </c>
      <c r="C19" s="50" t="s">
        <v>368</v>
      </c>
    </row>
    <row r="20" spans="1:3" ht="17">
      <c r="A20" s="18" t="s">
        <v>306</v>
      </c>
      <c r="B20" s="20" t="s">
        <v>154</v>
      </c>
      <c r="C20" s="50" t="s">
        <v>369</v>
      </c>
    </row>
    <row r="21" spans="1:3" ht="17">
      <c r="A21" s="18" t="s">
        <v>306</v>
      </c>
      <c r="B21" s="20" t="s">
        <v>162</v>
      </c>
      <c r="C21" s="50" t="s">
        <v>369</v>
      </c>
    </row>
    <row r="22" spans="1:3" ht="17">
      <c r="A22" s="18" t="s">
        <v>306</v>
      </c>
      <c r="B22" s="20" t="s">
        <v>164</v>
      </c>
      <c r="C22" s="50" t="s">
        <v>369</v>
      </c>
    </row>
    <row r="23" spans="1:3" ht="17">
      <c r="A23" s="18" t="s">
        <v>306</v>
      </c>
      <c r="B23" s="20" t="s">
        <v>166</v>
      </c>
      <c r="C23" s="50" t="s">
        <v>368</v>
      </c>
    </row>
    <row r="24" spans="1:3">
      <c r="A24" s="18" t="s">
        <v>306</v>
      </c>
      <c r="B24" s="19" t="s">
        <v>310</v>
      </c>
      <c r="C24" s="50" t="s">
        <v>368</v>
      </c>
    </row>
    <row r="25" spans="1:3">
      <c r="A25" s="18" t="s">
        <v>306</v>
      </c>
      <c r="B25" s="19" t="s">
        <v>278</v>
      </c>
      <c r="C25" s="50" t="s">
        <v>369</v>
      </c>
    </row>
    <row r="26" spans="1:3">
      <c r="A26" s="18" t="s">
        <v>306</v>
      </c>
      <c r="B26" s="19" t="s">
        <v>174</v>
      </c>
      <c r="C26" s="50" t="s">
        <v>368</v>
      </c>
    </row>
    <row r="27" spans="1:3">
      <c r="A27" s="18" t="s">
        <v>306</v>
      </c>
      <c r="B27" s="19" t="s">
        <v>182</v>
      </c>
      <c r="C27" s="50" t="s">
        <v>369</v>
      </c>
    </row>
    <row r="28" spans="1:3">
      <c r="A28" s="18" t="s">
        <v>306</v>
      </c>
      <c r="B28" s="19" t="s">
        <v>184</v>
      </c>
      <c r="C28" s="50" t="s">
        <v>368</v>
      </c>
    </row>
    <row r="29" spans="1:3">
      <c r="A29" s="18" t="s">
        <v>306</v>
      </c>
      <c r="B29" s="19" t="s">
        <v>187</v>
      </c>
      <c r="C29" s="50" t="s">
        <v>369</v>
      </c>
    </row>
    <row r="30" spans="1:3">
      <c r="A30" s="18" t="s">
        <v>306</v>
      </c>
      <c r="B30" s="19" t="s">
        <v>192</v>
      </c>
      <c r="C30" s="50" t="s">
        <v>369</v>
      </c>
    </row>
    <row r="31" spans="1:3">
      <c r="A31" s="18" t="s">
        <v>306</v>
      </c>
      <c r="B31" s="19" t="s">
        <v>277</v>
      </c>
      <c r="C31" s="50" t="s">
        <v>369</v>
      </c>
    </row>
    <row r="32" spans="1:3">
      <c r="A32" s="18" t="s">
        <v>306</v>
      </c>
      <c r="B32" s="19" t="s">
        <v>194</v>
      </c>
      <c r="C32" s="50" t="s">
        <v>369</v>
      </c>
    </row>
    <row r="33" spans="1:3">
      <c r="A33" s="18" t="s">
        <v>306</v>
      </c>
      <c r="B33" s="38" t="s">
        <v>363</v>
      </c>
      <c r="C33" s="50" t="s">
        <v>369</v>
      </c>
    </row>
    <row r="34" spans="1:3">
      <c r="A34" s="18" t="s">
        <v>306</v>
      </c>
      <c r="B34" s="19" t="s">
        <v>200</v>
      </c>
      <c r="C34" s="50" t="s">
        <v>369</v>
      </c>
    </row>
    <row r="35" spans="1:3" ht="17">
      <c r="A35" s="21" t="s">
        <v>307</v>
      </c>
      <c r="B35" s="22" t="s">
        <v>209</v>
      </c>
      <c r="C35" s="50" t="s">
        <v>370</v>
      </c>
    </row>
    <row r="36" spans="1:3" ht="17">
      <c r="A36" s="21" t="s">
        <v>307</v>
      </c>
      <c r="B36" s="22" t="s">
        <v>309</v>
      </c>
      <c r="C36" s="50" t="s">
        <v>368</v>
      </c>
    </row>
    <row r="37" spans="1:3" ht="17">
      <c r="A37" s="21" t="s">
        <v>307</v>
      </c>
      <c r="B37" s="22" t="s">
        <v>214</v>
      </c>
      <c r="C37" s="50" t="s">
        <v>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4BE5-7A59-AF4B-BCB9-504C1B5B8824}">
  <dimension ref="A1:E37"/>
  <sheetViews>
    <sheetView topLeftCell="A17" zoomScale="125" workbookViewId="0">
      <selection activeCell="C24" sqref="C24"/>
    </sheetView>
  </sheetViews>
  <sheetFormatPr baseColWidth="10" defaultRowHeight="16"/>
  <cols>
    <col min="1" max="1" width="22.1640625" style="3" customWidth="1"/>
    <col min="2" max="3" width="33.1640625" style="3" customWidth="1"/>
    <col min="4" max="5" width="20" style="3" bestFit="1" customWidth="1"/>
  </cols>
  <sheetData>
    <row r="1" spans="1:5" ht="17">
      <c r="A1" s="1" t="s">
        <v>0</v>
      </c>
      <c r="B1" s="1" t="s">
        <v>1</v>
      </c>
      <c r="C1" s="49" t="s">
        <v>303</v>
      </c>
      <c r="D1" s="47" t="s">
        <v>362</v>
      </c>
      <c r="E1" s="47" t="s">
        <v>302</v>
      </c>
    </row>
    <row r="2" spans="1:5">
      <c r="A2" s="7" t="s">
        <v>308</v>
      </c>
      <c r="B2" s="13" t="s">
        <v>311</v>
      </c>
      <c r="C2" s="3" t="s">
        <v>372</v>
      </c>
      <c r="D2" s="3">
        <v>239.1</v>
      </c>
      <c r="E2" s="46">
        <v>237</v>
      </c>
    </row>
    <row r="3" spans="1:5" ht="17">
      <c r="A3" s="7" t="s">
        <v>308</v>
      </c>
      <c r="B3" s="8" t="s">
        <v>271</v>
      </c>
      <c r="C3" s="6" t="s">
        <v>361</v>
      </c>
      <c r="D3" s="46">
        <v>246.36</v>
      </c>
      <c r="E3" s="46">
        <v>243.99</v>
      </c>
    </row>
    <row r="4" spans="1:5" ht="17">
      <c r="A4" s="7" t="s">
        <v>308</v>
      </c>
      <c r="B4" s="45" t="s">
        <v>321</v>
      </c>
      <c r="C4" s="6" t="s">
        <v>352</v>
      </c>
      <c r="D4" s="46">
        <v>244.94</v>
      </c>
      <c r="E4" s="46">
        <v>243.99</v>
      </c>
    </row>
    <row r="5" spans="1:5" ht="17">
      <c r="A5" s="7" t="s">
        <v>308</v>
      </c>
      <c r="B5" s="8" t="s">
        <v>35</v>
      </c>
      <c r="C5" s="6" t="s">
        <v>351</v>
      </c>
      <c r="D5" s="46">
        <v>244.94</v>
      </c>
      <c r="E5" s="46">
        <v>243.99</v>
      </c>
    </row>
    <row r="6" spans="1:5">
      <c r="A6" s="7" t="s">
        <v>308</v>
      </c>
      <c r="B6" s="13" t="s">
        <v>38</v>
      </c>
      <c r="C6" s="3" t="s">
        <v>352</v>
      </c>
      <c r="D6" s="46">
        <v>244.94</v>
      </c>
      <c r="E6" s="46">
        <v>243.99</v>
      </c>
    </row>
    <row r="7" spans="1:5">
      <c r="A7" s="7" t="s">
        <v>308</v>
      </c>
      <c r="B7" s="13" t="s">
        <v>315</v>
      </c>
      <c r="C7" s="3" t="s">
        <v>352</v>
      </c>
      <c r="D7" s="3">
        <v>244.94</v>
      </c>
      <c r="E7" s="3">
        <v>243.99</v>
      </c>
    </row>
    <row r="8" spans="1:5" ht="15" customHeight="1">
      <c r="A8" s="7" t="s">
        <v>308</v>
      </c>
      <c r="B8" s="11" t="s">
        <v>305</v>
      </c>
      <c r="C8" s="3" t="s">
        <v>352</v>
      </c>
      <c r="D8" s="3">
        <v>244.94</v>
      </c>
      <c r="E8" s="3">
        <v>243.99</v>
      </c>
    </row>
    <row r="9" spans="1:5" ht="15" customHeight="1">
      <c r="A9" s="7" t="s">
        <v>308</v>
      </c>
      <c r="B9" s="52" t="s">
        <v>380</v>
      </c>
      <c r="C9" s="3" t="s">
        <v>352</v>
      </c>
      <c r="D9" s="3">
        <v>244.94</v>
      </c>
      <c r="E9" s="3">
        <v>243.99</v>
      </c>
    </row>
    <row r="10" spans="1:5">
      <c r="A10" s="7" t="s">
        <v>308</v>
      </c>
      <c r="B10" s="13" t="s">
        <v>293</v>
      </c>
      <c r="C10" s="3" t="s">
        <v>353</v>
      </c>
      <c r="D10" s="46">
        <v>239.1</v>
      </c>
      <c r="E10" s="46">
        <v>237</v>
      </c>
    </row>
    <row r="11" spans="1:5">
      <c r="A11" s="7" t="s">
        <v>308</v>
      </c>
      <c r="B11" s="13" t="s">
        <v>49</v>
      </c>
      <c r="C11" s="3" t="s">
        <v>372</v>
      </c>
      <c r="D11" s="46">
        <v>239.1</v>
      </c>
      <c r="E11" s="46">
        <v>237</v>
      </c>
    </row>
    <row r="12" spans="1:5">
      <c r="A12" s="7" t="s">
        <v>308</v>
      </c>
      <c r="B12" s="13" t="s">
        <v>63</v>
      </c>
      <c r="C12" s="3" t="s">
        <v>354</v>
      </c>
      <c r="D12" s="46">
        <v>241.5</v>
      </c>
      <c r="E12" s="46">
        <v>239.1</v>
      </c>
    </row>
    <row r="13" spans="1:5">
      <c r="A13" s="7" t="s">
        <v>308</v>
      </c>
      <c r="B13" s="13" t="s">
        <v>89</v>
      </c>
      <c r="C13" s="3" t="s">
        <v>354</v>
      </c>
      <c r="D13" s="46">
        <v>241.5</v>
      </c>
      <c r="E13" s="46">
        <v>239.1</v>
      </c>
    </row>
    <row r="14" spans="1:5">
      <c r="A14" s="7" t="s">
        <v>308</v>
      </c>
      <c r="B14" s="13" t="s">
        <v>222</v>
      </c>
      <c r="C14" s="3" t="s">
        <v>355</v>
      </c>
      <c r="D14" s="46">
        <v>243.99</v>
      </c>
      <c r="E14" s="46">
        <v>241.5</v>
      </c>
    </row>
    <row r="15" spans="1:5">
      <c r="A15" s="7" t="s">
        <v>308</v>
      </c>
      <c r="B15" s="13" t="s">
        <v>294</v>
      </c>
      <c r="C15" s="3" t="s">
        <v>352</v>
      </c>
      <c r="D15" s="3">
        <v>244.94</v>
      </c>
      <c r="E15" s="3">
        <v>243.99</v>
      </c>
    </row>
    <row r="16" spans="1:5">
      <c r="A16" s="7" t="s">
        <v>308</v>
      </c>
      <c r="B16" s="13" t="s">
        <v>130</v>
      </c>
      <c r="C16" s="3" t="s">
        <v>354</v>
      </c>
      <c r="D16" s="46">
        <v>241.5</v>
      </c>
      <c r="E16" s="46">
        <v>239.1</v>
      </c>
    </row>
    <row r="17" spans="1:5">
      <c r="A17" s="7" t="s">
        <v>308</v>
      </c>
      <c r="B17" s="13" t="s">
        <v>137</v>
      </c>
      <c r="C17" s="3" t="s">
        <v>355</v>
      </c>
      <c r="D17" s="46">
        <v>243.99</v>
      </c>
      <c r="E17" s="46">
        <v>241.5</v>
      </c>
    </row>
    <row r="18" spans="1:5">
      <c r="A18" s="7" t="s">
        <v>308</v>
      </c>
      <c r="B18" s="13" t="s">
        <v>334</v>
      </c>
      <c r="C18" s="3" t="s">
        <v>352</v>
      </c>
      <c r="D18" s="46">
        <v>244.94</v>
      </c>
      <c r="E18" s="46">
        <v>243.99</v>
      </c>
    </row>
    <row r="19" spans="1:5">
      <c r="A19" s="18" t="s">
        <v>306</v>
      </c>
      <c r="B19" s="19" t="s">
        <v>150</v>
      </c>
      <c r="C19" s="3" t="s">
        <v>353</v>
      </c>
      <c r="D19" s="46">
        <v>239.1</v>
      </c>
      <c r="E19" s="46">
        <v>237</v>
      </c>
    </row>
    <row r="20" spans="1:5" ht="17">
      <c r="A20" s="18" t="s">
        <v>306</v>
      </c>
      <c r="B20" s="20" t="s">
        <v>154</v>
      </c>
      <c r="C20" s="6" t="s">
        <v>354</v>
      </c>
      <c r="D20" s="3">
        <v>241.5</v>
      </c>
      <c r="E20" s="3">
        <v>239.1</v>
      </c>
    </row>
    <row r="21" spans="1:5" ht="17">
      <c r="A21" s="18" t="s">
        <v>306</v>
      </c>
      <c r="B21" s="20" t="s">
        <v>162</v>
      </c>
      <c r="C21" s="6" t="s">
        <v>353</v>
      </c>
      <c r="D21" s="3">
        <v>239.1</v>
      </c>
      <c r="E21" s="3">
        <v>237</v>
      </c>
    </row>
    <row r="22" spans="1:5" ht="17">
      <c r="A22" s="18" t="s">
        <v>306</v>
      </c>
      <c r="B22" s="20" t="s">
        <v>164</v>
      </c>
      <c r="C22" s="6" t="s">
        <v>356</v>
      </c>
      <c r="D22" s="3">
        <v>243.99</v>
      </c>
      <c r="E22" s="3">
        <v>241.5</v>
      </c>
    </row>
    <row r="23" spans="1:5" ht="17">
      <c r="A23" s="18" t="s">
        <v>306</v>
      </c>
      <c r="B23" s="20" t="s">
        <v>166</v>
      </c>
      <c r="C23" s="6" t="s">
        <v>352</v>
      </c>
      <c r="D23" s="3">
        <v>244.94</v>
      </c>
      <c r="E23" s="3">
        <v>243.99</v>
      </c>
    </row>
    <row r="24" spans="1:5">
      <c r="A24" s="18" t="s">
        <v>306</v>
      </c>
      <c r="B24" s="19" t="s">
        <v>310</v>
      </c>
      <c r="C24" s="3" t="s">
        <v>353</v>
      </c>
      <c r="D24" s="3">
        <v>239.1</v>
      </c>
      <c r="E24" s="3">
        <v>237</v>
      </c>
    </row>
    <row r="25" spans="1:5">
      <c r="A25" s="18" t="s">
        <v>306</v>
      </c>
      <c r="B25" s="19" t="s">
        <v>278</v>
      </c>
      <c r="C25" s="3" t="s">
        <v>357</v>
      </c>
      <c r="D25" s="3">
        <v>246.36</v>
      </c>
      <c r="E25" s="3">
        <v>244.94</v>
      </c>
    </row>
    <row r="26" spans="1:5">
      <c r="A26" s="18" t="s">
        <v>306</v>
      </c>
      <c r="B26" s="19" t="s">
        <v>174</v>
      </c>
      <c r="C26" s="3" t="s">
        <v>353</v>
      </c>
      <c r="D26" s="3">
        <v>239.1</v>
      </c>
      <c r="E26" s="3">
        <v>237</v>
      </c>
    </row>
    <row r="27" spans="1:5">
      <c r="A27" s="18" t="s">
        <v>306</v>
      </c>
      <c r="B27" s="19" t="s">
        <v>182</v>
      </c>
      <c r="C27" s="3" t="s">
        <v>372</v>
      </c>
      <c r="D27" s="3">
        <v>239.1</v>
      </c>
      <c r="E27" s="3">
        <v>237</v>
      </c>
    </row>
    <row r="28" spans="1:5">
      <c r="A28" s="18" t="s">
        <v>306</v>
      </c>
      <c r="B28" s="19" t="s">
        <v>184</v>
      </c>
      <c r="C28" s="3" t="s">
        <v>352</v>
      </c>
      <c r="D28" s="3">
        <v>244.94</v>
      </c>
      <c r="E28" s="3">
        <v>243.99</v>
      </c>
    </row>
    <row r="29" spans="1:5">
      <c r="A29" s="18" t="s">
        <v>306</v>
      </c>
      <c r="B29" s="19" t="s">
        <v>187</v>
      </c>
      <c r="C29" s="3" t="s">
        <v>358</v>
      </c>
      <c r="D29" s="3">
        <v>243.99</v>
      </c>
      <c r="E29" s="3">
        <v>233.5</v>
      </c>
    </row>
    <row r="30" spans="1:5">
      <c r="A30" s="18" t="s">
        <v>306</v>
      </c>
      <c r="B30" s="19" t="s">
        <v>192</v>
      </c>
      <c r="C30" s="3" t="s">
        <v>354</v>
      </c>
      <c r="D30" s="3">
        <v>241.5</v>
      </c>
      <c r="E30" s="3">
        <v>239.1</v>
      </c>
    </row>
    <row r="31" spans="1:5">
      <c r="A31" s="18" t="s">
        <v>306</v>
      </c>
      <c r="B31" s="19" t="s">
        <v>277</v>
      </c>
      <c r="C31" s="3" t="s">
        <v>364</v>
      </c>
      <c r="D31" s="3">
        <v>246.36</v>
      </c>
      <c r="E31" s="3">
        <v>241.5</v>
      </c>
    </row>
    <row r="32" spans="1:5">
      <c r="A32" s="18" t="s">
        <v>306</v>
      </c>
      <c r="B32" s="19" t="s">
        <v>194</v>
      </c>
      <c r="C32" s="3" t="s">
        <v>360</v>
      </c>
      <c r="D32" s="3">
        <v>243.99</v>
      </c>
      <c r="E32" s="3">
        <v>239.1</v>
      </c>
    </row>
    <row r="33" spans="1:5">
      <c r="A33" s="18" t="s">
        <v>306</v>
      </c>
      <c r="B33" s="38" t="s">
        <v>363</v>
      </c>
      <c r="C33" s="3" t="s">
        <v>357</v>
      </c>
      <c r="D33" s="3">
        <v>246.36</v>
      </c>
      <c r="E33" s="3">
        <v>244.94</v>
      </c>
    </row>
    <row r="34" spans="1:5">
      <c r="A34" s="18" t="s">
        <v>306</v>
      </c>
      <c r="B34" s="19" t="s">
        <v>200</v>
      </c>
      <c r="C34" s="3" t="s">
        <v>359</v>
      </c>
      <c r="D34" s="3">
        <v>241.5</v>
      </c>
      <c r="E34" s="3">
        <v>233.5</v>
      </c>
    </row>
    <row r="35" spans="1:5" ht="17">
      <c r="A35" s="21" t="s">
        <v>307</v>
      </c>
      <c r="B35" s="22" t="s">
        <v>209</v>
      </c>
      <c r="C35" s="6" t="s">
        <v>355</v>
      </c>
      <c r="D35" s="3">
        <v>243.99</v>
      </c>
      <c r="E35" s="3">
        <v>241.5</v>
      </c>
    </row>
    <row r="36" spans="1:5" ht="17">
      <c r="A36" s="21" t="s">
        <v>307</v>
      </c>
      <c r="B36" s="22" t="s">
        <v>309</v>
      </c>
      <c r="C36" s="6" t="s">
        <v>353</v>
      </c>
      <c r="D36" s="3">
        <v>239.1</v>
      </c>
      <c r="E36" s="3">
        <v>237</v>
      </c>
    </row>
    <row r="37" spans="1:5" ht="17">
      <c r="A37" s="21" t="s">
        <v>307</v>
      </c>
      <c r="B37" s="22" t="s">
        <v>214</v>
      </c>
      <c r="C37" s="6" t="s">
        <v>353</v>
      </c>
      <c r="D37" s="3">
        <v>239.1</v>
      </c>
      <c r="E37" s="3">
        <v>237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030D4-8CDC-6B42-A010-BCC55C644DDC}">
  <dimension ref="A1:D37"/>
  <sheetViews>
    <sheetView zoomScale="178" workbookViewId="0">
      <selection activeCell="D1" sqref="D1"/>
    </sheetView>
  </sheetViews>
  <sheetFormatPr baseColWidth="10" defaultRowHeight="16"/>
  <cols>
    <col min="1" max="1" width="22.1640625" style="3" customWidth="1"/>
    <col min="2" max="2" width="33.1640625" style="3" customWidth="1"/>
    <col min="3" max="3" width="21.6640625" style="25" customWidth="1"/>
    <col min="4" max="4" width="17.5" style="3" customWidth="1"/>
  </cols>
  <sheetData>
    <row r="1" spans="1:4" ht="17">
      <c r="A1" s="48" t="s">
        <v>0</v>
      </c>
      <c r="B1" s="49" t="s">
        <v>1</v>
      </c>
      <c r="C1" s="47" t="s">
        <v>304</v>
      </c>
      <c r="D1" s="47" t="s">
        <v>384</v>
      </c>
    </row>
    <row r="2" spans="1:4">
      <c r="A2" s="7" t="s">
        <v>308</v>
      </c>
      <c r="B2" s="13" t="s">
        <v>30</v>
      </c>
      <c r="C2" s="5">
        <v>98.89</v>
      </c>
      <c r="D2" s="5">
        <v>98.89</v>
      </c>
    </row>
    <row r="3" spans="1:4" ht="17">
      <c r="A3" s="7" t="s">
        <v>308</v>
      </c>
      <c r="B3" s="8" t="s">
        <v>271</v>
      </c>
      <c r="C3" s="40">
        <f>AVERAGE(Eosauropt_measurements_traits!E3:E14)</f>
        <v>40.363999999999997</v>
      </c>
      <c r="D3" s="5">
        <f>AVERAGE(Eosauropt_measurements_traits!F3:F14)</f>
        <v>38.123333333333335</v>
      </c>
    </row>
    <row r="4" spans="1:4" ht="17">
      <c r="A4" s="7" t="s">
        <v>308</v>
      </c>
      <c r="B4" s="8" t="s">
        <v>321</v>
      </c>
      <c r="C4" s="5">
        <v>50.38</v>
      </c>
      <c r="D4" s="5">
        <v>44.95</v>
      </c>
    </row>
    <row r="5" spans="1:4" ht="17">
      <c r="A5" s="7" t="s">
        <v>308</v>
      </c>
      <c r="B5" s="8" t="s">
        <v>35</v>
      </c>
      <c r="C5" s="40">
        <v>26.4</v>
      </c>
      <c r="D5" s="5">
        <v>23.5</v>
      </c>
    </row>
    <row r="6" spans="1:4">
      <c r="A6" s="7" t="s">
        <v>308</v>
      </c>
      <c r="B6" s="13" t="s">
        <v>38</v>
      </c>
      <c r="C6" s="9">
        <v>26.21</v>
      </c>
      <c r="D6" s="9">
        <v>22.67</v>
      </c>
    </row>
    <row r="7" spans="1:4">
      <c r="A7" s="7" t="s">
        <v>308</v>
      </c>
      <c r="B7" s="13" t="s">
        <v>315</v>
      </c>
      <c r="C7" s="9">
        <v>26.05</v>
      </c>
      <c r="D7" s="9">
        <v>23.82</v>
      </c>
    </row>
    <row r="8" spans="1:4">
      <c r="A8" s="7" t="s">
        <v>308</v>
      </c>
      <c r="B8" s="11" t="s">
        <v>314</v>
      </c>
      <c r="C8" s="9">
        <v>38.128999999999998</v>
      </c>
      <c r="D8" s="9">
        <v>34.137</v>
      </c>
    </row>
    <row r="9" spans="1:4">
      <c r="A9" s="7" t="s">
        <v>308</v>
      </c>
      <c r="B9" s="13" t="s">
        <v>293</v>
      </c>
      <c r="C9" s="40">
        <v>23.38</v>
      </c>
      <c r="D9" s="5">
        <f>AVERAGE(Eosauropt_measurements_traits!F22:F26)</f>
        <v>19.866</v>
      </c>
    </row>
    <row r="10" spans="1:4">
      <c r="A10" s="7" t="s">
        <v>308</v>
      </c>
      <c r="B10" s="11" t="s">
        <v>380</v>
      </c>
      <c r="C10" s="9">
        <v>46.29</v>
      </c>
      <c r="D10" s="9">
        <v>42.24</v>
      </c>
    </row>
    <row r="11" spans="1:4">
      <c r="A11" s="7" t="s">
        <v>308</v>
      </c>
      <c r="B11" s="13" t="s">
        <v>49</v>
      </c>
      <c r="C11" s="40">
        <f>AVERAGE(Eosauropt_measurements_traits!E28:E39)</f>
        <v>44.86</v>
      </c>
      <c r="D11" s="5">
        <f>AVERAGE(Eosauropt_measurements_traits!F28:F39)</f>
        <v>39.151111111111106</v>
      </c>
    </row>
    <row r="12" spans="1:4">
      <c r="A12" s="7" t="s">
        <v>308</v>
      </c>
      <c r="B12" s="13" t="s">
        <v>63</v>
      </c>
      <c r="C12" s="40">
        <f>AVERAGE(Eosauropt_measurements_traits!E40:E64)</f>
        <v>28.352380952380951</v>
      </c>
      <c r="D12" s="5">
        <f>AVERAGE(Eosauropt_measurements_traits!F40:F64)</f>
        <v>25.402173913043473</v>
      </c>
    </row>
    <row r="13" spans="1:4">
      <c r="A13" s="7" t="s">
        <v>308</v>
      </c>
      <c r="B13" s="13" t="s">
        <v>89</v>
      </c>
      <c r="C13" s="40">
        <f>AVERAGE(Eosauropt_measurements_traits!E65:E103)</f>
        <v>27.982352941176458</v>
      </c>
      <c r="D13" s="5">
        <f>AVERAGE(Eosauropt_measurements_traits!F65:F103)</f>
        <v>25.336666666666666</v>
      </c>
    </row>
    <row r="14" spans="1:4">
      <c r="A14" s="7" t="s">
        <v>308</v>
      </c>
      <c r="B14" s="13" t="s">
        <v>316</v>
      </c>
      <c r="C14" s="5">
        <v>49.32</v>
      </c>
      <c r="D14" s="5">
        <v>46.16</v>
      </c>
    </row>
    <row r="15" spans="1:4">
      <c r="A15" s="7" t="s">
        <v>308</v>
      </c>
      <c r="B15" s="13" t="s">
        <v>294</v>
      </c>
      <c r="C15" s="5">
        <v>24.41</v>
      </c>
      <c r="D15" s="5">
        <v>21.1</v>
      </c>
    </row>
    <row r="16" spans="1:4">
      <c r="A16" s="7" t="s">
        <v>308</v>
      </c>
      <c r="B16" s="13" t="s">
        <v>130</v>
      </c>
      <c r="C16" s="40">
        <f>AVERAGE(Eosauropt_measurements_traits!E106:E111)</f>
        <v>48.753399999999999</v>
      </c>
      <c r="D16" s="5">
        <f>AVERAGE(Eosauropt_measurements_traits!F106:F111)</f>
        <v>44.105999999999995</v>
      </c>
    </row>
    <row r="17" spans="1:4">
      <c r="A17" s="7" t="s">
        <v>308</v>
      </c>
      <c r="B17" s="13" t="s">
        <v>137</v>
      </c>
      <c r="C17" s="40">
        <f>AVERAGE(Eosauropt_measurements_traits!E112:E122)</f>
        <v>50.17909090909091</v>
      </c>
      <c r="D17" s="5">
        <f>AVERAGE(Eosauropt_measurements_traits!F112:F122)</f>
        <v>45.958181818181821</v>
      </c>
    </row>
    <row r="18" spans="1:4">
      <c r="A18" s="7" t="s">
        <v>308</v>
      </c>
      <c r="B18" s="13" t="s">
        <v>334</v>
      </c>
      <c r="C18" s="40">
        <f>AVERAGE(Eosauropt_measurements_traits!E123:E126)</f>
        <v>83.36666666666666</v>
      </c>
      <c r="D18" s="5">
        <f>AVERAGE(Eosauropt_measurements_traits!F123:F126)</f>
        <v>77.720000000000013</v>
      </c>
    </row>
    <row r="19" spans="1:4">
      <c r="A19" s="18" t="s">
        <v>306</v>
      </c>
      <c r="B19" s="19" t="s">
        <v>150</v>
      </c>
      <c r="C19" s="5">
        <v>77.42</v>
      </c>
      <c r="D19" s="5">
        <v>72.34</v>
      </c>
    </row>
    <row r="20" spans="1:4" ht="17">
      <c r="A20" s="18" t="s">
        <v>306</v>
      </c>
      <c r="B20" s="20" t="s">
        <v>154</v>
      </c>
      <c r="C20" s="40">
        <f>AVERAGE(Eosauropt_measurements_traits!E129:E135)</f>
        <v>158.67499999999998</v>
      </c>
      <c r="D20" s="5">
        <f>AVERAGE(Eosauropt_measurements_traits!F129:F135)</f>
        <v>142.52449999999999</v>
      </c>
    </row>
    <row r="21" spans="1:4" ht="17">
      <c r="A21" s="18" t="s">
        <v>306</v>
      </c>
      <c r="B21" s="20" t="s">
        <v>162</v>
      </c>
      <c r="C21" s="9">
        <v>115.7</v>
      </c>
      <c r="D21" s="9">
        <v>100.4</v>
      </c>
    </row>
    <row r="22" spans="1:4" ht="17">
      <c r="A22" s="18" t="s">
        <v>306</v>
      </c>
      <c r="B22" s="20" t="s">
        <v>164</v>
      </c>
      <c r="C22" s="9">
        <v>103.852</v>
      </c>
      <c r="D22" s="9">
        <v>87.138000000000005</v>
      </c>
    </row>
    <row r="23" spans="1:4" ht="17">
      <c r="A23" s="18" t="s">
        <v>306</v>
      </c>
      <c r="B23" s="20" t="s">
        <v>166</v>
      </c>
      <c r="C23" s="9">
        <v>108.24</v>
      </c>
      <c r="D23" s="9">
        <v>92.95</v>
      </c>
    </row>
    <row r="24" spans="1:4">
      <c r="A24" s="18" t="s">
        <v>306</v>
      </c>
      <c r="B24" s="19" t="s">
        <v>169</v>
      </c>
      <c r="C24" s="40">
        <v>103.9</v>
      </c>
      <c r="D24" s="5">
        <v>91.45</v>
      </c>
    </row>
    <row r="25" spans="1:4">
      <c r="A25" s="18" t="s">
        <v>306</v>
      </c>
      <c r="B25" s="19" t="s">
        <v>278</v>
      </c>
      <c r="C25" s="5">
        <v>53.31</v>
      </c>
      <c r="D25" s="5">
        <v>45.4</v>
      </c>
    </row>
    <row r="26" spans="1:4">
      <c r="A26" s="18" t="s">
        <v>306</v>
      </c>
      <c r="B26" s="19" t="s">
        <v>174</v>
      </c>
      <c r="C26" s="5">
        <v>214.45</v>
      </c>
      <c r="D26" s="5">
        <v>184.8</v>
      </c>
    </row>
    <row r="27" spans="1:4">
      <c r="A27" s="18" t="s">
        <v>306</v>
      </c>
      <c r="B27" s="19" t="s">
        <v>182</v>
      </c>
      <c r="C27" s="40" t="s">
        <v>32</v>
      </c>
      <c r="D27" s="5">
        <v>386.8</v>
      </c>
    </row>
    <row r="28" spans="1:4">
      <c r="A28" s="18" t="s">
        <v>306</v>
      </c>
      <c r="B28" s="19" t="s">
        <v>184</v>
      </c>
      <c r="C28" s="5">
        <v>167.83</v>
      </c>
      <c r="D28" s="5">
        <v>148.69999999999999</v>
      </c>
    </row>
    <row r="29" spans="1:4">
      <c r="A29" s="18" t="s">
        <v>306</v>
      </c>
      <c r="B29" s="19" t="s">
        <v>187</v>
      </c>
      <c r="C29" s="40">
        <f>AVERAGE(Eosauropt_measurements_traits!E147:E150)</f>
        <v>578.79700000000003</v>
      </c>
      <c r="D29" s="5">
        <v>503.5</v>
      </c>
    </row>
    <row r="30" spans="1:4">
      <c r="A30" s="18" t="s">
        <v>306</v>
      </c>
      <c r="B30" s="19" t="s">
        <v>192</v>
      </c>
      <c r="C30" s="5">
        <v>213.59</v>
      </c>
      <c r="D30" s="5">
        <v>184.04</v>
      </c>
    </row>
    <row r="31" spans="1:4">
      <c r="A31" s="18" t="s">
        <v>306</v>
      </c>
      <c r="B31" s="19" t="s">
        <v>277</v>
      </c>
      <c r="C31" s="5">
        <f>AVERAGE(Eosauropt_measurements_traits!E156:E162)</f>
        <v>120.18666666666667</v>
      </c>
      <c r="D31" s="5">
        <f>AVERAGE(Eosauropt_measurements_traits!F156:F162)</f>
        <v>108.00714285714287</v>
      </c>
    </row>
    <row r="32" spans="1:4">
      <c r="A32" s="18" t="s">
        <v>306</v>
      </c>
      <c r="B32" s="19" t="s">
        <v>194</v>
      </c>
      <c r="C32" s="40" t="s">
        <v>32</v>
      </c>
      <c r="D32" s="5">
        <f>AVERAGE(Eosauropt_measurements_traits!F163:F168)</f>
        <v>387.36</v>
      </c>
    </row>
    <row r="33" spans="1:4">
      <c r="A33" s="18" t="s">
        <v>306</v>
      </c>
      <c r="B33" s="38" t="s">
        <v>363</v>
      </c>
      <c r="C33" s="5" t="s">
        <v>32</v>
      </c>
      <c r="D33" s="5">
        <v>48.13</v>
      </c>
    </row>
    <row r="34" spans="1:4">
      <c r="A34" s="18" t="s">
        <v>306</v>
      </c>
      <c r="B34" s="19" t="s">
        <v>200</v>
      </c>
      <c r="C34" s="40">
        <v>384.15</v>
      </c>
      <c r="D34" s="5">
        <f>AVERAGE(Eosauropt_measurements_traits!F170:F181)</f>
        <v>371.17214999999999</v>
      </c>
    </row>
    <row r="35" spans="1:4" ht="17">
      <c r="A35" s="21" t="s">
        <v>307</v>
      </c>
      <c r="B35" s="22" t="s">
        <v>209</v>
      </c>
      <c r="C35" s="5">
        <v>359.99</v>
      </c>
      <c r="D35" s="9">
        <v>325.83</v>
      </c>
    </row>
    <row r="36" spans="1:4" ht="17">
      <c r="A36" s="21" t="s">
        <v>307</v>
      </c>
      <c r="B36" s="22" t="s">
        <v>211</v>
      </c>
      <c r="C36" s="5">
        <v>248.18</v>
      </c>
      <c r="D36" s="9">
        <v>224.28</v>
      </c>
    </row>
    <row r="37" spans="1:4" ht="17">
      <c r="A37" s="21" t="s">
        <v>307</v>
      </c>
      <c r="B37" s="22" t="s">
        <v>214</v>
      </c>
      <c r="C37" s="5">
        <v>283.02</v>
      </c>
      <c r="D37" s="9">
        <v>268.27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D672F-F74C-EE41-A128-357F83A0AA5E}">
  <dimension ref="A1:C28"/>
  <sheetViews>
    <sheetView tabSelected="1" zoomScale="94" workbookViewId="0">
      <selection activeCell="B18" sqref="B18"/>
    </sheetView>
  </sheetViews>
  <sheetFormatPr baseColWidth="10" defaultRowHeight="16"/>
  <cols>
    <col min="1" max="1" width="22.1640625" style="3" customWidth="1"/>
    <col min="2" max="2" width="33.1640625" style="3" customWidth="1"/>
    <col min="3" max="3" width="19.6640625" style="3" customWidth="1"/>
  </cols>
  <sheetData>
    <row r="1" spans="1:3" ht="17">
      <c r="A1" s="48" t="s">
        <v>0</v>
      </c>
      <c r="B1" s="49" t="s">
        <v>1</v>
      </c>
      <c r="C1" s="49" t="s">
        <v>371</v>
      </c>
    </row>
    <row r="2" spans="1:3">
      <c r="A2" s="7" t="s">
        <v>308</v>
      </c>
      <c r="B2" s="13" t="s">
        <v>30</v>
      </c>
      <c r="C2" s="3">
        <v>50.7</v>
      </c>
    </row>
    <row r="3" spans="1:3" ht="17">
      <c r="A3" s="7" t="s">
        <v>308</v>
      </c>
      <c r="B3" s="8" t="s">
        <v>321</v>
      </c>
      <c r="C3" s="5">
        <v>26.62</v>
      </c>
    </row>
    <row r="4" spans="1:3" ht="17">
      <c r="A4" s="7" t="s">
        <v>308</v>
      </c>
      <c r="B4" s="8" t="s">
        <v>35</v>
      </c>
      <c r="C4" s="3">
        <f>AVERAGE(Eosauropt_measurements_traits!AN16,Eosauropt_measurements_traits!AN17)</f>
        <v>17.66</v>
      </c>
    </row>
    <row r="5" spans="1:3">
      <c r="A5" s="7" t="s">
        <v>308</v>
      </c>
      <c r="B5" s="13" t="s">
        <v>38</v>
      </c>
      <c r="C5" s="9">
        <v>17.399999999999999</v>
      </c>
    </row>
    <row r="6" spans="1:3">
      <c r="A6" s="7" t="s">
        <v>308</v>
      </c>
      <c r="B6" s="13" t="s">
        <v>315</v>
      </c>
      <c r="C6" s="9">
        <v>9.31</v>
      </c>
    </row>
    <row r="7" spans="1:3">
      <c r="A7" s="7" t="s">
        <v>308</v>
      </c>
      <c r="B7" s="11" t="s">
        <v>314</v>
      </c>
      <c r="C7" s="9">
        <v>15.54</v>
      </c>
    </row>
    <row r="8" spans="1:3">
      <c r="A8" s="7" t="s">
        <v>308</v>
      </c>
      <c r="B8" s="13" t="s">
        <v>293</v>
      </c>
      <c r="C8" s="3">
        <f>AVERAGE(Eosauropt_measurements_traits!AN22:AN26)</f>
        <v>13.085000000000001</v>
      </c>
    </row>
    <row r="9" spans="1:3">
      <c r="A9" s="7" t="s">
        <v>308</v>
      </c>
      <c r="B9" s="13" t="s">
        <v>380</v>
      </c>
      <c r="C9" s="9">
        <v>19.850000000000001</v>
      </c>
    </row>
    <row r="10" spans="1:3">
      <c r="A10" s="7" t="s">
        <v>308</v>
      </c>
      <c r="B10" s="13" t="s">
        <v>49</v>
      </c>
      <c r="C10" s="3">
        <f>AVERAGE(Eosauropt_measurements_traits!AN28:AN39)</f>
        <v>39.765454545454546</v>
      </c>
    </row>
    <row r="11" spans="1:3">
      <c r="A11" s="7" t="s">
        <v>308</v>
      </c>
      <c r="B11" s="13" t="s">
        <v>63</v>
      </c>
      <c r="C11" s="3">
        <f>AVERAGE(Eosauropt_measurements_traits!AN40:AN64)</f>
        <v>18.587916666666665</v>
      </c>
    </row>
    <row r="12" spans="1:3">
      <c r="A12" s="7" t="s">
        <v>308</v>
      </c>
      <c r="B12" s="13" t="s">
        <v>89</v>
      </c>
      <c r="C12" s="3">
        <f>AVERAGE(Eosauropt_measurements_traits!AN65:AN103)</f>
        <v>17.331538461538464</v>
      </c>
    </row>
    <row r="13" spans="1:3">
      <c r="A13" s="7" t="s">
        <v>308</v>
      </c>
      <c r="B13" s="13" t="s">
        <v>316</v>
      </c>
      <c r="C13" s="5">
        <v>46.63</v>
      </c>
    </row>
    <row r="14" spans="1:3">
      <c r="A14" s="7" t="s">
        <v>308</v>
      </c>
      <c r="B14" s="13" t="s">
        <v>294</v>
      </c>
      <c r="C14" s="5">
        <v>29.62</v>
      </c>
    </row>
    <row r="15" spans="1:3">
      <c r="A15" s="7" t="s">
        <v>308</v>
      </c>
      <c r="B15" s="13" t="s">
        <v>130</v>
      </c>
      <c r="C15" s="3">
        <f>AVERAGE(Eosauropt_measurements_traits!AN106:AN111)</f>
        <v>28.92283333333333</v>
      </c>
    </row>
    <row r="16" spans="1:3">
      <c r="A16" s="7" t="s">
        <v>308</v>
      </c>
      <c r="B16" s="13" t="s">
        <v>137</v>
      </c>
      <c r="C16" s="3">
        <f>AVERAGE(Eosauropt_measurements_traits!AN112:AN122)</f>
        <v>28.211000000000002</v>
      </c>
    </row>
    <row r="17" spans="1:3">
      <c r="A17" s="7" t="s">
        <v>308</v>
      </c>
      <c r="B17" s="13" t="s">
        <v>334</v>
      </c>
      <c r="C17" s="3">
        <f>AVERAGE(Eosauropt_measurements_traits!AN123:AN126)</f>
        <v>56.54</v>
      </c>
    </row>
    <row r="18" spans="1:3">
      <c r="A18" s="18" t="s">
        <v>306</v>
      </c>
      <c r="B18" s="19" t="s">
        <v>150</v>
      </c>
      <c r="C18" s="3">
        <v>51.7</v>
      </c>
    </row>
    <row r="19" spans="1:3" ht="17">
      <c r="A19" s="18" t="s">
        <v>306</v>
      </c>
      <c r="B19" s="20" t="s">
        <v>154</v>
      </c>
      <c r="C19" s="3">
        <f>AVERAGE(Eosauropt_measurements_traits!AN129:AN135)</f>
        <v>99.058333333333337</v>
      </c>
    </row>
    <row r="20" spans="1:3" ht="17">
      <c r="A20" s="18" t="s">
        <v>306</v>
      </c>
      <c r="B20" s="20" t="s">
        <v>162</v>
      </c>
      <c r="C20" s="3">
        <v>60.9</v>
      </c>
    </row>
    <row r="21" spans="1:3" ht="17">
      <c r="A21" s="18" t="s">
        <v>306</v>
      </c>
      <c r="B21" s="20" t="s">
        <v>164</v>
      </c>
      <c r="C21" s="3">
        <v>24.7</v>
      </c>
    </row>
    <row r="22" spans="1:3" ht="17">
      <c r="A22" s="18" t="s">
        <v>306</v>
      </c>
      <c r="B22" s="20" t="s">
        <v>166</v>
      </c>
      <c r="C22" s="3">
        <v>30.7</v>
      </c>
    </row>
    <row r="23" spans="1:3">
      <c r="A23" s="18" t="s">
        <v>306</v>
      </c>
      <c r="B23" s="19" t="s">
        <v>169</v>
      </c>
      <c r="C23" s="3">
        <f>AVERAGE(Eosauropt_measurements_traits!AN139:AN140)</f>
        <v>61.300000000000004</v>
      </c>
    </row>
    <row r="24" spans="1:3">
      <c r="A24" s="18" t="s">
        <v>306</v>
      </c>
      <c r="B24" s="19" t="s">
        <v>174</v>
      </c>
      <c r="C24" s="5">
        <v>93.84</v>
      </c>
    </row>
    <row r="25" spans="1:3">
      <c r="A25" s="18" t="s">
        <v>306</v>
      </c>
      <c r="B25" s="19" t="s">
        <v>184</v>
      </c>
      <c r="C25" s="3">
        <v>91.45</v>
      </c>
    </row>
    <row r="26" spans="1:3">
      <c r="A26" s="18" t="s">
        <v>306</v>
      </c>
      <c r="B26" s="19" t="s">
        <v>187</v>
      </c>
      <c r="C26" s="3">
        <f>AVERAGE(Eosauropt_measurements_traits!AN147:AN154)</f>
        <v>323.57249999999999</v>
      </c>
    </row>
    <row r="27" spans="1:3" ht="17">
      <c r="A27" s="21" t="s">
        <v>307</v>
      </c>
      <c r="B27" s="22" t="s">
        <v>211</v>
      </c>
      <c r="C27" s="9">
        <v>163.72999999999999</v>
      </c>
    </row>
    <row r="28" spans="1:3" ht="17">
      <c r="A28" s="21" t="s">
        <v>307</v>
      </c>
      <c r="B28" s="22" t="s">
        <v>214</v>
      </c>
      <c r="C28" s="9">
        <v>212.1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30E4-2F14-4648-9E62-0AF0E67CCF77}">
  <dimension ref="A1:C37"/>
  <sheetViews>
    <sheetView topLeftCell="A47" zoomScale="113" workbookViewId="0">
      <selection activeCell="C2" sqref="C2"/>
    </sheetView>
  </sheetViews>
  <sheetFormatPr baseColWidth="10" defaultRowHeight="16"/>
  <cols>
    <col min="1" max="1" width="22.1640625" style="3" customWidth="1"/>
    <col min="2" max="2" width="33.1640625" style="3" customWidth="1"/>
    <col min="3" max="3" width="24.6640625" style="3" customWidth="1"/>
  </cols>
  <sheetData>
    <row r="1" spans="1:3" ht="17">
      <c r="A1" s="1" t="s">
        <v>0</v>
      </c>
      <c r="B1" s="48" t="s">
        <v>1</v>
      </c>
      <c r="C1" s="47" t="s">
        <v>317</v>
      </c>
    </row>
    <row r="2" spans="1:3">
      <c r="A2" s="7" t="s">
        <v>308</v>
      </c>
      <c r="B2" s="13" t="s">
        <v>311</v>
      </c>
      <c r="C2" s="5">
        <v>34.090000000000003</v>
      </c>
    </row>
    <row r="3" spans="1:3" ht="17">
      <c r="A3" s="7" t="s">
        <v>308</v>
      </c>
      <c r="B3" s="8" t="s">
        <v>271</v>
      </c>
      <c r="C3" s="5">
        <v>7.69</v>
      </c>
    </row>
    <row r="4" spans="1:3" ht="17">
      <c r="A4" s="7" t="s">
        <v>308</v>
      </c>
      <c r="B4" s="45" t="s">
        <v>321</v>
      </c>
      <c r="C4" s="5">
        <v>18.91</v>
      </c>
    </row>
    <row r="5" spans="1:3" ht="17">
      <c r="A5" s="7" t="s">
        <v>308</v>
      </c>
      <c r="B5" s="8" t="s">
        <v>35</v>
      </c>
      <c r="C5" s="9">
        <v>45.12</v>
      </c>
    </row>
    <row r="6" spans="1:3">
      <c r="A6" s="7" t="s">
        <v>308</v>
      </c>
      <c r="B6" s="13" t="s">
        <v>38</v>
      </c>
      <c r="C6" s="9">
        <v>11.55</v>
      </c>
    </row>
    <row r="7" spans="1:3">
      <c r="A7" s="7" t="s">
        <v>308</v>
      </c>
      <c r="B7" s="13" t="s">
        <v>315</v>
      </c>
      <c r="C7" s="9">
        <v>15.62</v>
      </c>
    </row>
    <row r="8" spans="1:3">
      <c r="A8" s="7" t="s">
        <v>308</v>
      </c>
      <c r="B8" s="11" t="s">
        <v>305</v>
      </c>
      <c r="C8" s="9">
        <v>15.19</v>
      </c>
    </row>
    <row r="9" spans="1:3">
      <c r="A9" s="7" t="s">
        <v>308</v>
      </c>
      <c r="B9" s="52" t="s">
        <v>381</v>
      </c>
      <c r="C9" s="9">
        <v>13.12</v>
      </c>
    </row>
    <row r="10" spans="1:3">
      <c r="A10" s="7" t="s">
        <v>308</v>
      </c>
      <c r="B10" s="13" t="s">
        <v>293</v>
      </c>
      <c r="C10" s="5">
        <v>7.84</v>
      </c>
    </row>
    <row r="11" spans="1:3">
      <c r="A11" s="7" t="s">
        <v>308</v>
      </c>
      <c r="B11" s="13" t="s">
        <v>49</v>
      </c>
      <c r="C11" s="5">
        <v>13.24</v>
      </c>
    </row>
    <row r="12" spans="1:3">
      <c r="A12" s="7" t="s">
        <v>308</v>
      </c>
      <c r="B12" s="13" t="s">
        <v>63</v>
      </c>
      <c r="C12" s="5">
        <v>8.9700000000000006</v>
      </c>
    </row>
    <row r="13" spans="1:3">
      <c r="A13" s="7" t="s">
        <v>308</v>
      </c>
      <c r="B13" s="13" t="s">
        <v>89</v>
      </c>
      <c r="C13" s="5">
        <v>7.65</v>
      </c>
    </row>
    <row r="14" spans="1:3">
      <c r="A14" s="7" t="s">
        <v>308</v>
      </c>
      <c r="B14" s="13" t="s">
        <v>316</v>
      </c>
      <c r="C14" s="5">
        <v>19.86</v>
      </c>
    </row>
    <row r="15" spans="1:3">
      <c r="A15" s="7" t="s">
        <v>308</v>
      </c>
      <c r="B15" s="13" t="s">
        <v>294</v>
      </c>
      <c r="C15" s="5">
        <v>10.68</v>
      </c>
    </row>
    <row r="16" spans="1:3">
      <c r="A16" s="7" t="s">
        <v>308</v>
      </c>
      <c r="B16" s="13" t="s">
        <v>130</v>
      </c>
      <c r="C16" s="5">
        <v>17.63</v>
      </c>
    </row>
    <row r="17" spans="1:3">
      <c r="A17" s="7" t="s">
        <v>308</v>
      </c>
      <c r="B17" s="13" t="s">
        <v>137</v>
      </c>
      <c r="C17" s="5">
        <v>15.88</v>
      </c>
    </row>
    <row r="18" spans="1:3">
      <c r="A18" s="7" t="s">
        <v>308</v>
      </c>
      <c r="B18" s="13" t="s">
        <v>334</v>
      </c>
      <c r="C18" s="5" t="s">
        <v>32</v>
      </c>
    </row>
    <row r="19" spans="1:3">
      <c r="A19" s="18" t="s">
        <v>306</v>
      </c>
      <c r="B19" s="19" t="s">
        <v>150</v>
      </c>
      <c r="C19" s="5">
        <v>29.66</v>
      </c>
    </row>
    <row r="20" spans="1:3" ht="17">
      <c r="A20" s="18" t="s">
        <v>306</v>
      </c>
      <c r="B20" s="20" t="s">
        <v>154</v>
      </c>
      <c r="C20" s="5">
        <v>60.1</v>
      </c>
    </row>
    <row r="21" spans="1:3" ht="17">
      <c r="A21" s="18" t="s">
        <v>306</v>
      </c>
      <c r="B21" s="20" t="s">
        <v>162</v>
      </c>
      <c r="C21" s="5">
        <v>48.3</v>
      </c>
    </row>
    <row r="22" spans="1:3" ht="17">
      <c r="A22" s="18" t="s">
        <v>306</v>
      </c>
      <c r="B22" s="20" t="s">
        <v>164</v>
      </c>
      <c r="C22" s="5">
        <v>45.5</v>
      </c>
    </row>
    <row r="23" spans="1:3" ht="17">
      <c r="A23" s="18" t="s">
        <v>306</v>
      </c>
      <c r="B23" s="20" t="s">
        <v>166</v>
      </c>
      <c r="C23" s="9">
        <v>31.25</v>
      </c>
    </row>
    <row r="24" spans="1:3">
      <c r="A24" s="18" t="s">
        <v>306</v>
      </c>
      <c r="B24" s="19" t="s">
        <v>310</v>
      </c>
      <c r="C24" s="5">
        <v>32.65</v>
      </c>
    </row>
    <row r="25" spans="1:3">
      <c r="A25" s="18" t="s">
        <v>306</v>
      </c>
      <c r="B25" s="19" t="s">
        <v>278</v>
      </c>
      <c r="C25" s="5">
        <v>20.28</v>
      </c>
    </row>
    <row r="26" spans="1:3">
      <c r="A26" s="18" t="s">
        <v>306</v>
      </c>
      <c r="B26" s="19" t="s">
        <v>174</v>
      </c>
      <c r="C26" s="5">
        <v>77.08</v>
      </c>
    </row>
    <row r="27" spans="1:3">
      <c r="A27" s="18" t="s">
        <v>306</v>
      </c>
      <c r="B27" s="19" t="s">
        <v>182</v>
      </c>
      <c r="C27" s="5">
        <v>106.92</v>
      </c>
    </row>
    <row r="28" spans="1:3">
      <c r="A28" s="18" t="s">
        <v>306</v>
      </c>
      <c r="B28" s="19" t="s">
        <v>184</v>
      </c>
      <c r="C28" s="5">
        <v>55.53</v>
      </c>
    </row>
    <row r="29" spans="1:3">
      <c r="A29" s="18" t="s">
        <v>306</v>
      </c>
      <c r="B29" s="19" t="s">
        <v>187</v>
      </c>
      <c r="C29" s="5">
        <v>265.17</v>
      </c>
    </row>
    <row r="30" spans="1:3">
      <c r="A30" s="18" t="s">
        <v>306</v>
      </c>
      <c r="B30" s="19" t="s">
        <v>192</v>
      </c>
      <c r="C30" s="5">
        <v>62.2</v>
      </c>
    </row>
    <row r="31" spans="1:3">
      <c r="A31" s="18" t="s">
        <v>306</v>
      </c>
      <c r="B31" s="19" t="s">
        <v>277</v>
      </c>
      <c r="C31" s="5">
        <v>45.65</v>
      </c>
    </row>
    <row r="32" spans="1:3">
      <c r="A32" s="18" t="s">
        <v>306</v>
      </c>
      <c r="B32" s="19" t="s">
        <v>194</v>
      </c>
      <c r="C32" s="3">
        <v>154.69999999999999</v>
      </c>
    </row>
    <row r="33" spans="1:3">
      <c r="A33" s="18" t="s">
        <v>306</v>
      </c>
      <c r="B33" s="38" t="s">
        <v>363</v>
      </c>
      <c r="C33" s="3" t="s">
        <v>32</v>
      </c>
    </row>
    <row r="34" spans="1:3">
      <c r="A34" s="18" t="s">
        <v>306</v>
      </c>
      <c r="B34" s="19" t="s">
        <v>200</v>
      </c>
      <c r="C34" s="5">
        <v>167.96</v>
      </c>
    </row>
    <row r="35" spans="1:3" ht="17">
      <c r="A35" s="21" t="s">
        <v>307</v>
      </c>
      <c r="B35" s="22" t="s">
        <v>209</v>
      </c>
      <c r="C35" s="9">
        <v>123.63</v>
      </c>
    </row>
    <row r="36" spans="1:3" ht="17">
      <c r="A36" s="21" t="s">
        <v>307</v>
      </c>
      <c r="B36" s="22" t="s">
        <v>309</v>
      </c>
      <c r="C36" s="9">
        <v>78.430000000000007</v>
      </c>
    </row>
    <row r="37" spans="1:3" ht="17">
      <c r="A37" s="21" t="s">
        <v>307</v>
      </c>
      <c r="B37" s="22" t="s">
        <v>214</v>
      </c>
      <c r="C37" s="9">
        <v>110.218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Eosauropt_measurements_traits</vt:lpstr>
      <vt:lpstr>Species_traits</vt:lpstr>
      <vt:lpstr>Eosauropt_localisation</vt:lpstr>
      <vt:lpstr>Eosauropt_timescaling</vt:lpstr>
      <vt:lpstr>Skull_size_to_plot</vt:lpstr>
      <vt:lpstr>Eosauropt_humerus_length</vt:lpstr>
      <vt:lpstr>posterior_skull_width_to_plot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Laboury</dc:creator>
  <cp:lastModifiedBy>Antoine Laboury</cp:lastModifiedBy>
  <dcterms:created xsi:type="dcterms:W3CDTF">2022-07-13T09:23:20Z</dcterms:created>
  <dcterms:modified xsi:type="dcterms:W3CDTF">2023-05-25T09:44:36Z</dcterms:modified>
</cp:coreProperties>
</file>