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479D8925-03C2-47E8-A5A5-157CAF0183AC}" xr6:coauthVersionLast="47" xr6:coauthVersionMax="47" xr10:uidLastSave="{00000000-0000-0000-0000-000000000000}"/>
  <bookViews>
    <workbookView xWindow="-110" yWindow="-110" windowWidth="19420" windowHeight="10300" xr2:uid="{86822C43-E09C-4DAA-8D54-ABB1AF9B90B6}"/>
  </bookViews>
  <sheets>
    <sheet name="germinación" sheetId="1" r:id="rId1"/>
    <sheet name="Integrida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5" i="1" l="1"/>
  <c r="O33" i="1"/>
  <c r="O21" i="1"/>
  <c r="O13" i="1"/>
  <c r="J37" i="1"/>
  <c r="J28" i="1"/>
  <c r="J20" i="1"/>
  <c r="J19" i="1"/>
  <c r="J12" i="1"/>
  <c r="J11" i="1"/>
  <c r="E78" i="1"/>
  <c r="E60" i="1"/>
  <c r="E42" i="1"/>
  <c r="E23" i="1"/>
  <c r="E22" i="1"/>
  <c r="E76" i="2"/>
  <c r="E75" i="2"/>
  <c r="E74" i="2"/>
  <c r="E73" i="2"/>
  <c r="E72" i="2"/>
  <c r="E71" i="2"/>
  <c r="E70" i="2"/>
  <c r="E69" i="2"/>
  <c r="P44" i="2"/>
  <c r="Q44" i="2" s="1"/>
  <c r="P43" i="2"/>
  <c r="Q43" i="2" s="1"/>
  <c r="P42" i="2"/>
  <c r="Q42" i="2" s="1"/>
  <c r="P41" i="2"/>
  <c r="Q41" i="2" s="1"/>
  <c r="P40" i="2"/>
  <c r="E40" i="2"/>
  <c r="F40" i="2" s="1"/>
  <c r="G40" i="2" s="1"/>
  <c r="E39" i="2"/>
  <c r="F39" i="2" s="1"/>
  <c r="G39" i="2" s="1"/>
  <c r="E38" i="2"/>
  <c r="F38" i="2" s="1"/>
  <c r="G38" i="2" s="1"/>
  <c r="F36" i="2"/>
  <c r="F35" i="2"/>
  <c r="E34" i="2"/>
  <c r="E33" i="2"/>
  <c r="E32" i="2"/>
  <c r="P31" i="2"/>
  <c r="Q31" i="2" s="1"/>
  <c r="J31" i="2"/>
  <c r="K31" i="2" s="1"/>
  <c r="P30" i="2"/>
  <c r="Q30" i="2" s="1"/>
  <c r="J30" i="2"/>
  <c r="K30" i="2" s="1"/>
  <c r="F30" i="2"/>
  <c r="Q29" i="2"/>
  <c r="P29" i="2"/>
  <c r="J29" i="2"/>
  <c r="K29" i="2" s="1"/>
  <c r="F29" i="2"/>
  <c r="P28" i="2"/>
  <c r="Q28" i="2" s="1"/>
  <c r="E28" i="2"/>
  <c r="E27" i="2"/>
  <c r="E26" i="2"/>
  <c r="J24" i="2"/>
  <c r="K24" i="2" s="1"/>
  <c r="J23" i="2"/>
  <c r="K23" i="2" s="1"/>
  <c r="J22" i="2"/>
  <c r="O19" i="2"/>
  <c r="P19" i="2" s="1"/>
  <c r="O18" i="2"/>
  <c r="O17" i="2"/>
  <c r="P17" i="2" s="1"/>
  <c r="P16" i="2"/>
  <c r="O16" i="2"/>
  <c r="J16" i="2"/>
  <c r="K16" i="2" s="1"/>
  <c r="O15" i="2"/>
  <c r="P15" i="2" s="1"/>
  <c r="J15" i="2"/>
  <c r="K15" i="2" s="1"/>
  <c r="O14" i="2"/>
  <c r="O21" i="2" s="1"/>
  <c r="J14" i="2"/>
  <c r="J18" i="2" s="1"/>
  <c r="E11" i="2"/>
  <c r="O10" i="2"/>
  <c r="P10" i="2" s="1"/>
  <c r="O9" i="2"/>
  <c r="P9" i="2" s="1"/>
  <c r="O8" i="2"/>
  <c r="P8" i="2" s="1"/>
  <c r="K8" i="2"/>
  <c r="J8" i="2"/>
  <c r="O7" i="2"/>
  <c r="P7" i="2" s="1"/>
  <c r="J7" i="2"/>
  <c r="K7" i="2" s="1"/>
  <c r="O6" i="2"/>
  <c r="P6" i="2" s="1"/>
  <c r="J6" i="2"/>
  <c r="K6" i="2" s="1"/>
  <c r="O5" i="2"/>
  <c r="P5" i="2" s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O43" i="1"/>
  <c r="O42" i="1"/>
  <c r="E40" i="1"/>
  <c r="O41" i="1"/>
  <c r="E39" i="1"/>
  <c r="O40" i="1"/>
  <c r="E38" i="1"/>
  <c r="O39" i="1"/>
  <c r="E37" i="1"/>
  <c r="O38" i="1"/>
  <c r="E36" i="1"/>
  <c r="O37" i="1"/>
  <c r="E35" i="1"/>
  <c r="O36" i="1"/>
  <c r="E34" i="1"/>
  <c r="E33" i="1"/>
  <c r="E32" i="1"/>
  <c r="J34" i="1"/>
  <c r="E31" i="1"/>
  <c r="J33" i="1"/>
  <c r="E30" i="1"/>
  <c r="O31" i="1"/>
  <c r="J32" i="1"/>
  <c r="E29" i="1"/>
  <c r="O30" i="1"/>
  <c r="E28" i="1"/>
  <c r="O29" i="1"/>
  <c r="E27" i="1"/>
  <c r="O28" i="1"/>
  <c r="E26" i="1"/>
  <c r="E41" i="1" s="1"/>
  <c r="O27" i="1"/>
  <c r="O26" i="1"/>
  <c r="J25" i="1"/>
  <c r="O25" i="1"/>
  <c r="J24" i="1"/>
  <c r="O24" i="1"/>
  <c r="J23" i="1"/>
  <c r="E20" i="1"/>
  <c r="E19" i="1"/>
  <c r="E18" i="1"/>
  <c r="E17" i="1"/>
  <c r="O18" i="1"/>
  <c r="J17" i="1"/>
  <c r="E16" i="1"/>
  <c r="O17" i="1"/>
  <c r="J16" i="1"/>
  <c r="E15" i="1"/>
  <c r="O16" i="1"/>
  <c r="J15" i="1"/>
  <c r="E14" i="1"/>
  <c r="E13" i="1"/>
  <c r="E12" i="1"/>
  <c r="O11" i="1"/>
  <c r="E11" i="1"/>
  <c r="O10" i="1"/>
  <c r="E10" i="1"/>
  <c r="O9" i="1"/>
  <c r="J9" i="1"/>
  <c r="E9" i="1"/>
  <c r="O8" i="1"/>
  <c r="J8" i="1"/>
  <c r="E8" i="1"/>
  <c r="O7" i="1"/>
  <c r="J7" i="1"/>
  <c r="E7" i="1"/>
  <c r="O6" i="1"/>
  <c r="J6" i="1"/>
  <c r="E6" i="1"/>
  <c r="O20" i="1" l="1"/>
  <c r="O32" i="1"/>
  <c r="J27" i="1"/>
  <c r="J36" i="1"/>
  <c r="J26" i="2"/>
  <c r="E77" i="1"/>
  <c r="J33" i="2"/>
  <c r="P50" i="2"/>
  <c r="E59" i="1"/>
  <c r="O44" i="1"/>
  <c r="O12" i="1"/>
  <c r="P14" i="2"/>
  <c r="P22" i="2" s="1"/>
  <c r="O22" i="2"/>
  <c r="P47" i="2"/>
  <c r="K34" i="2"/>
  <c r="K33" i="2"/>
  <c r="K10" i="2"/>
  <c r="K9" i="2"/>
  <c r="R34" i="2"/>
  <c r="Q34" i="2"/>
  <c r="G42" i="2"/>
  <c r="G41" i="2"/>
  <c r="P11" i="2"/>
  <c r="P12" i="2"/>
  <c r="U7" i="2" s="1"/>
  <c r="K22" i="2"/>
  <c r="P34" i="2"/>
  <c r="E77" i="2"/>
  <c r="P46" i="2"/>
  <c r="K14" i="2"/>
  <c r="P18" i="2"/>
  <c r="J10" i="2"/>
  <c r="P49" i="2"/>
  <c r="Q40" i="2"/>
  <c r="P21" i="2" l="1"/>
  <c r="K19" i="2"/>
  <c r="K18" i="2"/>
  <c r="Q46" i="2"/>
  <c r="Q47" i="2"/>
  <c r="K26" i="2"/>
  <c r="K27" i="2"/>
</calcChain>
</file>

<file path=xl/sharedStrings.xml><?xml version="1.0" encoding="utf-8"?>
<sst xmlns="http://schemas.openxmlformats.org/spreadsheetml/2006/main" count="121" uniqueCount="30">
  <si>
    <t>Germinación</t>
  </si>
  <si>
    <t>B0510</t>
  </si>
  <si>
    <t>SI</t>
  </si>
  <si>
    <t>NO</t>
  </si>
  <si>
    <t>Cu</t>
  </si>
  <si>
    <t>Fe</t>
  </si>
  <si>
    <t>CuFe</t>
  </si>
  <si>
    <t>cufe</t>
  </si>
  <si>
    <t>SD</t>
  </si>
  <si>
    <t>SD Fe</t>
  </si>
  <si>
    <t>SD Cu</t>
  </si>
  <si>
    <t>SD CuFe</t>
  </si>
  <si>
    <t>SD control</t>
  </si>
  <si>
    <t>Integrity</t>
  </si>
  <si>
    <t xml:space="preserve">4 hour </t>
  </si>
  <si>
    <t xml:space="preserve"> 0 hour </t>
  </si>
  <si>
    <t xml:space="preserve">6 hour </t>
  </si>
  <si>
    <t>Yes</t>
  </si>
  <si>
    <t>NOT</t>
  </si>
  <si>
    <t>Average</t>
  </si>
  <si>
    <t>0 hour</t>
  </si>
  <si>
    <t>4 hours</t>
  </si>
  <si>
    <t>6 hours</t>
  </si>
  <si>
    <t>Hours</t>
  </si>
  <si>
    <t>Hour</t>
  </si>
  <si>
    <t>average</t>
  </si>
  <si>
    <t>B05.10</t>
  </si>
  <si>
    <t>B05.10+Cu</t>
  </si>
  <si>
    <t>B05.10+Fe</t>
  </si>
  <si>
    <t>B05.10+CuFe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</si>
</sst>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0" borderId="0" xfId="0" applyFont="1"/>
    <xf numFmtId="0" fontId="3" fillId="2" borderId="0" xfId="0" applyFont="1" applyFill="1"/>
    <xf numFmtId="0" fontId="4" fillId="0" borderId="0" xfId="0" applyFont="1"/>
    <xf numFmtId="0" fontId="4" fillId="2" borderId="0" xfId="0" applyFont="1" applyFill="1"/>
    <xf numFmtId="0" fontId="2" fillId="3" borderId="0" xfId="0" applyFont="1" applyFill="1"/>
    <xf numFmtId="0" fontId="0" fillId="4" borderId="1" xfId="0" applyFill="1" applyBorder="1"/>
    <xf numFmtId="0" fontId="1" fillId="4" borderId="0" xfId="0" applyFont="1" applyFill="1"/>
    <xf numFmtId="0" fontId="5" fillId="4" borderId="0" xfId="0" applyFont="1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Font="1"/>
    <xf numFmtId="0" fontId="0" fillId="0" borderId="0" xfId="0" applyBorder="1" applyAlignment="1">
      <alignment horizontal="center"/>
    </xf>
    <xf numFmtId="0" fontId="0" fillId="4" borderId="1" xfId="0" applyFont="1" applyFill="1" applyBorder="1"/>
    <xf numFmtId="164" fontId="2" fillId="4" borderId="1" xfId="0" applyNumberFormat="1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/>
    </xf>
    <xf numFmtId="0" fontId="0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9815230107582"/>
          <c:y val="0.11493454248636958"/>
          <c:w val="0.72329600291931129"/>
          <c:h val="0.7989492807633215"/>
        </c:manualLayout>
      </c:layout>
      <c:scatterChart>
        <c:scatterStyle val="lineMarker"/>
        <c:varyColors val="0"/>
        <c:ser>
          <c:idx val="0"/>
          <c:order val="0"/>
          <c:tx>
            <c:v>Control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Integridad!$H$49:$J$49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Integridad!$H$50:$J$50</c:f>
              <c:numCache>
                <c:formatCode>General</c:formatCode>
                <c:ptCount val="3"/>
                <c:pt idx="0">
                  <c:v>100</c:v>
                </c:pt>
                <c:pt idx="1">
                  <c:v>98.29</c:v>
                </c:pt>
                <c:pt idx="2">
                  <c:v>96.658000000000001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C-4DBB-BC2C-0CAA9267E106}"/>
            </c:ext>
          </c:extLst>
        </c:ser>
        <c:ser>
          <c:idx val="1"/>
          <c:order val="1"/>
          <c:tx>
            <c:v>Cu</c:v>
          </c:tx>
          <c:spPr>
            <a:ln w="158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Integridad!$H$49:$J$49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Integridad!$H$51:$J$51</c:f>
              <c:numCache>
                <c:formatCode>General</c:formatCode>
                <c:ptCount val="3"/>
                <c:pt idx="0">
                  <c:v>100</c:v>
                </c:pt>
                <c:pt idx="1">
                  <c:v>89.096999999999994</c:v>
                </c:pt>
                <c:pt idx="2">
                  <c:v>79.504999999999995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0C-4DBB-BC2C-0CAA9267E106}"/>
            </c:ext>
          </c:extLst>
        </c:ser>
        <c:ser>
          <c:idx val="2"/>
          <c:order val="2"/>
          <c:tx>
            <c:v>Fe</c:v>
          </c:tx>
          <c:spPr>
            <a:ln w="158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Integridad!$H$49:$J$49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Integridad!$H$52:$J$52</c:f>
              <c:numCache>
                <c:formatCode>General</c:formatCode>
                <c:ptCount val="3"/>
                <c:pt idx="0">
                  <c:v>100</c:v>
                </c:pt>
                <c:pt idx="1">
                  <c:v>88.921999999999997</c:v>
                </c:pt>
                <c:pt idx="2">
                  <c:v>84.49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0C-4DBB-BC2C-0CAA9267E106}"/>
            </c:ext>
          </c:extLst>
        </c:ser>
        <c:ser>
          <c:idx val="3"/>
          <c:order val="3"/>
          <c:tx>
            <c:v>CuFe</c:v>
          </c:tx>
          <c:spPr>
            <a:ln w="158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Integridad!$H$49:$J$49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Integridad!$H$53:$J$53</c:f>
              <c:numCache>
                <c:formatCode>General</c:formatCode>
                <c:ptCount val="3"/>
                <c:pt idx="0">
                  <c:v>100</c:v>
                </c:pt>
                <c:pt idx="1">
                  <c:v>73.808999999999997</c:v>
                </c:pt>
                <c:pt idx="2">
                  <c:v>69.141999999999996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0C-4DBB-BC2C-0CAA9267E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229624"/>
        <c:axId val="451613968"/>
      </c:scatterChart>
      <c:valAx>
        <c:axId val="570229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51613968"/>
        <c:crosses val="autoZero"/>
        <c:crossBetween val="midCat"/>
        <c:majorUnit val="2"/>
      </c:valAx>
      <c:valAx>
        <c:axId val="451613968"/>
        <c:scaling>
          <c:orientation val="minMax"/>
          <c:max val="10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0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Membrane Integrity  (%)</a:t>
                </a:r>
                <a:endParaRPr lang="es-CL" sz="10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1143551629545175E-2"/>
              <c:y val="0.27644044925082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70229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19558</xdr:colOff>
      <xdr:row>35</xdr:row>
      <xdr:rowOff>180464</xdr:rowOff>
    </xdr:from>
    <xdr:to>
      <xdr:col>18</xdr:col>
      <xdr:colOff>394605</xdr:colOff>
      <xdr:row>53</xdr:row>
      <xdr:rowOff>176892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63FCFC-B28F-4BEF-A83B-4BA201BFB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6CDD8-3430-40E6-BCB8-C80EB9C3682F}">
  <dimension ref="B2:W78"/>
  <sheetViews>
    <sheetView tabSelected="1" topLeftCell="B1" zoomScale="60" zoomScaleNormal="60" workbookViewId="0">
      <selection activeCell="Q23" sqref="Q23"/>
    </sheetView>
  </sheetViews>
  <sheetFormatPr baseColWidth="10" defaultRowHeight="14.5" x14ac:dyDescent="0.35"/>
  <cols>
    <col min="3" max="4" width="14.81640625" customWidth="1"/>
    <col min="17" max="17" width="12.26953125" customWidth="1"/>
  </cols>
  <sheetData>
    <row r="2" spans="2:23" x14ac:dyDescent="0.35">
      <c r="Q2" s="2" t="s">
        <v>25</v>
      </c>
    </row>
    <row r="3" spans="2:23" x14ac:dyDescent="0.35">
      <c r="C3" s="1" t="s">
        <v>0</v>
      </c>
      <c r="D3" s="3" t="s">
        <v>20</v>
      </c>
      <c r="H3" s="3" t="s">
        <v>21</v>
      </c>
      <c r="M3" s="3" t="s">
        <v>22</v>
      </c>
      <c r="R3" s="22" t="s">
        <v>23</v>
      </c>
      <c r="S3" s="24"/>
      <c r="T3" s="24"/>
    </row>
    <row r="4" spans="2:23" x14ac:dyDescent="0.35">
      <c r="B4" s="2" t="s">
        <v>1</v>
      </c>
      <c r="G4" s="2" t="s">
        <v>1</v>
      </c>
      <c r="Q4" s="12"/>
      <c r="R4" s="21">
        <v>0</v>
      </c>
      <c r="S4" s="21" t="s">
        <v>8</v>
      </c>
      <c r="T4" s="21">
        <v>4</v>
      </c>
      <c r="U4" s="21" t="s">
        <v>8</v>
      </c>
      <c r="V4" s="21">
        <v>6</v>
      </c>
      <c r="W4" s="21" t="s">
        <v>8</v>
      </c>
    </row>
    <row r="5" spans="2:23" x14ac:dyDescent="0.35">
      <c r="C5" t="s">
        <v>17</v>
      </c>
      <c r="D5" t="s">
        <v>18</v>
      </c>
      <c r="H5" t="s">
        <v>17</v>
      </c>
      <c r="I5" t="s">
        <v>18</v>
      </c>
      <c r="L5" s="4" t="s">
        <v>1</v>
      </c>
      <c r="M5" t="s">
        <v>17</v>
      </c>
      <c r="N5" t="s">
        <v>18</v>
      </c>
      <c r="O5" s="4"/>
      <c r="Q5" s="25" t="s">
        <v>26</v>
      </c>
      <c r="R5" s="26">
        <v>0.20647653000594177</v>
      </c>
      <c r="S5" s="27">
        <v>0.56672675939191808</v>
      </c>
      <c r="T5" s="27">
        <v>21.911349520045174</v>
      </c>
      <c r="U5" s="27">
        <v>7.2333308784434438</v>
      </c>
      <c r="V5" s="27">
        <v>26.110635924669442</v>
      </c>
      <c r="W5" s="27">
        <v>10.010429767726171</v>
      </c>
    </row>
    <row r="6" spans="2:23" x14ac:dyDescent="0.35">
      <c r="B6">
        <v>1</v>
      </c>
      <c r="C6" s="1">
        <v>0</v>
      </c>
      <c r="D6" s="1">
        <v>91</v>
      </c>
      <c r="E6">
        <f>(C6*100)/(D6)</f>
        <v>0</v>
      </c>
      <c r="G6">
        <v>1</v>
      </c>
      <c r="H6">
        <v>15</v>
      </c>
      <c r="I6">
        <v>55</v>
      </c>
      <c r="J6">
        <f>(H6*100)/(I6)</f>
        <v>27.272727272727273</v>
      </c>
      <c r="L6" s="4">
        <v>1</v>
      </c>
      <c r="M6" s="4">
        <v>10</v>
      </c>
      <c r="N6" s="4">
        <v>85</v>
      </c>
      <c r="O6" s="4">
        <f>(M6*100)/(N6)</f>
        <v>11.764705882352942</v>
      </c>
      <c r="Q6" s="25" t="s">
        <v>27</v>
      </c>
      <c r="R6" s="26">
        <v>0.32133178474641888</v>
      </c>
      <c r="S6" s="27">
        <v>0.87522889614274946</v>
      </c>
      <c r="T6" s="27">
        <v>7.9047619047619051</v>
      </c>
      <c r="U6" s="27">
        <v>2.1444438569900366</v>
      </c>
      <c r="V6" s="27">
        <v>11.1256038647343</v>
      </c>
      <c r="W6" s="27">
        <v>2.4738214892397878</v>
      </c>
    </row>
    <row r="7" spans="2:23" x14ac:dyDescent="0.35">
      <c r="C7" s="1">
        <v>0</v>
      </c>
      <c r="D7" s="1">
        <v>47</v>
      </c>
      <c r="E7">
        <f t="shared" ref="E7:E20" si="0">(C7*100)/(D7)</f>
        <v>0</v>
      </c>
      <c r="H7">
        <v>4</v>
      </c>
      <c r="I7">
        <v>35</v>
      </c>
      <c r="J7">
        <f t="shared" ref="J7:J9" si="1">(H7*100)/(I7)</f>
        <v>11.428571428571429</v>
      </c>
      <c r="L7" s="4"/>
      <c r="M7" s="4">
        <v>17</v>
      </c>
      <c r="N7" s="4">
        <v>97</v>
      </c>
      <c r="O7" s="4">
        <f t="shared" ref="O7:O11" si="2">(M7*100)/(N7)</f>
        <v>17.52577319587629</v>
      </c>
      <c r="Q7" s="25" t="s">
        <v>28</v>
      </c>
      <c r="R7" s="27">
        <v>0</v>
      </c>
      <c r="S7" s="27">
        <v>0</v>
      </c>
      <c r="T7" s="27">
        <v>0.65359477124183007</v>
      </c>
      <c r="U7" s="27">
        <v>1.1320593513522073</v>
      </c>
      <c r="V7" s="27">
        <v>4.0452894881920773</v>
      </c>
      <c r="W7" s="27">
        <v>2.4396758447248508</v>
      </c>
    </row>
    <row r="8" spans="2:23" x14ac:dyDescent="0.35">
      <c r="C8" s="1">
        <v>0</v>
      </c>
      <c r="D8" s="1">
        <v>202</v>
      </c>
      <c r="E8">
        <f t="shared" si="0"/>
        <v>0</v>
      </c>
      <c r="H8">
        <v>12</v>
      </c>
      <c r="I8">
        <v>46</v>
      </c>
      <c r="J8">
        <f t="shared" si="1"/>
        <v>26.086956521739129</v>
      </c>
      <c r="L8" s="4"/>
      <c r="M8" s="4">
        <v>12</v>
      </c>
      <c r="N8" s="4">
        <v>35</v>
      </c>
      <c r="O8" s="4">
        <f t="shared" si="2"/>
        <v>34.285714285714285</v>
      </c>
      <c r="Q8" s="25" t="s">
        <v>29</v>
      </c>
      <c r="R8" s="27">
        <v>0</v>
      </c>
      <c r="S8" s="27">
        <v>0</v>
      </c>
      <c r="T8" s="27">
        <v>1.2727272727272727</v>
      </c>
      <c r="U8" s="27">
        <v>1.1059568236905852</v>
      </c>
      <c r="V8" s="27">
        <v>4.1104219465564009</v>
      </c>
      <c r="W8" s="27">
        <v>2.7477177535284483</v>
      </c>
    </row>
    <row r="9" spans="2:23" x14ac:dyDescent="0.35">
      <c r="C9" s="1">
        <v>0</v>
      </c>
      <c r="D9" s="1">
        <v>22</v>
      </c>
      <c r="E9">
        <f t="shared" si="0"/>
        <v>0</v>
      </c>
      <c r="H9">
        <v>8</v>
      </c>
      <c r="I9">
        <v>35</v>
      </c>
      <c r="J9">
        <f t="shared" si="1"/>
        <v>22.857142857142858</v>
      </c>
      <c r="L9" s="4"/>
      <c r="M9" s="4">
        <v>9</v>
      </c>
      <c r="N9" s="4">
        <v>34</v>
      </c>
      <c r="O9" s="4">
        <f t="shared" si="2"/>
        <v>26.470588235294116</v>
      </c>
    </row>
    <row r="10" spans="2:23" x14ac:dyDescent="0.35">
      <c r="C10" s="1">
        <v>0</v>
      </c>
      <c r="D10" s="1">
        <v>36</v>
      </c>
      <c r="E10">
        <f t="shared" si="0"/>
        <v>0</v>
      </c>
      <c r="L10" s="4"/>
      <c r="M10" s="4">
        <v>13</v>
      </c>
      <c r="N10" s="4">
        <v>46</v>
      </c>
      <c r="O10" s="4">
        <f t="shared" si="2"/>
        <v>28.260869565217391</v>
      </c>
    </row>
    <row r="11" spans="2:23" x14ac:dyDescent="0.35">
      <c r="B11">
        <v>2</v>
      </c>
      <c r="C11" s="1">
        <v>0</v>
      </c>
      <c r="D11" s="1">
        <v>85</v>
      </c>
      <c r="E11">
        <f t="shared" si="0"/>
        <v>0</v>
      </c>
      <c r="I11" t="s">
        <v>19</v>
      </c>
      <c r="J11">
        <f>AVERAGE(J6:J9)</f>
        <v>21.911349520045174</v>
      </c>
      <c r="M11" s="4">
        <v>28</v>
      </c>
      <c r="N11" s="4">
        <v>73</v>
      </c>
      <c r="O11" s="4">
        <f t="shared" si="2"/>
        <v>38.356164383561641</v>
      </c>
    </row>
    <row r="12" spans="2:23" x14ac:dyDescent="0.35">
      <c r="C12" s="1">
        <v>0</v>
      </c>
      <c r="D12" s="1">
        <v>51</v>
      </c>
      <c r="E12">
        <f t="shared" si="0"/>
        <v>0</v>
      </c>
      <c r="I12" t="s">
        <v>8</v>
      </c>
      <c r="J12">
        <f>STDEVA(J6:J9)</f>
        <v>7.2333308784434438</v>
      </c>
      <c r="N12" t="s">
        <v>19</v>
      </c>
      <c r="O12" s="4">
        <f>AVERAGE(O6:O11)</f>
        <v>26.110635924669442</v>
      </c>
    </row>
    <row r="13" spans="2:23" x14ac:dyDescent="0.35">
      <c r="C13" s="1">
        <v>0</v>
      </c>
      <c r="D13" s="1">
        <v>123</v>
      </c>
      <c r="E13">
        <f t="shared" si="0"/>
        <v>0</v>
      </c>
      <c r="N13" t="s">
        <v>8</v>
      </c>
      <c r="O13">
        <f>STDEVA(O6:O11)</f>
        <v>10.010429767726171</v>
      </c>
    </row>
    <row r="14" spans="2:23" x14ac:dyDescent="0.35">
      <c r="C14" s="1">
        <v>1</v>
      </c>
      <c r="D14" s="1">
        <v>88</v>
      </c>
      <c r="E14">
        <f t="shared" si="0"/>
        <v>1.1363636363636365</v>
      </c>
      <c r="G14" s="2" t="s">
        <v>4</v>
      </c>
      <c r="H14" t="s">
        <v>17</v>
      </c>
      <c r="I14" t="s">
        <v>18</v>
      </c>
    </row>
    <row r="15" spans="2:23" x14ac:dyDescent="0.35">
      <c r="C15" s="1">
        <v>0</v>
      </c>
      <c r="D15" s="1">
        <v>40</v>
      </c>
      <c r="E15">
        <f t="shared" si="0"/>
        <v>0</v>
      </c>
      <c r="G15">
        <v>1</v>
      </c>
      <c r="H15">
        <v>2</v>
      </c>
      <c r="I15">
        <v>35</v>
      </c>
      <c r="J15">
        <f>(H15*100)/(I15)</f>
        <v>5.7142857142857144</v>
      </c>
      <c r="L15" t="s">
        <v>4</v>
      </c>
      <c r="M15" t="s">
        <v>17</v>
      </c>
      <c r="N15" t="s">
        <v>18</v>
      </c>
    </row>
    <row r="16" spans="2:23" x14ac:dyDescent="0.35">
      <c r="C16" s="1">
        <v>0</v>
      </c>
      <c r="D16" s="1">
        <v>66</v>
      </c>
      <c r="E16">
        <f t="shared" si="0"/>
        <v>0</v>
      </c>
      <c r="H16">
        <v>4</v>
      </c>
      <c r="I16">
        <v>50</v>
      </c>
      <c r="J16">
        <f>(H16*100)/(I16)</f>
        <v>8</v>
      </c>
      <c r="L16">
        <v>1</v>
      </c>
      <c r="M16">
        <v>3</v>
      </c>
      <c r="N16">
        <v>25</v>
      </c>
      <c r="O16">
        <f>(M16*100)/(N16)</f>
        <v>12</v>
      </c>
    </row>
    <row r="17" spans="2:15" x14ac:dyDescent="0.35">
      <c r="B17">
        <v>3</v>
      </c>
      <c r="C17" s="1">
        <v>0</v>
      </c>
      <c r="D17" s="1">
        <v>71</v>
      </c>
      <c r="E17">
        <f t="shared" si="0"/>
        <v>0</v>
      </c>
      <c r="H17">
        <v>2</v>
      </c>
      <c r="I17">
        <v>20</v>
      </c>
      <c r="J17">
        <f t="shared" ref="J17" si="3">(H17*100)/(I17)</f>
        <v>10</v>
      </c>
      <c r="M17">
        <v>3</v>
      </c>
      <c r="N17">
        <v>23</v>
      </c>
      <c r="O17">
        <f t="shared" ref="O17:O18" si="4">(M17*100)/(N17)</f>
        <v>13.043478260869565</v>
      </c>
    </row>
    <row r="18" spans="2:15" x14ac:dyDescent="0.35">
      <c r="C18" s="1">
        <v>0</v>
      </c>
      <c r="D18" s="1">
        <v>141</v>
      </c>
      <c r="E18">
        <f t="shared" si="0"/>
        <v>0</v>
      </c>
      <c r="M18">
        <v>1</v>
      </c>
      <c r="N18">
        <v>12</v>
      </c>
      <c r="O18">
        <f t="shared" si="4"/>
        <v>8.3333333333333339</v>
      </c>
    </row>
    <row r="19" spans="2:15" x14ac:dyDescent="0.35">
      <c r="C19" s="1">
        <v>1</v>
      </c>
      <c r="D19" s="1">
        <v>51</v>
      </c>
      <c r="E19">
        <f t="shared" si="0"/>
        <v>1.9607843137254901</v>
      </c>
      <c r="I19" t="s">
        <v>19</v>
      </c>
      <c r="J19">
        <f>AVERAGE(J15:J17)</f>
        <v>7.9047619047619051</v>
      </c>
    </row>
    <row r="20" spans="2:15" x14ac:dyDescent="0.35">
      <c r="C20" s="1">
        <v>0</v>
      </c>
      <c r="D20" s="1">
        <v>40</v>
      </c>
      <c r="E20">
        <f t="shared" si="0"/>
        <v>0</v>
      </c>
      <c r="I20" t="s">
        <v>8</v>
      </c>
      <c r="J20">
        <f>STDEVA(J15:J17)</f>
        <v>2.1444438569900366</v>
      </c>
      <c r="N20" t="s">
        <v>19</v>
      </c>
      <c r="O20">
        <f>AVERAGE(O16:O18)</f>
        <v>11.1256038647343</v>
      </c>
    </row>
    <row r="21" spans="2:15" x14ac:dyDescent="0.35">
      <c r="C21" s="1"/>
      <c r="N21" t="s">
        <v>8</v>
      </c>
      <c r="O21">
        <f>STDEVA(O16:O18)</f>
        <v>2.4738214892397878</v>
      </c>
    </row>
    <row r="22" spans="2:15" x14ac:dyDescent="0.35">
      <c r="D22" t="s">
        <v>19</v>
      </c>
      <c r="E22" s="2">
        <f>AVERAGE(E6:E20)</f>
        <v>0.20647653000594177</v>
      </c>
      <c r="G22" s="2" t="s">
        <v>5</v>
      </c>
      <c r="H22" t="s">
        <v>17</v>
      </c>
      <c r="I22" t="s">
        <v>18</v>
      </c>
    </row>
    <row r="23" spans="2:15" x14ac:dyDescent="0.35">
      <c r="D23" t="s">
        <v>8</v>
      </c>
      <c r="E23">
        <f>STDEVA(E6:E20)</f>
        <v>0.56672675939191808</v>
      </c>
      <c r="G23">
        <v>1</v>
      </c>
      <c r="H23">
        <v>0</v>
      </c>
      <c r="I23">
        <v>40</v>
      </c>
      <c r="J23">
        <f>(H23*100)/(I23)</f>
        <v>0</v>
      </c>
      <c r="L23" t="s">
        <v>5</v>
      </c>
      <c r="M23" t="s">
        <v>17</v>
      </c>
      <c r="N23" t="s">
        <v>18</v>
      </c>
    </row>
    <row r="24" spans="2:15" x14ac:dyDescent="0.35">
      <c r="B24" s="2" t="s">
        <v>4</v>
      </c>
      <c r="H24">
        <v>1</v>
      </c>
      <c r="I24">
        <v>51</v>
      </c>
      <c r="J24">
        <f t="shared" ref="J24:J25" si="5">(H24*100)/(I24)</f>
        <v>1.9607843137254901</v>
      </c>
      <c r="L24">
        <v>1</v>
      </c>
      <c r="M24">
        <v>3</v>
      </c>
      <c r="N24">
        <v>53</v>
      </c>
      <c r="O24">
        <f>(M24*100)/(N24)</f>
        <v>5.6603773584905657</v>
      </c>
    </row>
    <row r="25" spans="2:15" x14ac:dyDescent="0.35">
      <c r="H25">
        <v>0</v>
      </c>
      <c r="I25">
        <v>55</v>
      </c>
      <c r="J25">
        <f t="shared" si="5"/>
        <v>0</v>
      </c>
      <c r="M25">
        <v>0</v>
      </c>
      <c r="N25">
        <v>31</v>
      </c>
      <c r="O25">
        <f t="shared" ref="O25:O31" si="6">(M25*100)/(N25)</f>
        <v>0</v>
      </c>
    </row>
    <row r="26" spans="2:15" x14ac:dyDescent="0.35">
      <c r="B26">
        <v>1</v>
      </c>
      <c r="C26">
        <v>0</v>
      </c>
      <c r="D26">
        <v>93</v>
      </c>
      <c r="E26">
        <f>(C26*100)/(D26)</f>
        <v>0</v>
      </c>
      <c r="M26">
        <v>3</v>
      </c>
      <c r="N26">
        <v>48</v>
      </c>
      <c r="O26">
        <f t="shared" si="6"/>
        <v>6.25</v>
      </c>
    </row>
    <row r="27" spans="2:15" x14ac:dyDescent="0.35">
      <c r="C27">
        <v>1</v>
      </c>
      <c r="D27">
        <v>41</v>
      </c>
      <c r="E27">
        <f t="shared" ref="E27:E40" si="7">(C27*100)/(D27)</f>
        <v>2.4390243902439024</v>
      </c>
      <c r="I27" t="s">
        <v>19</v>
      </c>
      <c r="J27">
        <f>AVERAGE(J23:J25)</f>
        <v>0.65359477124183007</v>
      </c>
      <c r="M27">
        <v>2</v>
      </c>
      <c r="N27">
        <v>52</v>
      </c>
      <c r="O27">
        <f t="shared" si="6"/>
        <v>3.8461538461538463</v>
      </c>
    </row>
    <row r="28" spans="2:15" x14ac:dyDescent="0.35">
      <c r="C28">
        <v>0</v>
      </c>
      <c r="D28">
        <v>92</v>
      </c>
      <c r="E28">
        <f t="shared" si="7"/>
        <v>0</v>
      </c>
      <c r="I28" t="s">
        <v>8</v>
      </c>
      <c r="J28">
        <f>STDEVA(J23:J25)</f>
        <v>1.1320593513522073</v>
      </c>
      <c r="M28">
        <v>1</v>
      </c>
      <c r="N28">
        <v>43</v>
      </c>
      <c r="O28">
        <f t="shared" si="6"/>
        <v>2.3255813953488373</v>
      </c>
    </row>
    <row r="29" spans="2:15" x14ac:dyDescent="0.35">
      <c r="C29">
        <v>0</v>
      </c>
      <c r="D29">
        <v>43</v>
      </c>
      <c r="E29">
        <f t="shared" si="7"/>
        <v>0</v>
      </c>
      <c r="M29">
        <v>0</v>
      </c>
      <c r="N29">
        <v>20</v>
      </c>
      <c r="O29">
        <f t="shared" si="6"/>
        <v>0</v>
      </c>
    </row>
    <row r="30" spans="2:15" x14ac:dyDescent="0.35">
      <c r="C30">
        <v>0</v>
      </c>
      <c r="D30">
        <v>109</v>
      </c>
      <c r="E30">
        <f t="shared" si="7"/>
        <v>0</v>
      </c>
      <c r="G30" t="s">
        <v>7</v>
      </c>
      <c r="M30">
        <v>1</v>
      </c>
      <c r="N30">
        <v>65</v>
      </c>
      <c r="O30">
        <f t="shared" si="6"/>
        <v>1.5384615384615385</v>
      </c>
    </row>
    <row r="31" spans="2:15" x14ac:dyDescent="0.35">
      <c r="B31">
        <v>2</v>
      </c>
      <c r="C31">
        <v>0</v>
      </c>
      <c r="D31">
        <v>91</v>
      </c>
      <c r="E31">
        <f t="shared" si="7"/>
        <v>0</v>
      </c>
      <c r="H31" t="s">
        <v>17</v>
      </c>
      <c r="I31" t="s">
        <v>18</v>
      </c>
      <c r="M31">
        <v>2</v>
      </c>
      <c r="N31">
        <v>43</v>
      </c>
      <c r="O31">
        <f t="shared" si="6"/>
        <v>4.6511627906976747</v>
      </c>
    </row>
    <row r="32" spans="2:15" x14ac:dyDescent="0.35">
      <c r="C32">
        <v>1</v>
      </c>
      <c r="D32">
        <v>42</v>
      </c>
      <c r="E32">
        <f t="shared" si="7"/>
        <v>2.3809523809523809</v>
      </c>
      <c r="H32">
        <v>1</v>
      </c>
      <c r="I32">
        <v>55</v>
      </c>
      <c r="J32">
        <f>(H32*100)/(I32)</f>
        <v>1.8181818181818181</v>
      </c>
      <c r="N32" t="s">
        <v>19</v>
      </c>
      <c r="O32">
        <f>AVERAGE(O24,O26,O27,O28,O30,O31)</f>
        <v>4.0452894881920773</v>
      </c>
    </row>
    <row r="33" spans="2:15" x14ac:dyDescent="0.35">
      <c r="C33">
        <v>0</v>
      </c>
      <c r="D33">
        <v>48</v>
      </c>
      <c r="E33">
        <f t="shared" si="7"/>
        <v>0</v>
      </c>
      <c r="H33">
        <v>1</v>
      </c>
      <c r="I33">
        <v>50</v>
      </c>
      <c r="J33">
        <f t="shared" ref="J33:J34" si="8">(H33*100)/(I33)</f>
        <v>2</v>
      </c>
      <c r="N33" t="s">
        <v>8</v>
      </c>
      <c r="O33">
        <f>STDEVA(O24:O31)</f>
        <v>2.4396758447248508</v>
      </c>
    </row>
    <row r="34" spans="2:15" x14ac:dyDescent="0.35">
      <c r="C34">
        <v>0</v>
      </c>
      <c r="D34">
        <v>48</v>
      </c>
      <c r="E34">
        <f t="shared" si="7"/>
        <v>0</v>
      </c>
      <c r="H34">
        <v>0</v>
      </c>
      <c r="I34">
        <v>35</v>
      </c>
      <c r="J34">
        <f t="shared" si="8"/>
        <v>0</v>
      </c>
      <c r="L34" t="s">
        <v>6</v>
      </c>
    </row>
    <row r="35" spans="2:15" x14ac:dyDescent="0.35">
      <c r="C35">
        <v>0</v>
      </c>
      <c r="D35">
        <v>58</v>
      </c>
      <c r="E35">
        <f t="shared" si="7"/>
        <v>0</v>
      </c>
      <c r="M35" t="s">
        <v>17</v>
      </c>
      <c r="N35" t="s">
        <v>18</v>
      </c>
    </row>
    <row r="36" spans="2:15" x14ac:dyDescent="0.35">
      <c r="C36">
        <v>0</v>
      </c>
      <c r="D36">
        <v>44</v>
      </c>
      <c r="E36">
        <f t="shared" si="7"/>
        <v>0</v>
      </c>
      <c r="I36" t="s">
        <v>19</v>
      </c>
      <c r="J36">
        <f>AVERAGE(J32:J34)</f>
        <v>1.2727272727272727</v>
      </c>
      <c r="M36">
        <v>1</v>
      </c>
      <c r="N36">
        <v>17</v>
      </c>
      <c r="O36">
        <f>(M36*100)/(N36)</f>
        <v>5.882352941176471</v>
      </c>
    </row>
    <row r="37" spans="2:15" x14ac:dyDescent="0.35">
      <c r="B37">
        <v>3</v>
      </c>
      <c r="C37">
        <v>0</v>
      </c>
      <c r="D37">
        <v>21</v>
      </c>
      <c r="E37">
        <f t="shared" si="7"/>
        <v>0</v>
      </c>
      <c r="I37" t="s">
        <v>8</v>
      </c>
      <c r="J37">
        <f>STDEVA(J32:J34)</f>
        <v>1.1059568236905852</v>
      </c>
      <c r="M37">
        <v>0</v>
      </c>
      <c r="N37">
        <v>8</v>
      </c>
      <c r="O37">
        <f t="shared" ref="O37:O43" si="9">(M37*100)/(N37)</f>
        <v>0</v>
      </c>
    </row>
    <row r="38" spans="2:15" x14ac:dyDescent="0.35">
      <c r="C38">
        <v>0</v>
      </c>
      <c r="D38">
        <v>50</v>
      </c>
      <c r="E38">
        <f t="shared" si="7"/>
        <v>0</v>
      </c>
      <c r="M38">
        <v>0</v>
      </c>
      <c r="N38">
        <v>8</v>
      </c>
      <c r="O38">
        <f t="shared" si="9"/>
        <v>0</v>
      </c>
    </row>
    <row r="39" spans="2:15" x14ac:dyDescent="0.35">
      <c r="C39">
        <v>0</v>
      </c>
      <c r="D39">
        <v>87</v>
      </c>
      <c r="E39">
        <f t="shared" si="7"/>
        <v>0</v>
      </c>
      <c r="M39">
        <v>1</v>
      </c>
      <c r="N39">
        <v>15</v>
      </c>
      <c r="O39">
        <f t="shared" si="9"/>
        <v>6.666666666666667</v>
      </c>
    </row>
    <row r="40" spans="2:15" x14ac:dyDescent="0.35">
      <c r="C40">
        <v>0</v>
      </c>
      <c r="D40">
        <v>86</v>
      </c>
      <c r="E40">
        <f t="shared" si="7"/>
        <v>0</v>
      </c>
      <c r="M40">
        <v>2</v>
      </c>
      <c r="N40">
        <v>98</v>
      </c>
      <c r="O40">
        <f t="shared" si="9"/>
        <v>2.0408163265306123</v>
      </c>
    </row>
    <row r="41" spans="2:15" x14ac:dyDescent="0.35">
      <c r="D41" t="s">
        <v>19</v>
      </c>
      <c r="E41" s="2">
        <f>AVERAGE(E26:E40)</f>
        <v>0.32133178474641888</v>
      </c>
      <c r="M41">
        <v>0</v>
      </c>
      <c r="N41">
        <v>48</v>
      </c>
      <c r="O41">
        <f t="shared" si="9"/>
        <v>0</v>
      </c>
    </row>
    <row r="42" spans="2:15" x14ac:dyDescent="0.35">
      <c r="D42" t="s">
        <v>8</v>
      </c>
      <c r="E42">
        <f>STDEVA(E26:E39)</f>
        <v>0.87522889614274946</v>
      </c>
      <c r="M42">
        <v>1</v>
      </c>
      <c r="N42">
        <v>54</v>
      </c>
      <c r="O42">
        <f t="shared" si="9"/>
        <v>1.8518518518518519</v>
      </c>
    </row>
    <row r="43" spans="2:15" x14ac:dyDescent="0.35">
      <c r="B43" t="s">
        <v>5</v>
      </c>
      <c r="M43">
        <v>0</v>
      </c>
      <c r="N43">
        <v>25</v>
      </c>
      <c r="O43">
        <f t="shared" si="9"/>
        <v>0</v>
      </c>
    </row>
    <row r="44" spans="2:15" x14ac:dyDescent="0.35">
      <c r="B44">
        <v>1</v>
      </c>
      <c r="C44">
        <v>0</v>
      </c>
      <c r="D44">
        <v>33</v>
      </c>
      <c r="E44">
        <f>(C44*100)/(D44)</f>
        <v>0</v>
      </c>
      <c r="N44" t="s">
        <v>19</v>
      </c>
      <c r="O44">
        <f>AVERAGE(O36,O39,O40,O42)</f>
        <v>4.1104219465564009</v>
      </c>
    </row>
    <row r="45" spans="2:15" x14ac:dyDescent="0.35">
      <c r="C45">
        <v>0</v>
      </c>
      <c r="D45">
        <v>38</v>
      </c>
      <c r="E45">
        <f t="shared" ref="E45:E58" si="10">(C45*100)/(D45)</f>
        <v>0</v>
      </c>
      <c r="N45" t="s">
        <v>8</v>
      </c>
      <c r="O45">
        <f>STDEVA(O36:O43)</f>
        <v>2.7477177535284483</v>
      </c>
    </row>
    <row r="46" spans="2:15" x14ac:dyDescent="0.35">
      <c r="C46">
        <v>0</v>
      </c>
      <c r="D46">
        <v>103</v>
      </c>
      <c r="E46">
        <f t="shared" si="10"/>
        <v>0</v>
      </c>
    </row>
    <row r="47" spans="2:15" x14ac:dyDescent="0.35">
      <c r="C47">
        <v>0</v>
      </c>
      <c r="D47">
        <v>56</v>
      </c>
      <c r="E47">
        <f t="shared" si="10"/>
        <v>0</v>
      </c>
    </row>
    <row r="48" spans="2:15" x14ac:dyDescent="0.35">
      <c r="C48">
        <v>0</v>
      </c>
      <c r="D48">
        <v>52</v>
      </c>
      <c r="E48">
        <f t="shared" si="10"/>
        <v>0</v>
      </c>
    </row>
    <row r="49" spans="2:5" x14ac:dyDescent="0.35">
      <c r="B49">
        <v>2</v>
      </c>
      <c r="C49">
        <v>0</v>
      </c>
      <c r="D49">
        <v>38</v>
      </c>
      <c r="E49">
        <f t="shared" si="10"/>
        <v>0</v>
      </c>
    </row>
    <row r="50" spans="2:5" x14ac:dyDescent="0.35">
      <c r="C50">
        <v>0</v>
      </c>
      <c r="D50">
        <v>40</v>
      </c>
      <c r="E50">
        <f t="shared" si="10"/>
        <v>0</v>
      </c>
    </row>
    <row r="51" spans="2:5" x14ac:dyDescent="0.35">
      <c r="C51">
        <v>0</v>
      </c>
      <c r="D51">
        <v>35</v>
      </c>
      <c r="E51">
        <f t="shared" si="10"/>
        <v>0</v>
      </c>
    </row>
    <row r="52" spans="2:5" x14ac:dyDescent="0.35">
      <c r="C52">
        <v>0</v>
      </c>
      <c r="D52">
        <v>44</v>
      </c>
      <c r="E52">
        <f t="shared" si="10"/>
        <v>0</v>
      </c>
    </row>
    <row r="53" spans="2:5" x14ac:dyDescent="0.35">
      <c r="C53">
        <v>0</v>
      </c>
      <c r="D53">
        <v>28</v>
      </c>
      <c r="E53">
        <f t="shared" si="10"/>
        <v>0</v>
      </c>
    </row>
    <row r="54" spans="2:5" x14ac:dyDescent="0.35">
      <c r="C54">
        <v>0</v>
      </c>
      <c r="D54">
        <v>50</v>
      </c>
      <c r="E54">
        <f t="shared" si="10"/>
        <v>0</v>
      </c>
    </row>
    <row r="55" spans="2:5" x14ac:dyDescent="0.35">
      <c r="B55">
        <v>3</v>
      </c>
      <c r="C55">
        <v>0</v>
      </c>
      <c r="D55">
        <v>39</v>
      </c>
      <c r="E55">
        <f t="shared" si="10"/>
        <v>0</v>
      </c>
    </row>
    <row r="56" spans="2:5" x14ac:dyDescent="0.35">
      <c r="C56">
        <v>0</v>
      </c>
      <c r="D56">
        <v>54</v>
      </c>
      <c r="E56">
        <f t="shared" si="10"/>
        <v>0</v>
      </c>
    </row>
    <row r="57" spans="2:5" x14ac:dyDescent="0.35">
      <c r="C57">
        <v>0</v>
      </c>
      <c r="D57">
        <v>48</v>
      </c>
      <c r="E57">
        <f t="shared" si="10"/>
        <v>0</v>
      </c>
    </row>
    <row r="58" spans="2:5" x14ac:dyDescent="0.35">
      <c r="C58">
        <v>0</v>
      </c>
      <c r="D58">
        <v>51</v>
      </c>
      <c r="E58">
        <f t="shared" si="10"/>
        <v>0</v>
      </c>
    </row>
    <row r="59" spans="2:5" x14ac:dyDescent="0.35">
      <c r="D59" t="s">
        <v>19</v>
      </c>
      <c r="E59">
        <f>AVERAGE(E44:E58)</f>
        <v>0</v>
      </c>
    </row>
    <row r="60" spans="2:5" x14ac:dyDescent="0.35">
      <c r="B60" s="2" t="s">
        <v>6</v>
      </c>
      <c r="D60" t="s">
        <v>8</v>
      </c>
      <c r="E60">
        <f>STDEVA(E44:E58)</f>
        <v>0</v>
      </c>
    </row>
    <row r="62" spans="2:5" x14ac:dyDescent="0.35">
      <c r="B62">
        <v>1</v>
      </c>
      <c r="C62">
        <v>0</v>
      </c>
      <c r="D62">
        <v>38</v>
      </c>
      <c r="E62">
        <f>(C62*100)/(D62)</f>
        <v>0</v>
      </c>
    </row>
    <row r="63" spans="2:5" x14ac:dyDescent="0.35">
      <c r="C63">
        <v>0</v>
      </c>
      <c r="D63">
        <v>48</v>
      </c>
      <c r="E63">
        <f t="shared" ref="E63:E76" si="11">(C63*100)/(D63)</f>
        <v>0</v>
      </c>
    </row>
    <row r="64" spans="2:5" x14ac:dyDescent="0.35">
      <c r="C64">
        <v>0</v>
      </c>
      <c r="D64">
        <v>63</v>
      </c>
      <c r="E64">
        <f t="shared" si="11"/>
        <v>0</v>
      </c>
    </row>
    <row r="65" spans="2:5" x14ac:dyDescent="0.35">
      <c r="C65">
        <v>0</v>
      </c>
      <c r="D65">
        <v>71</v>
      </c>
      <c r="E65">
        <f t="shared" si="11"/>
        <v>0</v>
      </c>
    </row>
    <row r="66" spans="2:5" x14ac:dyDescent="0.35">
      <c r="C66">
        <v>0</v>
      </c>
      <c r="D66">
        <v>62</v>
      </c>
      <c r="E66">
        <f t="shared" si="11"/>
        <v>0</v>
      </c>
    </row>
    <row r="67" spans="2:5" x14ac:dyDescent="0.35">
      <c r="B67">
        <v>2</v>
      </c>
      <c r="C67">
        <v>0</v>
      </c>
      <c r="D67">
        <v>36</v>
      </c>
      <c r="E67">
        <f t="shared" si="11"/>
        <v>0</v>
      </c>
    </row>
    <row r="68" spans="2:5" x14ac:dyDescent="0.35">
      <c r="C68">
        <v>0</v>
      </c>
      <c r="D68">
        <v>51</v>
      </c>
      <c r="E68">
        <f t="shared" si="11"/>
        <v>0</v>
      </c>
    </row>
    <row r="69" spans="2:5" x14ac:dyDescent="0.35">
      <c r="C69">
        <v>0</v>
      </c>
      <c r="D69">
        <v>31</v>
      </c>
      <c r="E69">
        <f t="shared" si="11"/>
        <v>0</v>
      </c>
    </row>
    <row r="70" spans="2:5" x14ac:dyDescent="0.35">
      <c r="C70">
        <v>0</v>
      </c>
      <c r="D70">
        <v>86</v>
      </c>
      <c r="E70">
        <f t="shared" si="11"/>
        <v>0</v>
      </c>
    </row>
    <row r="71" spans="2:5" x14ac:dyDescent="0.35">
      <c r="C71">
        <v>0</v>
      </c>
      <c r="D71">
        <v>47</v>
      </c>
      <c r="E71">
        <f t="shared" si="11"/>
        <v>0</v>
      </c>
    </row>
    <row r="72" spans="2:5" x14ac:dyDescent="0.35">
      <c r="B72">
        <v>3</v>
      </c>
      <c r="C72">
        <v>0</v>
      </c>
      <c r="D72">
        <v>90</v>
      </c>
      <c r="E72">
        <f t="shared" si="11"/>
        <v>0</v>
      </c>
    </row>
    <row r="73" spans="2:5" x14ac:dyDescent="0.35">
      <c r="C73">
        <v>0</v>
      </c>
      <c r="D73">
        <v>74</v>
      </c>
      <c r="E73">
        <f t="shared" si="11"/>
        <v>0</v>
      </c>
    </row>
    <row r="74" spans="2:5" x14ac:dyDescent="0.35">
      <c r="C74">
        <v>0</v>
      </c>
      <c r="D74">
        <v>81</v>
      </c>
      <c r="E74">
        <f t="shared" si="11"/>
        <v>0</v>
      </c>
    </row>
    <row r="75" spans="2:5" x14ac:dyDescent="0.35">
      <c r="C75">
        <v>0</v>
      </c>
      <c r="D75">
        <v>96</v>
      </c>
      <c r="E75">
        <f t="shared" si="11"/>
        <v>0</v>
      </c>
    </row>
    <row r="76" spans="2:5" x14ac:dyDescent="0.35">
      <c r="C76">
        <v>0</v>
      </c>
      <c r="D76">
        <v>71</v>
      </c>
      <c r="E76">
        <f t="shared" si="11"/>
        <v>0</v>
      </c>
    </row>
    <row r="77" spans="2:5" x14ac:dyDescent="0.35">
      <c r="D77" t="s">
        <v>19</v>
      </c>
      <c r="E77">
        <f>AVERAGE(E62:E76)</f>
        <v>0</v>
      </c>
    </row>
    <row r="78" spans="2:5" x14ac:dyDescent="0.35">
      <c r="D78" t="s">
        <v>8</v>
      </c>
      <c r="E78">
        <f>STDEVA(E62:E76)</f>
        <v>0</v>
      </c>
    </row>
  </sheetData>
  <mergeCells count="1">
    <mergeCell ref="R3:T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6D511-15C9-494F-B06C-290974C1CA0A}">
  <dimension ref="B3:V77"/>
  <sheetViews>
    <sheetView topLeftCell="B36" zoomScale="70" zoomScaleNormal="70" workbookViewId="0">
      <selection activeCell="C65" sqref="C65"/>
    </sheetView>
  </sheetViews>
  <sheetFormatPr baseColWidth="10" defaultRowHeight="14.5" x14ac:dyDescent="0.35"/>
  <cols>
    <col min="3" max="3" width="17.54296875" customWidth="1"/>
  </cols>
  <sheetData>
    <row r="3" spans="2:22" x14ac:dyDescent="0.35">
      <c r="C3" s="2" t="s">
        <v>13</v>
      </c>
      <c r="D3" s="7" t="s">
        <v>15</v>
      </c>
      <c r="H3" s="7" t="s">
        <v>14</v>
      </c>
      <c r="M3" s="7" t="s">
        <v>16</v>
      </c>
    </row>
    <row r="4" spans="2:22" x14ac:dyDescent="0.35">
      <c r="B4" s="6" t="s">
        <v>1</v>
      </c>
      <c r="G4" s="3" t="s">
        <v>1</v>
      </c>
      <c r="M4" t="s">
        <v>17</v>
      </c>
      <c r="N4" t="s">
        <v>18</v>
      </c>
      <c r="T4" s="20" t="s">
        <v>24</v>
      </c>
      <c r="U4" s="20"/>
      <c r="V4" s="20"/>
    </row>
    <row r="5" spans="2:22" x14ac:dyDescent="0.35">
      <c r="C5" t="s">
        <v>17</v>
      </c>
      <c r="D5" t="s">
        <v>18</v>
      </c>
      <c r="H5" t="s">
        <v>17</v>
      </c>
      <c r="I5" t="s">
        <v>18</v>
      </c>
      <c r="L5" s="5" t="s">
        <v>1</v>
      </c>
      <c r="M5">
        <v>2</v>
      </c>
      <c r="N5">
        <v>76</v>
      </c>
      <c r="O5" s="9">
        <f>(M5*100)/(N5)</f>
        <v>2.6315789473684212</v>
      </c>
      <c r="P5">
        <f>100-O5</f>
        <v>97.368421052631575</v>
      </c>
      <c r="S5" t="s">
        <v>12</v>
      </c>
    </row>
    <row r="6" spans="2:22" x14ac:dyDescent="0.35">
      <c r="B6">
        <v>1</v>
      </c>
      <c r="C6">
        <v>0</v>
      </c>
      <c r="D6" s="4">
        <v>65</v>
      </c>
      <c r="E6">
        <v>100</v>
      </c>
      <c r="G6">
        <v>1</v>
      </c>
      <c r="H6">
        <v>0</v>
      </c>
      <c r="I6">
        <v>51</v>
      </c>
      <c r="J6">
        <f>((H6*100)/I6)</f>
        <v>0</v>
      </c>
      <c r="K6">
        <f>100-J6</f>
        <v>100</v>
      </c>
      <c r="L6">
        <v>10</v>
      </c>
      <c r="M6">
        <v>1</v>
      </c>
      <c r="N6">
        <v>105</v>
      </c>
      <c r="O6" s="9">
        <f>(M6*100)/(N6)</f>
        <v>0.95238095238095233</v>
      </c>
      <c r="P6">
        <f>100-O6</f>
        <v>99.047619047619051</v>
      </c>
      <c r="S6">
        <v>0</v>
      </c>
      <c r="T6">
        <v>4</v>
      </c>
      <c r="U6">
        <v>6</v>
      </c>
    </row>
    <row r="7" spans="2:22" x14ac:dyDescent="0.35">
      <c r="C7">
        <v>0</v>
      </c>
      <c r="D7" s="4">
        <v>34</v>
      </c>
      <c r="E7">
        <v>100</v>
      </c>
      <c r="H7">
        <v>0</v>
      </c>
      <c r="I7">
        <v>35</v>
      </c>
      <c r="J7">
        <f t="shared" ref="J7" si="0">((H7*100)/I7)</f>
        <v>0</v>
      </c>
      <c r="K7">
        <f t="shared" ref="K7:K8" si="1">100-J7</f>
        <v>100</v>
      </c>
      <c r="M7">
        <v>1</v>
      </c>
      <c r="N7">
        <v>19</v>
      </c>
      <c r="O7" s="9">
        <f t="shared" ref="O7:O10" si="2">(M7*100)/(N7)</f>
        <v>5.2631578947368425</v>
      </c>
      <c r="P7">
        <f t="shared" ref="P7:P10" si="3">100-O7</f>
        <v>94.73684210526315</v>
      </c>
      <c r="S7">
        <v>0</v>
      </c>
      <c r="T7">
        <v>2.9607706112288481</v>
      </c>
      <c r="U7">
        <f>P12</f>
        <v>1.5322137089552026</v>
      </c>
    </row>
    <row r="8" spans="2:22" x14ac:dyDescent="0.35">
      <c r="C8">
        <v>0</v>
      </c>
      <c r="D8" s="4">
        <v>54</v>
      </c>
      <c r="E8">
        <v>100</v>
      </c>
      <c r="H8">
        <v>2</v>
      </c>
      <c r="I8">
        <v>39</v>
      </c>
      <c r="J8">
        <f>((H8*100)/I8)</f>
        <v>5.1282051282051286</v>
      </c>
      <c r="K8">
        <f t="shared" si="1"/>
        <v>94.871794871794876</v>
      </c>
      <c r="M8">
        <v>1</v>
      </c>
      <c r="N8">
        <v>24</v>
      </c>
      <c r="O8" s="9">
        <f t="shared" si="2"/>
        <v>4.166666666666667</v>
      </c>
      <c r="P8">
        <f t="shared" si="3"/>
        <v>95.833333333333329</v>
      </c>
    </row>
    <row r="9" spans="2:22" x14ac:dyDescent="0.35">
      <c r="C9">
        <v>0</v>
      </c>
      <c r="D9" s="4">
        <v>29</v>
      </c>
      <c r="E9">
        <v>100</v>
      </c>
      <c r="K9" s="7">
        <f>AVERAGE(K6:K8)</f>
        <v>98.290598290598282</v>
      </c>
      <c r="M9">
        <v>1</v>
      </c>
      <c r="N9">
        <v>36</v>
      </c>
      <c r="O9" s="9">
        <f t="shared" si="2"/>
        <v>2.7777777777777777</v>
      </c>
      <c r="P9">
        <f t="shared" si="3"/>
        <v>97.222222222222229</v>
      </c>
    </row>
    <row r="10" spans="2:22" x14ac:dyDescent="0.35">
      <c r="C10">
        <v>0</v>
      </c>
      <c r="D10" s="4">
        <v>43</v>
      </c>
      <c r="E10">
        <v>100</v>
      </c>
      <c r="J10">
        <f>AVERAGE(J6:J8)</f>
        <v>1.7094017094017095</v>
      </c>
      <c r="K10" s="13">
        <f>STDEVA(K6:K8)</f>
        <v>2.9607706112288481</v>
      </c>
      <c r="M10">
        <v>2</v>
      </c>
      <c r="N10">
        <v>47</v>
      </c>
      <c r="O10" s="9">
        <f t="shared" si="2"/>
        <v>4.2553191489361701</v>
      </c>
      <c r="P10">
        <f t="shared" si="3"/>
        <v>95.744680851063833</v>
      </c>
    </row>
    <row r="11" spans="2:22" x14ac:dyDescent="0.35">
      <c r="D11" s="4"/>
      <c r="E11">
        <f>AVERAGE(E6:E10)</f>
        <v>100</v>
      </c>
      <c r="O11" s="9"/>
      <c r="P11" s="3">
        <f>AVERAGE(P5:P10)</f>
        <v>96.658853102022192</v>
      </c>
    </row>
    <row r="12" spans="2:22" x14ac:dyDescent="0.35">
      <c r="D12" s="4"/>
      <c r="E12" s="13">
        <v>0</v>
      </c>
      <c r="O12" s="9"/>
      <c r="P12" s="13">
        <f>STDEVA(P5:P10)</f>
        <v>1.5322137089552026</v>
      </c>
    </row>
    <row r="13" spans="2:22" x14ac:dyDescent="0.35">
      <c r="D13" s="4"/>
      <c r="G13" s="3" t="s">
        <v>4</v>
      </c>
      <c r="H13" t="s">
        <v>17</v>
      </c>
      <c r="I13" t="s">
        <v>18</v>
      </c>
      <c r="L13" s="5" t="s">
        <v>4</v>
      </c>
      <c r="M13" t="s">
        <v>17</v>
      </c>
      <c r="N13" t="s">
        <v>18</v>
      </c>
      <c r="O13" s="9"/>
      <c r="S13" t="s">
        <v>10</v>
      </c>
      <c r="T13" s="20" t="s">
        <v>24</v>
      </c>
      <c r="U13" s="20"/>
      <c r="V13" s="20"/>
    </row>
    <row r="14" spans="2:22" x14ac:dyDescent="0.35">
      <c r="D14" s="4"/>
      <c r="G14">
        <v>1</v>
      </c>
      <c r="H14">
        <v>3</v>
      </c>
      <c r="I14">
        <v>30</v>
      </c>
      <c r="J14">
        <f>(H14*100)/(I14)</f>
        <v>10</v>
      </c>
      <c r="K14">
        <f>100-J14</f>
        <v>90</v>
      </c>
      <c r="L14">
        <v>1</v>
      </c>
      <c r="M14">
        <v>5</v>
      </c>
      <c r="N14">
        <v>35</v>
      </c>
      <c r="O14" s="9">
        <f>(M14*100)/(N14)</f>
        <v>14.285714285714286</v>
      </c>
      <c r="P14">
        <f>100-O14</f>
        <v>85.714285714285708</v>
      </c>
      <c r="T14">
        <v>0</v>
      </c>
      <c r="U14">
        <v>4</v>
      </c>
      <c r="V14">
        <v>6</v>
      </c>
    </row>
    <row r="15" spans="2:22" x14ac:dyDescent="0.35">
      <c r="D15" s="4"/>
      <c r="H15">
        <v>4</v>
      </c>
      <c r="I15">
        <v>30</v>
      </c>
      <c r="J15">
        <f t="shared" ref="J15:J16" si="4">(H15*100)/(I15)</f>
        <v>13.333333333333334</v>
      </c>
      <c r="K15">
        <f t="shared" ref="K15" si="5">100-J15</f>
        <v>86.666666666666671</v>
      </c>
      <c r="M15">
        <v>3</v>
      </c>
      <c r="N15">
        <v>22</v>
      </c>
      <c r="O15" s="9">
        <f t="shared" ref="O15:O19" si="6">(M15*100)/(N15)</f>
        <v>13.636363636363637</v>
      </c>
      <c r="P15">
        <f t="shared" ref="P15:P19" si="7">100-O15</f>
        <v>86.36363636363636</v>
      </c>
    </row>
    <row r="16" spans="2:22" x14ac:dyDescent="0.35">
      <c r="D16" s="4"/>
      <c r="H16">
        <v>3</v>
      </c>
      <c r="I16">
        <v>32</v>
      </c>
      <c r="J16">
        <f t="shared" si="4"/>
        <v>9.375</v>
      </c>
      <c r="K16" s="5">
        <f>100-J16</f>
        <v>90.625</v>
      </c>
      <c r="M16">
        <v>7</v>
      </c>
      <c r="N16">
        <v>45</v>
      </c>
      <c r="O16" s="9">
        <f t="shared" si="6"/>
        <v>15.555555555555555</v>
      </c>
      <c r="P16">
        <f t="shared" si="7"/>
        <v>84.444444444444443</v>
      </c>
      <c r="T16">
        <v>9.4258204947898268</v>
      </c>
      <c r="U16">
        <v>2.1279935341728531</v>
      </c>
      <c r="V16">
        <v>0.91335640549788122</v>
      </c>
    </row>
    <row r="17" spans="2:22" x14ac:dyDescent="0.35">
      <c r="D17" s="4"/>
      <c r="M17">
        <v>10</v>
      </c>
      <c r="N17">
        <v>65</v>
      </c>
      <c r="O17" s="9">
        <f t="shared" si="6"/>
        <v>15.384615384615385</v>
      </c>
      <c r="P17">
        <f t="shared" si="7"/>
        <v>84.615384615384613</v>
      </c>
    </row>
    <row r="18" spans="2:22" x14ac:dyDescent="0.35">
      <c r="D18" s="4"/>
      <c r="J18">
        <f>AVERAGE(J14:J16)</f>
        <v>10.902777777777779</v>
      </c>
      <c r="K18">
        <f>AVERAGE(K14:K16)</f>
        <v>89.097222222222229</v>
      </c>
      <c r="M18">
        <v>4</v>
      </c>
      <c r="N18">
        <v>13</v>
      </c>
      <c r="O18" s="9">
        <f t="shared" si="6"/>
        <v>30.76923076923077</v>
      </c>
      <c r="P18">
        <f t="shared" si="7"/>
        <v>69.230769230769226</v>
      </c>
    </row>
    <row r="19" spans="2:22" x14ac:dyDescent="0.35">
      <c r="D19" s="4"/>
      <c r="K19" s="13">
        <f>STDEVA(K14:K16)</f>
        <v>2.1279935341728531</v>
      </c>
      <c r="M19">
        <v>3</v>
      </c>
      <c r="N19">
        <v>9</v>
      </c>
      <c r="O19" s="9">
        <f t="shared" si="6"/>
        <v>33.333333333333336</v>
      </c>
      <c r="P19">
        <f t="shared" si="7"/>
        <v>66.666666666666657</v>
      </c>
      <c r="T19" s="20" t="s">
        <v>24</v>
      </c>
      <c r="U19" s="20"/>
      <c r="V19" s="20"/>
    </row>
    <row r="20" spans="2:22" x14ac:dyDescent="0.35">
      <c r="D20" s="4"/>
      <c r="O20" s="9"/>
      <c r="S20" t="s">
        <v>9</v>
      </c>
    </row>
    <row r="21" spans="2:22" x14ac:dyDescent="0.35">
      <c r="G21" s="3" t="s">
        <v>5</v>
      </c>
      <c r="H21" t="s">
        <v>17</v>
      </c>
      <c r="I21" t="s">
        <v>18</v>
      </c>
      <c r="O21" s="9">
        <f>AVERAGE(O14:O19)</f>
        <v>20.494135494135495</v>
      </c>
      <c r="P21" s="10">
        <f>AVERAGE(P14:P19)</f>
        <v>79.505864505864508</v>
      </c>
      <c r="T21">
        <v>0</v>
      </c>
      <c r="U21">
        <v>4</v>
      </c>
      <c r="V21">
        <v>6</v>
      </c>
    </row>
    <row r="22" spans="2:22" x14ac:dyDescent="0.35">
      <c r="G22">
        <v>1</v>
      </c>
      <c r="H22">
        <v>7</v>
      </c>
      <c r="I22">
        <v>90</v>
      </c>
      <c r="J22">
        <f>(H22*100)/(I22)</f>
        <v>7.7777777777777777</v>
      </c>
      <c r="K22">
        <f>100-J22</f>
        <v>92.222222222222229</v>
      </c>
      <c r="O22" s="9">
        <f>STDEVA(O14:O19)</f>
        <v>9.0165723019349642</v>
      </c>
      <c r="P22" s="14">
        <f>STDEVA(P14:P17)</f>
        <v>0.91335640549788122</v>
      </c>
    </row>
    <row r="23" spans="2:22" x14ac:dyDescent="0.35">
      <c r="H23">
        <v>6</v>
      </c>
      <c r="I23">
        <v>55</v>
      </c>
      <c r="J23">
        <f t="shared" ref="J23:J24" si="8">(H23*100)/(I23)</f>
        <v>10.909090909090908</v>
      </c>
      <c r="K23">
        <f t="shared" ref="K23:K24" si="9">100-J23</f>
        <v>89.090909090909093</v>
      </c>
      <c r="T23">
        <v>2.6153967194290053</v>
      </c>
      <c r="U23">
        <v>3.3869777888739749</v>
      </c>
      <c r="V23">
        <v>2.8137260544332241</v>
      </c>
    </row>
    <row r="24" spans="2:22" x14ac:dyDescent="0.35">
      <c r="B24" s="3" t="s">
        <v>4</v>
      </c>
      <c r="H24">
        <v>8</v>
      </c>
      <c r="I24">
        <v>55</v>
      </c>
      <c r="J24">
        <f t="shared" si="8"/>
        <v>14.545454545454545</v>
      </c>
      <c r="K24">
        <f t="shared" si="9"/>
        <v>85.454545454545453</v>
      </c>
    </row>
    <row r="26" spans="2:22" x14ac:dyDescent="0.35">
      <c r="B26">
        <v>1</v>
      </c>
      <c r="C26">
        <v>2</v>
      </c>
      <c r="D26">
        <v>35</v>
      </c>
      <c r="E26">
        <f>(C26*100)/(D26)</f>
        <v>5.7142857142857144</v>
      </c>
      <c r="F26" s="3">
        <v>83.674000000000007</v>
      </c>
      <c r="J26">
        <f>AVERAGE(J22:J24)</f>
        <v>11.077441077441078</v>
      </c>
      <c r="K26" s="11">
        <f>AVERAGE(K22:K24)</f>
        <v>88.922558922558935</v>
      </c>
    </row>
    <row r="27" spans="2:22" x14ac:dyDescent="0.35">
      <c r="B27">
        <v>2</v>
      </c>
      <c r="C27">
        <v>0</v>
      </c>
      <c r="D27">
        <v>50</v>
      </c>
      <c r="E27">
        <f t="shared" ref="E27:E28" si="10">(C27*100)/(D27)</f>
        <v>0</v>
      </c>
      <c r="F27" s="3">
        <v>100</v>
      </c>
      <c r="G27" s="8" t="s">
        <v>7</v>
      </c>
      <c r="K27" s="13">
        <f>STDEVA(K22:K24)</f>
        <v>3.3869777888739749</v>
      </c>
      <c r="M27" s="8" t="s">
        <v>5</v>
      </c>
      <c r="N27" t="s">
        <v>17</v>
      </c>
      <c r="O27" t="s">
        <v>18</v>
      </c>
      <c r="P27" s="9"/>
      <c r="S27" t="s">
        <v>11</v>
      </c>
      <c r="T27" s="20" t="s">
        <v>24</v>
      </c>
      <c r="U27" s="20"/>
      <c r="V27" s="20"/>
    </row>
    <row r="28" spans="2:22" x14ac:dyDescent="0.35">
      <c r="B28">
        <v>3</v>
      </c>
      <c r="C28">
        <v>0</v>
      </c>
      <c r="D28">
        <v>30</v>
      </c>
      <c r="E28">
        <f t="shared" si="10"/>
        <v>0</v>
      </c>
      <c r="F28" s="3">
        <v>100</v>
      </c>
      <c r="H28" t="s">
        <v>17</v>
      </c>
      <c r="I28" t="s">
        <v>18</v>
      </c>
      <c r="M28">
        <v>1</v>
      </c>
      <c r="N28">
        <v>5</v>
      </c>
      <c r="O28">
        <v>42</v>
      </c>
      <c r="P28" s="9">
        <f>(N28*100)/(O28)</f>
        <v>11.904761904761905</v>
      </c>
      <c r="Q28">
        <f>100-P28</f>
        <v>88.095238095238102</v>
      </c>
      <c r="T28">
        <v>0</v>
      </c>
      <c r="U28">
        <v>4</v>
      </c>
      <c r="V28">
        <v>6</v>
      </c>
    </row>
    <row r="29" spans="2:22" x14ac:dyDescent="0.35">
      <c r="F29" s="3">
        <f>AVERAGE(F26:F28)</f>
        <v>94.557999999999993</v>
      </c>
      <c r="H29">
        <v>4</v>
      </c>
      <c r="I29">
        <v>33</v>
      </c>
      <c r="J29">
        <f>(H29*100)/(I29)</f>
        <v>12.121212121212121</v>
      </c>
      <c r="K29">
        <f>100-J29</f>
        <v>87.878787878787875</v>
      </c>
      <c r="N29">
        <v>4</v>
      </c>
      <c r="O29">
        <v>25</v>
      </c>
      <c r="P29" s="9">
        <f t="shared" ref="P29:P31" si="11">(N29*100)/(O29)</f>
        <v>16</v>
      </c>
      <c r="Q29">
        <f t="shared" ref="Q29:Q31" si="12">100-P29</f>
        <v>84</v>
      </c>
      <c r="T29">
        <v>6.4927969790343854</v>
      </c>
      <c r="V29">
        <v>12.243655560932936</v>
      </c>
    </row>
    <row r="30" spans="2:22" x14ac:dyDescent="0.35">
      <c r="F30" s="13">
        <f>STDEVA(F26:F28)</f>
        <v>9.4258204947898268</v>
      </c>
      <c r="H30">
        <v>5</v>
      </c>
      <c r="I30">
        <v>20</v>
      </c>
      <c r="J30">
        <f>(H30*100)/(I30)</f>
        <v>25</v>
      </c>
      <c r="K30">
        <f>100-J30</f>
        <v>75</v>
      </c>
      <c r="N30">
        <v>4</v>
      </c>
      <c r="O30">
        <v>26</v>
      </c>
      <c r="P30" s="9">
        <f t="shared" si="11"/>
        <v>15.384615384615385</v>
      </c>
      <c r="Q30">
        <f t="shared" si="12"/>
        <v>84.615384615384613</v>
      </c>
    </row>
    <row r="31" spans="2:22" x14ac:dyDescent="0.35">
      <c r="B31" s="3" t="s">
        <v>5</v>
      </c>
      <c r="H31">
        <v>6</v>
      </c>
      <c r="I31">
        <v>30</v>
      </c>
      <c r="J31">
        <f t="shared" ref="J31" si="13">(H31*100)/(I31)</f>
        <v>20</v>
      </c>
      <c r="K31">
        <f t="shared" ref="K31" si="14">100-J31</f>
        <v>80</v>
      </c>
      <c r="N31">
        <v>3</v>
      </c>
      <c r="O31">
        <v>16</v>
      </c>
      <c r="P31" s="9">
        <f t="shared" si="11"/>
        <v>18.75</v>
      </c>
      <c r="Q31">
        <f t="shared" si="12"/>
        <v>81.25</v>
      </c>
    </row>
    <row r="32" spans="2:22" x14ac:dyDescent="0.35">
      <c r="B32">
        <v>1</v>
      </c>
      <c r="C32">
        <v>0</v>
      </c>
      <c r="D32">
        <v>45</v>
      </c>
      <c r="E32">
        <f>(C32*100)/(D32)</f>
        <v>0</v>
      </c>
      <c r="F32" s="3">
        <v>100</v>
      </c>
      <c r="P32" s="9"/>
    </row>
    <row r="33" spans="2:18" x14ac:dyDescent="0.35">
      <c r="C33">
        <v>0</v>
      </c>
      <c r="D33">
        <v>42</v>
      </c>
      <c r="E33">
        <f>(C33*100)/(D33)</f>
        <v>0</v>
      </c>
      <c r="F33" s="3">
        <v>100</v>
      </c>
      <c r="J33" s="8">
        <f>AVERAGE(J29:J31)</f>
        <v>19.040404040404042</v>
      </c>
      <c r="K33" s="8">
        <f>AVERAGE(K29:K31)</f>
        <v>80.959595959595958</v>
      </c>
      <c r="P33" s="9"/>
    </row>
    <row r="34" spans="2:18" x14ac:dyDescent="0.35">
      <c r="C34">
        <v>1</v>
      </c>
      <c r="D34">
        <v>47</v>
      </c>
      <c r="E34">
        <f>(C34*100)/(D34)</f>
        <v>2.1276595744680851</v>
      </c>
      <c r="F34" s="3">
        <v>95.47</v>
      </c>
      <c r="K34" s="13">
        <f>STDEVA(K29:K31)</f>
        <v>6.4927969790343854</v>
      </c>
      <c r="P34" s="9">
        <f>AVERAGE(P28:P31)</f>
        <v>15.509844322344323</v>
      </c>
      <c r="Q34" s="9">
        <f>AVERAGE(Q28:Q31)</f>
        <v>84.490155677655679</v>
      </c>
      <c r="R34" s="13">
        <f>STDEVA(Q28:Q31)</f>
        <v>2.8137260544332241</v>
      </c>
    </row>
    <row r="35" spans="2:18" x14ac:dyDescent="0.35">
      <c r="F35" s="3">
        <f>AVERAGE(F32:F34)</f>
        <v>98.490000000000009</v>
      </c>
      <c r="P35" s="9"/>
    </row>
    <row r="36" spans="2:18" x14ac:dyDescent="0.35">
      <c r="B36" s="3" t="s">
        <v>6</v>
      </c>
      <c r="F36" s="13">
        <f>STDEVA(F32:F34)</f>
        <v>2.6153967194290053</v>
      </c>
      <c r="P36" s="9"/>
    </row>
    <row r="37" spans="2:18" x14ac:dyDescent="0.35">
      <c r="P37" s="9"/>
    </row>
    <row r="38" spans="2:18" x14ac:dyDescent="0.35">
      <c r="B38">
        <v>1</v>
      </c>
      <c r="C38">
        <v>11</v>
      </c>
      <c r="D38">
        <v>80</v>
      </c>
      <c r="E38">
        <f>(C38*100)/(D38)</f>
        <v>13.75</v>
      </c>
      <c r="F38">
        <f>((E38*100)/(D38))</f>
        <v>17.1875</v>
      </c>
      <c r="G38" s="3">
        <f>(100-F38)</f>
        <v>82.8125</v>
      </c>
      <c r="M38" s="5" t="s">
        <v>6</v>
      </c>
      <c r="P38" s="9"/>
    </row>
    <row r="39" spans="2:18" x14ac:dyDescent="0.35">
      <c r="C39">
        <v>7</v>
      </c>
      <c r="D39">
        <v>45</v>
      </c>
      <c r="E39">
        <f>(C39*100)/(D39)</f>
        <v>15.555555555555555</v>
      </c>
      <c r="F39">
        <f t="shared" ref="F39:F40" si="15">((E39*100)/(D39))</f>
        <v>34.567901234567898</v>
      </c>
      <c r="G39" s="3">
        <f t="shared" ref="G39:G40" si="16">(100-F39)</f>
        <v>65.432098765432102</v>
      </c>
      <c r="N39" t="s">
        <v>2</v>
      </c>
      <c r="O39" t="s">
        <v>3</v>
      </c>
      <c r="P39" s="9"/>
    </row>
    <row r="40" spans="2:18" x14ac:dyDescent="0.35">
      <c r="C40">
        <v>5</v>
      </c>
      <c r="D40">
        <v>35</v>
      </c>
      <c r="E40">
        <f>(C40*100)/(D40)</f>
        <v>14.285714285714286</v>
      </c>
      <c r="F40">
        <f t="shared" si="15"/>
        <v>40.816326530612251</v>
      </c>
      <c r="G40" s="3">
        <f t="shared" si="16"/>
        <v>59.183673469387749</v>
      </c>
      <c r="N40">
        <v>4</v>
      </c>
      <c r="O40">
        <v>16</v>
      </c>
      <c r="P40" s="9">
        <f>(N40*100)/(O40)</f>
        <v>25</v>
      </c>
      <c r="Q40">
        <f>100-P40</f>
        <v>75</v>
      </c>
    </row>
    <row r="41" spans="2:18" x14ac:dyDescent="0.35">
      <c r="G41" s="3">
        <f>AVERAGE(G38:G40)</f>
        <v>69.14275741160661</v>
      </c>
      <c r="N41">
        <v>4</v>
      </c>
      <c r="O41">
        <v>14</v>
      </c>
      <c r="P41" s="9">
        <f t="shared" ref="P41:P44" si="17">(N41*100)/(O41)</f>
        <v>28.571428571428573</v>
      </c>
      <c r="Q41">
        <f t="shared" ref="Q41:Q44" si="18">100-P41</f>
        <v>71.428571428571431</v>
      </c>
    </row>
    <row r="42" spans="2:18" x14ac:dyDescent="0.35">
      <c r="G42" s="13">
        <f>STDEVA(G38:G40)</f>
        <v>12.243655560932936</v>
      </c>
      <c r="N42">
        <v>8</v>
      </c>
      <c r="O42">
        <v>20</v>
      </c>
      <c r="P42" s="9">
        <f t="shared" si="17"/>
        <v>40</v>
      </c>
      <c r="Q42">
        <f t="shared" si="18"/>
        <v>60</v>
      </c>
    </row>
    <row r="43" spans="2:18" x14ac:dyDescent="0.35">
      <c r="N43">
        <v>4</v>
      </c>
      <c r="O43">
        <v>34</v>
      </c>
      <c r="P43" s="9">
        <f t="shared" si="17"/>
        <v>11.764705882352942</v>
      </c>
      <c r="Q43">
        <f t="shared" si="18"/>
        <v>88.235294117647058</v>
      </c>
    </row>
    <row r="44" spans="2:18" x14ac:dyDescent="0.35">
      <c r="N44">
        <v>7</v>
      </c>
      <c r="O44">
        <v>28</v>
      </c>
      <c r="P44" s="9">
        <f t="shared" si="17"/>
        <v>25</v>
      </c>
      <c r="Q44">
        <f t="shared" si="18"/>
        <v>75</v>
      </c>
    </row>
    <row r="45" spans="2:18" x14ac:dyDescent="0.35">
      <c r="P45" s="9"/>
    </row>
    <row r="46" spans="2:18" x14ac:dyDescent="0.35">
      <c r="P46" s="9">
        <f>AVERAGE(P40,P41,P44)</f>
        <v>26.19047619047619</v>
      </c>
      <c r="Q46" s="9">
        <f>AVERAGE(Q40,Q41,Q44)</f>
        <v>73.80952380952381</v>
      </c>
    </row>
    <row r="47" spans="2:18" x14ac:dyDescent="0.35">
      <c r="P47" s="9">
        <f>STDEVA(P40,P41,P44)</f>
        <v>2.0619652471058072</v>
      </c>
      <c r="Q47" s="9">
        <f>STDEVA(Q40,Q41,Q44)</f>
        <v>2.061965247105805</v>
      </c>
    </row>
    <row r="48" spans="2:18" x14ac:dyDescent="0.35">
      <c r="G48" s="2" t="s">
        <v>19</v>
      </c>
      <c r="H48" s="17" t="s">
        <v>23</v>
      </c>
      <c r="I48" s="18"/>
      <c r="J48" s="19"/>
      <c r="P48" s="9"/>
    </row>
    <row r="49" spans="7:16" x14ac:dyDescent="0.35">
      <c r="G49" s="15"/>
      <c r="H49" s="16">
        <v>0</v>
      </c>
      <c r="I49" s="16">
        <v>4</v>
      </c>
      <c r="J49" s="16">
        <v>6</v>
      </c>
      <c r="P49" s="9">
        <f>AVERAGE(P40:P44)</f>
        <v>26.067226890756302</v>
      </c>
    </row>
    <row r="50" spans="7:16" x14ac:dyDescent="0.35">
      <c r="G50" s="25" t="s">
        <v>26</v>
      </c>
      <c r="H50" s="15">
        <v>100</v>
      </c>
      <c r="I50" s="15">
        <v>98.29</v>
      </c>
      <c r="J50" s="15">
        <v>96.658000000000001</v>
      </c>
      <c r="P50">
        <f>STDEVA(P40:P44)</f>
        <v>10.090010483637666</v>
      </c>
    </row>
    <row r="51" spans="7:16" x14ac:dyDescent="0.35">
      <c r="G51" s="25" t="s">
        <v>27</v>
      </c>
      <c r="H51" s="15">
        <v>100</v>
      </c>
      <c r="I51" s="15">
        <v>89.096999999999994</v>
      </c>
      <c r="J51" s="15">
        <v>79.504999999999995</v>
      </c>
    </row>
    <row r="52" spans="7:16" x14ac:dyDescent="0.35">
      <c r="G52" s="25" t="s">
        <v>28</v>
      </c>
      <c r="H52" s="15">
        <v>100</v>
      </c>
      <c r="I52" s="15">
        <v>88.921999999999997</v>
      </c>
      <c r="J52" s="15">
        <v>84.49</v>
      </c>
    </row>
    <row r="53" spans="7:16" x14ac:dyDescent="0.35">
      <c r="G53" s="25" t="s">
        <v>29</v>
      </c>
      <c r="H53" s="15">
        <v>100</v>
      </c>
      <c r="I53" s="15">
        <v>73.808999999999997</v>
      </c>
      <c r="J53" s="15">
        <v>69.141999999999996</v>
      </c>
    </row>
    <row r="56" spans="7:16" x14ac:dyDescent="0.35">
      <c r="G56" s="2" t="s">
        <v>8</v>
      </c>
      <c r="H56" s="17" t="s">
        <v>23</v>
      </c>
      <c r="I56" s="18"/>
      <c r="J56" s="19"/>
    </row>
    <row r="57" spans="7:16" x14ac:dyDescent="0.35">
      <c r="G57" s="15"/>
      <c r="H57" s="16">
        <v>0</v>
      </c>
      <c r="I57" s="16">
        <v>4</v>
      </c>
      <c r="J57" s="16">
        <v>6</v>
      </c>
    </row>
    <row r="58" spans="7:16" x14ac:dyDescent="0.35">
      <c r="G58" s="25" t="s">
        <v>26</v>
      </c>
      <c r="H58" s="15">
        <v>0</v>
      </c>
      <c r="I58" s="15">
        <v>1.7094017094017095</v>
      </c>
      <c r="J58" s="15">
        <v>1.5322137089552026</v>
      </c>
    </row>
    <row r="59" spans="7:16" x14ac:dyDescent="0.35">
      <c r="G59" s="25" t="s">
        <v>27</v>
      </c>
      <c r="H59" s="15">
        <v>9.4258204947898268</v>
      </c>
      <c r="I59" s="15">
        <v>2.1279935341728531</v>
      </c>
      <c r="J59" s="15">
        <v>0.91335640549788122</v>
      </c>
    </row>
    <row r="60" spans="7:16" x14ac:dyDescent="0.35">
      <c r="G60" s="25" t="s">
        <v>28</v>
      </c>
      <c r="H60" s="15">
        <v>2.6153967194290053</v>
      </c>
      <c r="I60" s="15">
        <v>3.3869777888739749</v>
      </c>
      <c r="J60" s="15">
        <v>2.8137260544332241</v>
      </c>
    </row>
    <row r="61" spans="7:16" x14ac:dyDescent="0.35">
      <c r="G61" s="25" t="s">
        <v>29</v>
      </c>
      <c r="H61" s="15">
        <v>6.4927969790343854</v>
      </c>
      <c r="I61" s="15">
        <v>5.5895999999999999</v>
      </c>
      <c r="J61" s="28">
        <v>4.4183038985705227</v>
      </c>
    </row>
    <row r="62" spans="7:16" x14ac:dyDescent="0.35">
      <c r="M62" s="23"/>
    </row>
    <row r="69" spans="2:5" x14ac:dyDescent="0.35">
      <c r="C69">
        <v>0</v>
      </c>
      <c r="D69">
        <v>31</v>
      </c>
      <c r="E69">
        <f t="shared" ref="E69:E76" si="19">(C69*100)/(D69)</f>
        <v>0</v>
      </c>
    </row>
    <row r="70" spans="2:5" x14ac:dyDescent="0.35">
      <c r="C70">
        <v>0</v>
      </c>
      <c r="D70">
        <v>86</v>
      </c>
      <c r="E70">
        <f t="shared" si="19"/>
        <v>0</v>
      </c>
    </row>
    <row r="71" spans="2:5" x14ac:dyDescent="0.35">
      <c r="C71">
        <v>0</v>
      </c>
      <c r="D71">
        <v>47</v>
      </c>
      <c r="E71">
        <f t="shared" si="19"/>
        <v>0</v>
      </c>
    </row>
    <row r="72" spans="2:5" x14ac:dyDescent="0.35">
      <c r="B72">
        <v>3</v>
      </c>
      <c r="C72">
        <v>0</v>
      </c>
      <c r="D72">
        <v>90</v>
      </c>
      <c r="E72">
        <f t="shared" si="19"/>
        <v>0</v>
      </c>
    </row>
    <row r="73" spans="2:5" x14ac:dyDescent="0.35">
      <c r="C73">
        <v>0</v>
      </c>
      <c r="D73">
        <v>74</v>
      </c>
      <c r="E73">
        <f t="shared" si="19"/>
        <v>0</v>
      </c>
    </row>
    <row r="74" spans="2:5" x14ac:dyDescent="0.35">
      <c r="C74">
        <v>0</v>
      </c>
      <c r="D74">
        <v>81</v>
      </c>
      <c r="E74">
        <f t="shared" si="19"/>
        <v>0</v>
      </c>
    </row>
    <row r="75" spans="2:5" x14ac:dyDescent="0.35">
      <c r="C75">
        <v>0</v>
      </c>
      <c r="D75">
        <v>96</v>
      </c>
      <c r="E75">
        <f t="shared" si="19"/>
        <v>0</v>
      </c>
    </row>
    <row r="76" spans="2:5" x14ac:dyDescent="0.35">
      <c r="C76">
        <v>0</v>
      </c>
      <c r="D76">
        <v>71</v>
      </c>
      <c r="E76">
        <f t="shared" si="19"/>
        <v>0</v>
      </c>
    </row>
    <row r="77" spans="2:5" x14ac:dyDescent="0.35">
      <c r="E77">
        <f>AVERAGE(E38:E76)</f>
        <v>3.9628427128427131</v>
      </c>
    </row>
  </sheetData>
  <mergeCells count="6">
    <mergeCell ref="H48:J48"/>
    <mergeCell ref="H56:J56"/>
    <mergeCell ref="T4:V4"/>
    <mergeCell ref="T13:V13"/>
    <mergeCell ref="T19:V19"/>
    <mergeCell ref="T27:V2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germinación</vt:lpstr>
      <vt:lpstr>Integridad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Fatimajrb</dc:creator>
  <cp:lastModifiedBy>Luis Castillo</cp:lastModifiedBy>
  <dcterms:created xsi:type="dcterms:W3CDTF">2021-03-03T19:39:03Z</dcterms:created>
  <dcterms:modified xsi:type="dcterms:W3CDTF">2023-03-02T15:30:03Z</dcterms:modified>
</cp:coreProperties>
</file>