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C7380808-9529-4218-B7F2-AE863E86D473}" xr6:coauthVersionLast="47" xr6:coauthVersionMax="47" xr10:uidLastSave="{00000000-0000-0000-0000-000000000000}"/>
  <bookViews>
    <workbookView xWindow="-110" yWindow="-110" windowWidth="19420" windowHeight="10300" activeTab="1" xr2:uid="{457FF087-DD14-468F-AF14-36DE08BAE5AC}"/>
  </bookViews>
  <sheets>
    <sheet name="Hoja1" sheetId="1" r:id="rId1"/>
    <sheet name="Figures" sheetId="5" r:id="rId2"/>
    <sheet name="IC50 Cu+2" sheetId="2" r:id="rId3"/>
    <sheet name="IC50 Fe+2" sheetId="3" r:id="rId4"/>
    <sheet name="IC 50 CuF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5" i="1" l="1"/>
  <c r="X53" i="1" s="1"/>
  <c r="AX28" i="1"/>
  <c r="CD17" i="1" s="1"/>
  <c r="AW28" i="1"/>
  <c r="L54" i="3"/>
  <c r="L55" i="3"/>
  <c r="L56" i="3"/>
  <c r="L57" i="3"/>
  <c r="L58" i="3"/>
  <c r="L59" i="3"/>
  <c r="L60" i="3"/>
  <c r="L61" i="3"/>
  <c r="L53" i="3"/>
  <c r="J43" i="3"/>
  <c r="M60" i="3" s="1"/>
  <c r="I37" i="3"/>
  <c r="I38" i="3"/>
  <c r="I39" i="3"/>
  <c r="I40" i="3"/>
  <c r="I41" i="3"/>
  <c r="I42" i="3"/>
  <c r="I43" i="3"/>
  <c r="I44" i="3"/>
  <c r="J44" i="3" s="1"/>
  <c r="M61" i="3" s="1"/>
  <c r="I36" i="3"/>
  <c r="J36" i="3" s="1"/>
  <c r="M53" i="3" s="1"/>
  <c r="J22" i="3"/>
  <c r="K22" i="3" s="1"/>
  <c r="J29" i="3"/>
  <c r="AP44" i="1"/>
  <c r="AP43" i="1"/>
  <c r="AX8" i="1"/>
  <c r="AW8" i="1"/>
  <c r="AQ8" i="1"/>
  <c r="AP8" i="1"/>
  <c r="BF7" i="1" s="1"/>
  <c r="AQ7" i="1"/>
  <c r="AP7" i="1"/>
  <c r="BF6" i="1" s="1"/>
  <c r="J38" i="3" l="1"/>
  <c r="M55" i="3" s="1"/>
  <c r="J37" i="3"/>
  <c r="M54" i="3" s="1"/>
  <c r="J42" i="3"/>
  <c r="M59" i="3" s="1"/>
  <c r="J41" i="3"/>
  <c r="M58" i="3" s="1"/>
  <c r="J40" i="3"/>
  <c r="M57" i="3" s="1"/>
  <c r="J39" i="3"/>
  <c r="M56" i="3" s="1"/>
  <c r="AW35" i="1"/>
  <c r="AX35" i="1"/>
  <c r="AW32" i="1"/>
  <c r="O22" i="2" l="1"/>
  <c r="M18" i="3"/>
  <c r="K34" i="2" l="1"/>
  <c r="AP9" i="1" l="1"/>
  <c r="AP6" i="1"/>
  <c r="AP5" i="1"/>
  <c r="K35" i="2"/>
  <c r="AP35" i="1"/>
  <c r="AQ35" i="1"/>
  <c r="AJ35" i="1"/>
  <c r="AI35" i="1"/>
  <c r="BE35" i="1" s="1"/>
  <c r="AI47" i="1"/>
  <c r="AJ46" i="1"/>
  <c r="AI46" i="1"/>
  <c r="AI48" i="1"/>
  <c r="BE50" i="1" s="1"/>
  <c r="AW45" i="1"/>
  <c r="AX42" i="1"/>
  <c r="AX41" i="1"/>
  <c r="AX43" i="1"/>
  <c r="AX44" i="1"/>
  <c r="AX45" i="1"/>
  <c r="AX46" i="1"/>
  <c r="AX47" i="1"/>
  <c r="AX48" i="1"/>
  <c r="AX40" i="1"/>
  <c r="AW48" i="1"/>
  <c r="BG50" i="1" s="1"/>
  <c r="AP46" i="1"/>
  <c r="AQ46" i="1"/>
  <c r="AQ41" i="1"/>
  <c r="AQ42" i="1"/>
  <c r="AQ43" i="1"/>
  <c r="AQ44" i="1"/>
  <c r="AQ45" i="1"/>
  <c r="AQ47" i="1"/>
  <c r="AQ48" i="1"/>
  <c r="AQ40" i="1"/>
  <c r="AP48" i="1"/>
  <c r="BF50" i="1" s="1"/>
  <c r="AC35" i="1"/>
  <c r="AB35" i="1"/>
  <c r="BD35" i="1" s="1"/>
  <c r="AB47" i="1"/>
  <c r="AC47" i="1"/>
  <c r="AC46" i="1"/>
  <c r="AC45" i="1"/>
  <c r="AB46" i="1"/>
  <c r="AB45" i="1"/>
  <c r="AB48" i="1"/>
  <c r="AC48" i="1" s="1"/>
  <c r="V35" i="1"/>
  <c r="U35" i="1"/>
  <c r="BC35" i="1" s="1"/>
  <c r="U48" i="1"/>
  <c r="BC50" i="1" s="1"/>
  <c r="U46" i="1"/>
  <c r="N35" i="1"/>
  <c r="BB35" i="1" s="1"/>
  <c r="O35" i="1"/>
  <c r="N47" i="1"/>
  <c r="N48" i="1"/>
  <c r="O48" i="1" s="1"/>
  <c r="H35" i="1"/>
  <c r="G35" i="1"/>
  <c r="BA35" i="1" s="1"/>
  <c r="H48" i="1"/>
  <c r="G48" i="1"/>
  <c r="BA50" i="1" s="1"/>
  <c r="O41" i="2"/>
  <c r="BB50" i="1" l="1"/>
  <c r="V48" i="1"/>
  <c r="BD50" i="1"/>
  <c r="AJ48" i="1"/>
  <c r="J8" i="3"/>
  <c r="J9" i="3"/>
  <c r="J10" i="3"/>
  <c r="J11" i="3"/>
  <c r="J12" i="3"/>
  <c r="J13" i="3"/>
  <c r="J14" i="3"/>
  <c r="J7" i="3"/>
  <c r="K10" i="3" s="1"/>
  <c r="K7" i="3" l="1"/>
  <c r="K8" i="3"/>
  <c r="AI8" i="1"/>
  <c r="AJ8" i="1" s="1"/>
  <c r="AW46" i="1"/>
  <c r="BG48" i="1" s="1"/>
  <c r="BG47" i="1"/>
  <c r="AW47" i="1"/>
  <c r="BG49" i="1" s="1"/>
  <c r="AX18" i="1" l="1"/>
  <c r="CD7" i="1" s="1"/>
  <c r="H63" i="1" l="1"/>
  <c r="H64" i="1"/>
  <c r="H65" i="1"/>
  <c r="H66" i="1"/>
  <c r="H67" i="1"/>
  <c r="H68" i="1"/>
  <c r="H62" i="1"/>
  <c r="I62" i="1" l="1"/>
  <c r="I71" i="1"/>
  <c r="AX16" i="1" l="1"/>
  <c r="CD5" i="1" s="1"/>
  <c r="AX17" i="1"/>
  <c r="CD6" i="1" s="1"/>
  <c r="AW16" i="1"/>
  <c r="AX29" i="1"/>
  <c r="CD18" i="1" s="1"/>
  <c r="AX27" i="1"/>
  <c r="CD16" i="1" s="1"/>
  <c r="AW27" i="1"/>
  <c r="J62" i="1"/>
  <c r="L18" i="4"/>
  <c r="J6" i="4"/>
  <c r="J7" i="4"/>
  <c r="J8" i="4"/>
  <c r="J9" i="4"/>
  <c r="J10" i="4"/>
  <c r="K10" i="4" s="1"/>
  <c r="J11" i="4"/>
  <c r="J5" i="4"/>
  <c r="K5" i="4" s="1"/>
  <c r="K24" i="3"/>
  <c r="K29" i="3"/>
  <c r="J23" i="3"/>
  <c r="K23" i="3" s="1"/>
  <c r="J24" i="3"/>
  <c r="J25" i="3"/>
  <c r="K25" i="3" s="1"/>
  <c r="J26" i="3"/>
  <c r="K26" i="3" s="1"/>
  <c r="J27" i="3"/>
  <c r="K27" i="3" s="1"/>
  <c r="J28" i="3"/>
  <c r="K28" i="3" s="1"/>
  <c r="AP47" i="1"/>
  <c r="BF49" i="1" s="1"/>
  <c r="BF48" i="1"/>
  <c r="AP45" i="1"/>
  <c r="BF47" i="1" s="1"/>
  <c r="AP42" i="1"/>
  <c r="AP41" i="1"/>
  <c r="AP40" i="1"/>
  <c r="K9" i="3"/>
  <c r="K11" i="3"/>
  <c r="K12" i="3"/>
  <c r="K13" i="3"/>
  <c r="K14" i="3"/>
  <c r="K36" i="2"/>
  <c r="K37" i="2"/>
  <c r="K33" i="2"/>
  <c r="L22" i="2"/>
  <c r="AJ7" i="1"/>
  <c r="CJ7" i="1" s="1"/>
  <c r="CK7" i="1"/>
  <c r="CK8" i="1"/>
  <c r="V7" i="1"/>
  <c r="CH7" i="1" s="1"/>
  <c r="U7" i="1"/>
  <c r="AI7" i="1"/>
  <c r="AC7" i="1"/>
  <c r="CI7" i="1" s="1"/>
  <c r="AB7" i="1"/>
  <c r="AQ6" i="1"/>
  <c r="CK6" i="1" s="1"/>
  <c r="AQ9" i="1"/>
  <c r="CK9" i="1" s="1"/>
  <c r="AQ5" i="1"/>
  <c r="CK5" i="1" s="1"/>
  <c r="CJ8" i="1"/>
  <c r="AB5" i="1"/>
  <c r="AC5" i="1" s="1"/>
  <c r="CI5" i="1" s="1"/>
  <c r="V5" i="1"/>
  <c r="CH5" i="1" s="1"/>
  <c r="U5" i="1"/>
  <c r="U9" i="1"/>
  <c r="V9" i="1" s="1"/>
  <c r="CH9" i="1" s="1"/>
  <c r="O9" i="1"/>
  <c r="CG9" i="1" s="1"/>
  <c r="O8" i="1"/>
  <c r="CG8" i="1" s="1"/>
  <c r="O7" i="1"/>
  <c r="CG7" i="1" s="1"/>
  <c r="O6" i="1"/>
  <c r="CG6" i="1" s="1"/>
  <c r="O5" i="1"/>
  <c r="CG5" i="1" s="1"/>
  <c r="N9" i="1"/>
  <c r="N8" i="1"/>
  <c r="N7" i="1"/>
  <c r="N6" i="1"/>
  <c r="N5" i="1"/>
  <c r="H9" i="1"/>
  <c r="CF9" i="1" s="1"/>
  <c r="G9" i="1"/>
  <c r="H8" i="1"/>
  <c r="CF8" i="1" s="1"/>
  <c r="G8" i="1"/>
  <c r="H7" i="1"/>
  <c r="CF7" i="1" s="1"/>
  <c r="G7" i="1"/>
  <c r="H6" i="1"/>
  <c r="CF6" i="1" s="1"/>
  <c r="G6" i="1"/>
  <c r="H5" i="1"/>
  <c r="CF5" i="1" s="1"/>
  <c r="G5" i="1"/>
  <c r="CK4" i="1"/>
  <c r="CL4" i="1"/>
  <c r="CG4" i="1"/>
  <c r="CH4" i="1"/>
  <c r="CI4" i="1"/>
  <c r="CJ4" i="1"/>
  <c r="CF4" i="1"/>
  <c r="CA34" i="1"/>
  <c r="CB33" i="1"/>
  <c r="CB28" i="1"/>
  <c r="CD28" i="1"/>
  <c r="I72" i="1"/>
  <c r="CD29" i="1" s="1"/>
  <c r="I73" i="1"/>
  <c r="CD30" i="1" s="1"/>
  <c r="I74" i="1"/>
  <c r="CD31" i="1" s="1"/>
  <c r="I75" i="1"/>
  <c r="CD32" i="1" s="1"/>
  <c r="I76" i="1"/>
  <c r="CD33" i="1" s="1"/>
  <c r="I77" i="1"/>
  <c r="CD34" i="1" s="1"/>
  <c r="H72" i="1"/>
  <c r="CC29" i="1" s="1"/>
  <c r="H73" i="1"/>
  <c r="CC30" i="1" s="1"/>
  <c r="H74" i="1"/>
  <c r="CC31" i="1" s="1"/>
  <c r="H75" i="1"/>
  <c r="CC32" i="1" s="1"/>
  <c r="H76" i="1"/>
  <c r="CC33" i="1" s="1"/>
  <c r="H77" i="1"/>
  <c r="CC34" i="1" s="1"/>
  <c r="H71" i="1"/>
  <c r="CC28" i="1" s="1"/>
  <c r="G72" i="1"/>
  <c r="CB29" i="1" s="1"/>
  <c r="G73" i="1"/>
  <c r="CB30" i="1" s="1"/>
  <c r="G74" i="1"/>
  <c r="CB31" i="1" s="1"/>
  <c r="G75" i="1"/>
  <c r="CB32" i="1" s="1"/>
  <c r="G76" i="1"/>
  <c r="G77" i="1"/>
  <c r="CB34" i="1" s="1"/>
  <c r="G71" i="1"/>
  <c r="F72" i="1"/>
  <c r="CA29" i="1" s="1"/>
  <c r="F73" i="1"/>
  <c r="CA30" i="1" s="1"/>
  <c r="F74" i="1"/>
  <c r="CA31" i="1" s="1"/>
  <c r="F75" i="1"/>
  <c r="CA32" i="1" s="1"/>
  <c r="F76" i="1"/>
  <c r="CA33" i="1" s="1"/>
  <c r="F77" i="1"/>
  <c r="F71" i="1"/>
  <c r="CA28" i="1" s="1"/>
  <c r="E72" i="1"/>
  <c r="BZ29" i="1" s="1"/>
  <c r="E73" i="1"/>
  <c r="BZ30" i="1" s="1"/>
  <c r="E74" i="1"/>
  <c r="BZ31" i="1" s="1"/>
  <c r="E75" i="1"/>
  <c r="BZ32" i="1" s="1"/>
  <c r="E76" i="1"/>
  <c r="BZ33" i="1" s="1"/>
  <c r="E77" i="1"/>
  <c r="BZ34" i="1" s="1"/>
  <c r="E71" i="1"/>
  <c r="BZ28" i="1" s="1"/>
  <c r="D72" i="1"/>
  <c r="BY29" i="1" s="1"/>
  <c r="D73" i="1"/>
  <c r="BY30" i="1" s="1"/>
  <c r="D74" i="1"/>
  <c r="BY31" i="1" s="1"/>
  <c r="D75" i="1"/>
  <c r="BY32" i="1" s="1"/>
  <c r="D76" i="1"/>
  <c r="BY33" i="1" s="1"/>
  <c r="D77" i="1"/>
  <c r="BY34" i="1" s="1"/>
  <c r="D71" i="1"/>
  <c r="BY28" i="1" s="1"/>
  <c r="C72" i="1"/>
  <c r="BX29" i="1" s="1"/>
  <c r="C73" i="1"/>
  <c r="BX30" i="1" s="1"/>
  <c r="C74" i="1"/>
  <c r="BX31" i="1" s="1"/>
  <c r="C75" i="1"/>
  <c r="BX32" i="1" s="1"/>
  <c r="C76" i="1"/>
  <c r="BX33" i="1" s="1"/>
  <c r="C77" i="1"/>
  <c r="BX34" i="1" s="1"/>
  <c r="C71" i="1"/>
  <c r="BX28" i="1" s="1"/>
  <c r="C64" i="1"/>
  <c r="C63" i="1"/>
  <c r="C62" i="1"/>
  <c r="B72" i="1"/>
  <c r="B73" i="1"/>
  <c r="B74" i="1"/>
  <c r="B75" i="1"/>
  <c r="B76" i="1"/>
  <c r="B77" i="1"/>
  <c r="B71" i="1"/>
  <c r="BE49" i="1"/>
  <c r="U43" i="1"/>
  <c r="BC45" i="1" s="1"/>
  <c r="V43" i="1"/>
  <c r="V41" i="1"/>
  <c r="V42" i="1"/>
  <c r="H41" i="1"/>
  <c r="H42" i="1"/>
  <c r="H43" i="1"/>
  <c r="H44" i="1"/>
  <c r="H45" i="1"/>
  <c r="H46" i="1"/>
  <c r="H47" i="1"/>
  <c r="H40" i="1"/>
  <c r="H34" i="1"/>
  <c r="BX23" i="1" s="1"/>
  <c r="U41" i="1"/>
  <c r="BC43" i="1" s="1"/>
  <c r="U42" i="1"/>
  <c r="BC44" i="1" s="1"/>
  <c r="U44" i="1"/>
  <c r="V44" i="1" s="1"/>
  <c r="U45" i="1"/>
  <c r="V45" i="1" s="1"/>
  <c r="V46" i="1"/>
  <c r="U47" i="1"/>
  <c r="V47" i="1" s="1"/>
  <c r="G47" i="1"/>
  <c r="BA49" i="1" s="1"/>
  <c r="BH28" i="1"/>
  <c r="BG28" i="1"/>
  <c r="BG32" i="1"/>
  <c r="BH32" i="1" s="1"/>
  <c r="BG27" i="1"/>
  <c r="L37" i="2" l="1"/>
  <c r="K7" i="4"/>
  <c r="K9" i="4"/>
  <c r="K11" i="4"/>
  <c r="K8" i="4"/>
  <c r="BC46" i="1"/>
  <c r="L33" i="2"/>
  <c r="L34" i="2"/>
  <c r="L35" i="2"/>
  <c r="K6" i="4"/>
  <c r="L36" i="2"/>
  <c r="AJ47" i="1"/>
  <c r="BC49" i="1"/>
  <c r="BC48" i="1"/>
  <c r="BC47" i="1"/>
  <c r="H100" i="1"/>
  <c r="C100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G100" i="1"/>
  <c r="F100" i="1"/>
  <c r="E100" i="1"/>
  <c r="D100" i="1"/>
  <c r="AI41" i="1"/>
  <c r="AI42" i="1"/>
  <c r="AI43" i="1"/>
  <c r="AI44" i="1"/>
  <c r="AI45" i="1"/>
  <c r="BE48" i="1"/>
  <c r="AI40" i="1"/>
  <c r="AB40" i="1"/>
  <c r="AB44" i="1"/>
  <c r="AB43" i="1"/>
  <c r="AB42" i="1"/>
  <c r="AB41" i="1"/>
  <c r="U40" i="1"/>
  <c r="N45" i="1"/>
  <c r="N46" i="1"/>
  <c r="N41" i="1"/>
  <c r="N40" i="1"/>
  <c r="N44" i="1"/>
  <c r="N43" i="1"/>
  <c r="N42" i="1"/>
  <c r="AI5" i="1"/>
  <c r="AJ5" i="1" s="1"/>
  <c r="CJ5" i="1" s="1"/>
  <c r="AI9" i="1"/>
  <c r="AJ9" i="1" s="1"/>
  <c r="CJ9" i="1" s="1"/>
  <c r="AI6" i="1"/>
  <c r="AJ6" i="1" s="1"/>
  <c r="CJ6" i="1" s="1"/>
  <c r="AB9" i="1"/>
  <c r="AC9" i="1" s="1"/>
  <c r="CI9" i="1" s="1"/>
  <c r="AB8" i="1"/>
  <c r="AC8" i="1" s="1"/>
  <c r="CI8" i="1" s="1"/>
  <c r="AB6" i="1"/>
  <c r="AC6" i="1" s="1"/>
  <c r="CI6" i="1" s="1"/>
  <c r="U6" i="1"/>
  <c r="V6" i="1" s="1"/>
  <c r="CH6" i="1" s="1"/>
  <c r="U8" i="1"/>
  <c r="V8" i="1" s="1"/>
  <c r="CH8" i="1" s="1"/>
  <c r="BE43" i="1" l="1"/>
  <c r="AJ41" i="1"/>
  <c r="O41" i="1"/>
  <c r="BB43" i="1"/>
  <c r="BD46" i="1"/>
  <c r="AC44" i="1"/>
  <c r="V40" i="1"/>
  <c r="BC42" i="1"/>
  <c r="BB42" i="1"/>
  <c r="O40" i="1"/>
  <c r="AJ44" i="1"/>
  <c r="BE46" i="1"/>
  <c r="BE42" i="1"/>
  <c r="AJ40" i="1"/>
  <c r="BD42" i="1"/>
  <c r="AC40" i="1"/>
  <c r="BB44" i="1"/>
  <c r="O42" i="1"/>
  <c r="BD43" i="1"/>
  <c r="AC41" i="1"/>
  <c r="BB45" i="1"/>
  <c r="O43" i="1"/>
  <c r="AC42" i="1"/>
  <c r="BD44" i="1"/>
  <c r="BE45" i="1"/>
  <c r="AJ43" i="1"/>
  <c r="O44" i="1"/>
  <c r="BB46" i="1"/>
  <c r="AC43" i="1"/>
  <c r="BD45" i="1"/>
  <c r="BE44" i="1"/>
  <c r="AJ42" i="1"/>
  <c r="BE47" i="1"/>
  <c r="AJ45" i="1"/>
  <c r="BD49" i="1"/>
  <c r="BD47" i="1"/>
  <c r="BB49" i="1"/>
  <c r="O47" i="1"/>
  <c r="BB48" i="1"/>
  <c r="O46" i="1"/>
  <c r="BB47" i="1"/>
  <c r="O45" i="1"/>
  <c r="BD48" i="1"/>
  <c r="G44" i="1"/>
  <c r="BA46" i="1" s="1"/>
  <c r="G41" i="1"/>
  <c r="BA43" i="1" s="1"/>
  <c r="G42" i="1"/>
  <c r="BA44" i="1" s="1"/>
  <c r="G43" i="1"/>
  <c r="BA45" i="1" s="1"/>
  <c r="G45" i="1"/>
  <c r="BA47" i="1" s="1"/>
  <c r="G46" i="1"/>
  <c r="BA48" i="1" s="1"/>
  <c r="G40" i="1"/>
  <c r="BA42" i="1" s="1"/>
  <c r="BH27" i="1"/>
  <c r="M22" i="2" l="1"/>
  <c r="L23" i="2"/>
  <c r="M23" i="2" s="1"/>
  <c r="L24" i="2"/>
  <c r="M24" i="2" s="1"/>
  <c r="L25" i="2"/>
  <c r="M25" i="2" s="1"/>
  <c r="L26" i="2"/>
  <c r="M26" i="2" s="1"/>
  <c r="I63" i="1" l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G62" i="1"/>
  <c r="G63" i="1" l="1"/>
  <c r="G64" i="1"/>
  <c r="G65" i="1"/>
  <c r="G66" i="1"/>
  <c r="G67" i="1"/>
  <c r="G68" i="1"/>
  <c r="F63" i="1"/>
  <c r="F64" i="1"/>
  <c r="F65" i="1"/>
  <c r="F66" i="1"/>
  <c r="F67" i="1"/>
  <c r="F68" i="1"/>
  <c r="F62" i="1"/>
  <c r="E63" i="1"/>
  <c r="E64" i="1"/>
  <c r="E65" i="1"/>
  <c r="E66" i="1"/>
  <c r="E67" i="1"/>
  <c r="E68" i="1"/>
  <c r="E62" i="1"/>
  <c r="D63" i="1"/>
  <c r="D64" i="1"/>
  <c r="D65" i="1"/>
  <c r="D66" i="1"/>
  <c r="D67" i="1"/>
  <c r="D68" i="1"/>
  <c r="D62" i="1"/>
  <c r="C65" i="1"/>
  <c r="C66" i="1"/>
  <c r="C67" i="1"/>
  <c r="C68" i="1"/>
  <c r="BG15" i="1"/>
  <c r="BH15" i="1" s="1"/>
  <c r="AW41" i="1"/>
  <c r="BG43" i="1" s="1"/>
  <c r="BH43" i="1" s="1"/>
  <c r="AW42" i="1"/>
  <c r="BG44" i="1" s="1"/>
  <c r="BH44" i="1" s="1"/>
  <c r="AW43" i="1"/>
  <c r="BG45" i="1" s="1"/>
  <c r="BH45" i="1" s="1"/>
  <c r="AW44" i="1"/>
  <c r="AW40" i="1"/>
  <c r="BG42" i="1" s="1"/>
  <c r="BH42" i="1" s="1"/>
  <c r="AW6" i="1"/>
  <c r="AX6" i="1" s="1"/>
  <c r="CL6" i="1" s="1"/>
  <c r="AW7" i="1"/>
  <c r="AX7" i="1" s="1"/>
  <c r="CL7" i="1" s="1"/>
  <c r="CL8" i="1"/>
  <c r="AW9" i="1"/>
  <c r="AX9" i="1" s="1"/>
  <c r="CL9" i="1" s="1"/>
  <c r="AW5" i="1"/>
  <c r="AX5" i="1" s="1"/>
  <c r="CL5" i="1" s="1"/>
  <c r="AX31" i="1"/>
  <c r="CD20" i="1" s="1"/>
  <c r="AX30" i="1"/>
  <c r="CD19" i="1" s="1"/>
  <c r="AX32" i="1"/>
  <c r="CD21" i="1" s="1"/>
  <c r="AX33" i="1"/>
  <c r="CD22" i="1" s="1"/>
  <c r="AX34" i="1"/>
  <c r="CD23" i="1" s="1"/>
  <c r="AQ31" i="1"/>
  <c r="CC20" i="1" s="1"/>
  <c r="AQ30" i="1"/>
  <c r="CC19" i="1" s="1"/>
  <c r="AQ28" i="1"/>
  <c r="CC17" i="1" s="1"/>
  <c r="AQ29" i="1"/>
  <c r="CC18" i="1" s="1"/>
  <c r="AQ32" i="1"/>
  <c r="CC21" i="1" s="1"/>
  <c r="AQ33" i="1"/>
  <c r="CC22" i="1" s="1"/>
  <c r="AQ34" i="1"/>
  <c r="CC23" i="1" s="1"/>
  <c r="AQ27" i="1"/>
  <c r="CC16" i="1" s="1"/>
  <c r="AJ31" i="1"/>
  <c r="CB20" i="1" s="1"/>
  <c r="AJ30" i="1"/>
  <c r="CB19" i="1" s="1"/>
  <c r="AJ28" i="1"/>
  <c r="CB17" i="1" s="1"/>
  <c r="AJ29" i="1"/>
  <c r="CB18" i="1" s="1"/>
  <c r="AJ32" i="1"/>
  <c r="CB21" i="1" s="1"/>
  <c r="AJ33" i="1"/>
  <c r="CB22" i="1" s="1"/>
  <c r="AJ34" i="1"/>
  <c r="CB23" i="1" s="1"/>
  <c r="AJ27" i="1"/>
  <c r="CB16" i="1" s="1"/>
  <c r="AC29" i="1"/>
  <c r="CA18" i="1" s="1"/>
  <c r="AC30" i="1"/>
  <c r="CA19" i="1" s="1"/>
  <c r="AC31" i="1"/>
  <c r="CA20" i="1" s="1"/>
  <c r="AC28" i="1"/>
  <c r="CA17" i="1" s="1"/>
  <c r="AC32" i="1"/>
  <c r="CA21" i="1" s="1"/>
  <c r="AC33" i="1"/>
  <c r="CA22" i="1" s="1"/>
  <c r="AC34" i="1"/>
  <c r="CA23" i="1" s="1"/>
  <c r="AC27" i="1"/>
  <c r="CA16" i="1" s="1"/>
  <c r="V30" i="1"/>
  <c r="BZ19" i="1" s="1"/>
  <c r="V28" i="1"/>
  <c r="BZ17" i="1" s="1"/>
  <c r="V29" i="1"/>
  <c r="BZ18" i="1" s="1"/>
  <c r="V31" i="1"/>
  <c r="BZ20" i="1" s="1"/>
  <c r="V32" i="1"/>
  <c r="BZ21" i="1" s="1"/>
  <c r="V33" i="1"/>
  <c r="BZ22" i="1" s="1"/>
  <c r="V34" i="1"/>
  <c r="BZ23" i="1" s="1"/>
  <c r="V27" i="1"/>
  <c r="BZ16" i="1" s="1"/>
  <c r="O28" i="1"/>
  <c r="BY17" i="1" s="1"/>
  <c r="O29" i="1"/>
  <c r="BY18" i="1" s="1"/>
  <c r="O30" i="1"/>
  <c r="BY19" i="1" s="1"/>
  <c r="O31" i="1"/>
  <c r="BY20" i="1" s="1"/>
  <c r="O32" i="1"/>
  <c r="BY21" i="1" s="1"/>
  <c r="O33" i="1"/>
  <c r="BY22" i="1" s="1"/>
  <c r="O34" i="1"/>
  <c r="BY23" i="1" s="1"/>
  <c r="O27" i="1"/>
  <c r="BY16" i="1" s="1"/>
  <c r="H28" i="1"/>
  <c r="BX17" i="1" s="1"/>
  <c r="H29" i="1"/>
  <c r="BX18" i="1" s="1"/>
  <c r="H30" i="1"/>
  <c r="BX19" i="1" s="1"/>
  <c r="H31" i="1"/>
  <c r="BX20" i="1" s="1"/>
  <c r="H32" i="1"/>
  <c r="BX21" i="1" s="1"/>
  <c r="H33" i="1"/>
  <c r="BX22" i="1" s="1"/>
  <c r="H27" i="1"/>
  <c r="BX16" i="1" s="1"/>
  <c r="AX19" i="1"/>
  <c r="CD8" i="1" s="1"/>
  <c r="AX20" i="1"/>
  <c r="CD9" i="1" s="1"/>
  <c r="AQ17" i="1"/>
  <c r="AQ18" i="1"/>
  <c r="AQ19" i="1"/>
  <c r="AQ20" i="1"/>
  <c r="AQ16" i="1"/>
  <c r="AJ17" i="1"/>
  <c r="AJ18" i="1"/>
  <c r="AJ19" i="1"/>
  <c r="AJ20" i="1"/>
  <c r="AJ16" i="1"/>
  <c r="AC17" i="1"/>
  <c r="AC18" i="1"/>
  <c r="AC19" i="1"/>
  <c r="AC20" i="1"/>
  <c r="AC16" i="1"/>
  <c r="O17" i="1"/>
  <c r="O18" i="1"/>
  <c r="O19" i="1"/>
  <c r="O20" i="1"/>
  <c r="O16" i="1"/>
  <c r="H17" i="1"/>
  <c r="H18" i="1"/>
  <c r="H19" i="1"/>
  <c r="H20" i="1"/>
  <c r="H16" i="1"/>
  <c r="AW29" i="1"/>
  <c r="BG29" i="1" s="1"/>
  <c r="AW30" i="1"/>
  <c r="BG30" i="1" s="1"/>
  <c r="BH30" i="1" s="1"/>
  <c r="AW31" i="1"/>
  <c r="BG31" i="1" s="1"/>
  <c r="BH31" i="1" s="1"/>
  <c r="AW33" i="1"/>
  <c r="BG33" i="1" s="1"/>
  <c r="BH33" i="1" s="1"/>
  <c r="AW34" i="1"/>
  <c r="AW20" i="1"/>
  <c r="AW19" i="1"/>
  <c r="AW18" i="1"/>
  <c r="AW17" i="1"/>
  <c r="AP32" i="1"/>
  <c r="BF32" i="1" s="1"/>
  <c r="AP33" i="1"/>
  <c r="BF33" i="1" s="1"/>
  <c r="AP34" i="1"/>
  <c r="AP30" i="1"/>
  <c r="BF30" i="1" s="1"/>
  <c r="AP31" i="1"/>
  <c r="BF31" i="1" s="1"/>
  <c r="AP29" i="1"/>
  <c r="BF29" i="1" s="1"/>
  <c r="AP28" i="1"/>
  <c r="BF28" i="1" s="1"/>
  <c r="AP27" i="1"/>
  <c r="BF27" i="1" s="1"/>
  <c r="AP20" i="1"/>
  <c r="AP19" i="1"/>
  <c r="AP18" i="1"/>
  <c r="AP17" i="1"/>
  <c r="AP16" i="1"/>
  <c r="AI30" i="1"/>
  <c r="BE30" i="1" s="1"/>
  <c r="AI32" i="1"/>
  <c r="BE32" i="1" s="1"/>
  <c r="AI33" i="1"/>
  <c r="BE33" i="1" s="1"/>
  <c r="AI34" i="1"/>
  <c r="BE34" i="1" s="1"/>
  <c r="AI31" i="1"/>
  <c r="BE31" i="1" s="1"/>
  <c r="AI27" i="1"/>
  <c r="BE27" i="1" s="1"/>
  <c r="AI29" i="1"/>
  <c r="BE29" i="1" s="1"/>
  <c r="AI20" i="1"/>
  <c r="AI19" i="1"/>
  <c r="AI18" i="1"/>
  <c r="AI28" i="1"/>
  <c r="BE28" i="1" s="1"/>
  <c r="AB32" i="1"/>
  <c r="BD32" i="1" s="1"/>
  <c r="AB33" i="1"/>
  <c r="BD33" i="1" s="1"/>
  <c r="AB34" i="1"/>
  <c r="BD34" i="1" s="1"/>
  <c r="AB30" i="1"/>
  <c r="BD30" i="1" s="1"/>
  <c r="AB31" i="1"/>
  <c r="BD31" i="1" s="1"/>
  <c r="AB27" i="1"/>
  <c r="BD27" i="1" s="1"/>
  <c r="AB29" i="1"/>
  <c r="BD29" i="1" s="1"/>
  <c r="AB28" i="1"/>
  <c r="BD28" i="1" s="1"/>
  <c r="AB20" i="1"/>
  <c r="AB19" i="1"/>
  <c r="AB18" i="1"/>
  <c r="AB17" i="1"/>
  <c r="AB16" i="1"/>
  <c r="U32" i="1"/>
  <c r="BC32" i="1" s="1"/>
  <c r="U33" i="1"/>
  <c r="BC33" i="1" s="1"/>
  <c r="U34" i="1"/>
  <c r="BC34" i="1" s="1"/>
  <c r="U31" i="1"/>
  <c r="BC31" i="1" s="1"/>
  <c r="U30" i="1"/>
  <c r="BC30" i="1" s="1"/>
  <c r="U29" i="1"/>
  <c r="BC29" i="1" s="1"/>
  <c r="U28" i="1"/>
  <c r="BC28" i="1" s="1"/>
  <c r="U27" i="1"/>
  <c r="BC27" i="1" s="1"/>
  <c r="U20" i="1"/>
  <c r="V20" i="1" s="1"/>
  <c r="U19" i="1"/>
  <c r="V19" i="1" s="1"/>
  <c r="U18" i="1"/>
  <c r="V18" i="1" s="1"/>
  <c r="U17" i="1"/>
  <c r="V17" i="1" s="1"/>
  <c r="U16" i="1"/>
  <c r="V16" i="1" s="1"/>
  <c r="N29" i="1"/>
  <c r="BB29" i="1" s="1"/>
  <c r="N30" i="1"/>
  <c r="BB30" i="1" s="1"/>
  <c r="N31" i="1"/>
  <c r="BB31" i="1" s="1"/>
  <c r="N32" i="1"/>
  <c r="BB32" i="1" s="1"/>
  <c r="N33" i="1"/>
  <c r="BB33" i="1" s="1"/>
  <c r="N34" i="1"/>
  <c r="BB34" i="1" s="1"/>
  <c r="N28" i="1"/>
  <c r="BB28" i="1" s="1"/>
  <c r="N27" i="1"/>
  <c r="BB27" i="1" s="1"/>
  <c r="N20" i="1"/>
  <c r="N17" i="1"/>
  <c r="N16" i="1"/>
  <c r="N19" i="1"/>
  <c r="N18" i="1"/>
  <c r="G28" i="1"/>
  <c r="BA28" i="1" s="1"/>
  <c r="G29" i="1"/>
  <c r="BA29" i="1" s="1"/>
  <c r="G30" i="1"/>
  <c r="BA30" i="1" s="1"/>
  <c r="G31" i="1"/>
  <c r="BA31" i="1" s="1"/>
  <c r="G32" i="1"/>
  <c r="BA32" i="1" s="1"/>
  <c r="G33" i="1"/>
  <c r="BA33" i="1" s="1"/>
  <c r="G34" i="1"/>
  <c r="BA34" i="1" s="1"/>
  <c r="G27" i="1"/>
  <c r="BA27" i="1" s="1"/>
  <c r="G17" i="1"/>
  <c r="G18" i="1"/>
  <c r="G19" i="1"/>
  <c r="G20" i="1"/>
  <c r="BA19" i="1" s="1"/>
  <c r="G16" i="1"/>
  <c r="BI28" i="1" l="1"/>
  <c r="BH29" i="1"/>
  <c r="BG34" i="1"/>
  <c r="BH34" i="1" s="1"/>
  <c r="BG35" i="1"/>
  <c r="BH35" i="1" s="1"/>
  <c r="BG46" i="1"/>
  <c r="BH46" i="1" s="1"/>
  <c r="BG5" i="1"/>
  <c r="BH5" i="1" s="1"/>
  <c r="BG7" i="1"/>
  <c r="BH7" i="1" s="1"/>
  <c r="BG4" i="1"/>
  <c r="BH4" i="1" s="1"/>
  <c r="BG6" i="1"/>
  <c r="BH6" i="1" s="1"/>
  <c r="BG8" i="1"/>
  <c r="BH8" i="1" s="1"/>
  <c r="BF35" i="1"/>
  <c r="BF34" i="1"/>
  <c r="BF4" i="1"/>
  <c r="BE4" i="1"/>
  <c r="BF43" i="1"/>
  <c r="BF44" i="1"/>
  <c r="BF45" i="1"/>
  <c r="BF46" i="1"/>
  <c r="BF42" i="1"/>
  <c r="BF5" i="1"/>
  <c r="BF8" i="1"/>
  <c r="BE5" i="1"/>
  <c r="BE6" i="1"/>
  <c r="BE7" i="1"/>
  <c r="BE8" i="1"/>
  <c r="BG16" i="1"/>
  <c r="BH16" i="1" s="1"/>
  <c r="BG17" i="1"/>
  <c r="BG18" i="1"/>
  <c r="BH18" i="1" s="1"/>
  <c r="BG19" i="1"/>
  <c r="BH19" i="1" s="1"/>
  <c r="BI15" i="1" l="1"/>
  <c r="BH17" i="1"/>
  <c r="BC4" i="1"/>
  <c r="BD5" i="1"/>
  <c r="BD6" i="1"/>
  <c r="BD7" i="1"/>
  <c r="BD8" i="1"/>
  <c r="BD4" i="1"/>
  <c r="BC5" i="1"/>
  <c r="BC6" i="1"/>
  <c r="BC7" i="1"/>
  <c r="BC8" i="1"/>
  <c r="BB5" i="1"/>
  <c r="BB6" i="1"/>
  <c r="BB7" i="1"/>
  <c r="BB8" i="1"/>
  <c r="BB4" i="1"/>
  <c r="BA5" i="1"/>
  <c r="BA6" i="1"/>
  <c r="BA7" i="1"/>
  <c r="BA8" i="1"/>
  <c r="BA4" i="1"/>
  <c r="BE15" i="1"/>
  <c r="BD15" i="1"/>
  <c r="BC15" i="1"/>
  <c r="BB16" i="1"/>
  <c r="BB17" i="1"/>
  <c r="BB15" i="1"/>
  <c r="BA16" i="1"/>
  <c r="BA17" i="1"/>
  <c r="BA18" i="1"/>
  <c r="BA15" i="1"/>
  <c r="BF16" i="1"/>
  <c r="BF17" i="1"/>
  <c r="BF18" i="1"/>
  <c r="BF19" i="1"/>
  <c r="BF15" i="1"/>
  <c r="AI17" i="1"/>
  <c r="BE16" i="1" s="1"/>
  <c r="BE17" i="1"/>
  <c r="BE18" i="1"/>
  <c r="BE19" i="1"/>
  <c r="AI16" i="1"/>
  <c r="BD16" i="1"/>
  <c r="BD17" i="1"/>
  <c r="BD18" i="1"/>
  <c r="BD19" i="1"/>
  <c r="BC16" i="1"/>
  <c r="BC17" i="1"/>
  <c r="BC18" i="1"/>
  <c r="BC19" i="1"/>
  <c r="BB18" i="1"/>
  <c r="BB19" i="1"/>
</calcChain>
</file>

<file path=xl/sharedStrings.xml><?xml version="1.0" encoding="utf-8"?>
<sst xmlns="http://schemas.openxmlformats.org/spreadsheetml/2006/main" count="365" uniqueCount="62">
  <si>
    <t>Dia 2</t>
  </si>
  <si>
    <t>Dia 3</t>
  </si>
  <si>
    <t>Dia 4</t>
  </si>
  <si>
    <t>Dia 5</t>
  </si>
  <si>
    <t>Dia 6</t>
  </si>
  <si>
    <t>Dia 7</t>
  </si>
  <si>
    <t>R1</t>
  </si>
  <si>
    <t>R2</t>
  </si>
  <si>
    <t>mM</t>
  </si>
  <si>
    <t>Promedio</t>
  </si>
  <si>
    <t>Día</t>
  </si>
  <si>
    <t>Cu+2 en medio PDA</t>
  </si>
  <si>
    <t>Fe+2 en medio PDA</t>
  </si>
  <si>
    <t>Fe+2 en medio mínimo</t>
  </si>
  <si>
    <t>R3</t>
  </si>
  <si>
    <t>R4</t>
  </si>
  <si>
    <t>R5</t>
  </si>
  <si>
    <t>SD</t>
  </si>
  <si>
    <t>X</t>
  </si>
  <si>
    <t>Cu PDA</t>
  </si>
  <si>
    <t>Fe PDA</t>
  </si>
  <si>
    <t>Cu/Fe PDA</t>
  </si>
  <si>
    <t>nM</t>
  </si>
  <si>
    <t>Dia1</t>
  </si>
  <si>
    <t>Cu/Fe MM</t>
  </si>
  <si>
    <t>sd</t>
  </si>
  <si>
    <t>Cu MM</t>
  </si>
  <si>
    <t>TASA / 7</t>
  </si>
  <si>
    <t>Tasa / 7</t>
  </si>
  <si>
    <t>IC 50 Cu+2 PDA</t>
  </si>
  <si>
    <t>IC50 Cu+2 MM</t>
  </si>
  <si>
    <t>IC50</t>
  </si>
  <si>
    <t>Cu en MM</t>
  </si>
  <si>
    <t>MINIMO</t>
  </si>
  <si>
    <t>PDA</t>
  </si>
  <si>
    <t>MM</t>
  </si>
  <si>
    <t>Fe MM</t>
  </si>
  <si>
    <t>% Cu</t>
  </si>
  <si>
    <t>Cu+2 in MM</t>
  </si>
  <si>
    <t>Cu+2 in PDA</t>
  </si>
  <si>
    <t>Fe+2 in PDA</t>
  </si>
  <si>
    <t>Fe+2 in MM</t>
  </si>
  <si>
    <t>Promedio Cu/Fe in PDA</t>
  </si>
  <si>
    <t>Desvesta Cu/Fe in PDA</t>
  </si>
  <si>
    <t>Day 1</t>
  </si>
  <si>
    <t>Day1</t>
  </si>
  <si>
    <t>Day 2</t>
  </si>
  <si>
    <t>Day3</t>
  </si>
  <si>
    <t>Day4</t>
  </si>
  <si>
    <t>Day 5</t>
  </si>
  <si>
    <t>Day 6</t>
  </si>
  <si>
    <t>Day 7</t>
  </si>
  <si>
    <t>Days</t>
  </si>
  <si>
    <t>Day</t>
  </si>
  <si>
    <t>Day7</t>
  </si>
  <si>
    <t>Day2</t>
  </si>
  <si>
    <t>Day5</t>
  </si>
  <si>
    <t>Day6</t>
  </si>
  <si>
    <t>Cu+2 in medio PDA</t>
  </si>
  <si>
    <t>Fe+2 in medio PDA</t>
  </si>
  <si>
    <t>Fe+2 in medio mínimum</t>
  </si>
  <si>
    <t>SD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</si>
</sst>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3" fillId="0" borderId="1" xfId="0" applyFont="1" applyBorder="1"/>
    <xf numFmtId="0" fontId="1" fillId="0" borderId="1" xfId="0" applyFont="1" applyBorder="1"/>
    <xf numFmtId="0" fontId="2" fillId="0" borderId="0" xfId="0" applyFont="1"/>
    <xf numFmtId="0" fontId="0" fillId="0" borderId="2" xfId="0" applyBorder="1"/>
    <xf numFmtId="0" fontId="1" fillId="0" borderId="0" xfId="0" applyFont="1"/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2" fillId="9" borderId="0" xfId="0" applyFont="1" applyFill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2" borderId="0" xfId="0" applyFont="1" applyFill="1"/>
    <xf numFmtId="0" fontId="0" fillId="0" borderId="3" xfId="0" applyBorder="1" applyAlignment="1">
      <alignment horizontal="center"/>
    </xf>
    <xf numFmtId="0" fontId="2" fillId="10" borderId="0" xfId="0" applyFont="1" applyFill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2" xfId="0" applyFill="1" applyBorder="1"/>
    <xf numFmtId="0" fontId="0" fillId="2" borderId="1" xfId="0" applyFill="1" applyBorder="1"/>
    <xf numFmtId="0" fontId="0" fillId="2" borderId="0" xfId="0" applyFill="1"/>
    <xf numFmtId="2" fontId="0" fillId="0" borderId="1" xfId="0" applyNumberFormat="1" applyBorder="1"/>
    <xf numFmtId="2" fontId="0" fillId="2" borderId="1" xfId="0" applyNumberFormat="1" applyFill="1" applyBorder="1"/>
    <xf numFmtId="2" fontId="0" fillId="0" borderId="2" xfId="0" applyNumberFormat="1" applyBorder="1"/>
    <xf numFmtId="2" fontId="0" fillId="0" borderId="0" xfId="0" applyNumberFormat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</a:t>
            </a:r>
            <a:r>
              <a:rPr lang="es-CL" baseline="0"/>
              <a:t> in medio PDA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Hoja1!$BX$5:$CD$5</c:f>
                <c:numCache>
                  <c:formatCode>General</c:formatCode>
                  <c:ptCount val="7"/>
                  <c:pt idx="0">
                    <c:v>0.32591409911202085</c:v>
                  </c:pt>
                  <c:pt idx="1">
                    <c:v>0.48391114886929359</c:v>
                  </c:pt>
                  <c:pt idx="2">
                    <c:v>1.2806635779938449</c:v>
                  </c:pt>
                  <c:pt idx="3">
                    <c:v>2.6110438525616546</c:v>
                  </c:pt>
                  <c:pt idx="4">
                    <c:v>4.174485597052648</c:v>
                  </c:pt>
                  <c:pt idx="5">
                    <c:v>2.5738628557092991</c:v>
                  </c:pt>
                  <c:pt idx="6">
                    <c:v>0.75791380336640568</c:v>
                  </c:pt>
                </c:numCache>
              </c:numRef>
            </c:plus>
            <c:minus>
              <c:numRef>
                <c:f>Hoja1!$BX$5:$CD$5</c:f>
                <c:numCache>
                  <c:formatCode>General</c:formatCode>
                  <c:ptCount val="7"/>
                  <c:pt idx="0">
                    <c:v>0.32591409911202085</c:v>
                  </c:pt>
                  <c:pt idx="1">
                    <c:v>0.48391114886929359</c:v>
                  </c:pt>
                  <c:pt idx="2">
                    <c:v>1.2806635779938449</c:v>
                  </c:pt>
                  <c:pt idx="3">
                    <c:v>2.6110438525616546</c:v>
                  </c:pt>
                  <c:pt idx="4">
                    <c:v>4.174485597052648</c:v>
                  </c:pt>
                  <c:pt idx="5">
                    <c:v>2.5738628557092991</c:v>
                  </c:pt>
                  <c:pt idx="6">
                    <c:v>0.75791380336640568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Hoja1!$BA$15:$BG$15</c:f>
              <c:numCache>
                <c:formatCode>General</c:formatCode>
                <c:ptCount val="7"/>
                <c:pt idx="0">
                  <c:v>6.1619999999999999</c:v>
                </c:pt>
                <c:pt idx="1">
                  <c:v>18.582000000000001</c:v>
                </c:pt>
                <c:pt idx="2">
                  <c:v>40.923999999999999</c:v>
                </c:pt>
                <c:pt idx="3">
                  <c:v>64.440000000000012</c:v>
                </c:pt>
                <c:pt idx="4">
                  <c:v>67.710000000000008</c:v>
                </c:pt>
                <c:pt idx="5">
                  <c:v>78.242000000000004</c:v>
                </c:pt>
                <c:pt idx="6">
                  <c:v>84.500000000000014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57-49A3-88E9-4A2B6B87BA09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Hoja1!$BX$6:$CD$6</c:f>
                <c:numCache>
                  <c:formatCode>General</c:formatCode>
                  <c:ptCount val="7"/>
                  <c:pt idx="0">
                    <c:v>0.49721222832911116</c:v>
                  </c:pt>
                  <c:pt idx="1">
                    <c:v>1.0652464503578503</c:v>
                  </c:pt>
                  <c:pt idx="2">
                    <c:v>1.4037271814708154</c:v>
                  </c:pt>
                  <c:pt idx="3">
                    <c:v>0.73971616178098998</c:v>
                  </c:pt>
                  <c:pt idx="4">
                    <c:v>3.2186441244722919</c:v>
                  </c:pt>
                  <c:pt idx="5">
                    <c:v>0.63019838146412155</c:v>
                  </c:pt>
                  <c:pt idx="6">
                    <c:v>0.50685303589896613</c:v>
                  </c:pt>
                </c:numCache>
              </c:numRef>
            </c:plus>
            <c:minus>
              <c:numRef>
                <c:f>Hoja1!$BX$6:$CD$6</c:f>
                <c:numCache>
                  <c:formatCode>General</c:formatCode>
                  <c:ptCount val="7"/>
                  <c:pt idx="0">
                    <c:v>0.49721222832911116</c:v>
                  </c:pt>
                  <c:pt idx="1">
                    <c:v>1.0652464503578503</c:v>
                  </c:pt>
                  <c:pt idx="2">
                    <c:v>1.4037271814708154</c:v>
                  </c:pt>
                  <c:pt idx="3">
                    <c:v>0.73971616178098998</c:v>
                  </c:pt>
                  <c:pt idx="4">
                    <c:v>3.2186441244722919</c:v>
                  </c:pt>
                  <c:pt idx="5">
                    <c:v>0.63019838146412155</c:v>
                  </c:pt>
                  <c:pt idx="6">
                    <c:v>0.50685303589896613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Hoja1!$BA$16:$BG$16</c:f>
              <c:numCache>
                <c:formatCode>General</c:formatCode>
                <c:ptCount val="7"/>
                <c:pt idx="0">
                  <c:v>5.7220000000000004</c:v>
                </c:pt>
                <c:pt idx="1">
                  <c:v>13.64</c:v>
                </c:pt>
                <c:pt idx="2">
                  <c:v>20.38</c:v>
                </c:pt>
                <c:pt idx="3">
                  <c:v>29.875999999999998</c:v>
                </c:pt>
                <c:pt idx="4">
                  <c:v>42.634999999999998</c:v>
                </c:pt>
                <c:pt idx="5">
                  <c:v>63.010000000000005</c:v>
                </c:pt>
                <c:pt idx="6">
                  <c:v>77.926000000000002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57-49A3-88E9-4A2B6B87BA09}"/>
            </c:ext>
          </c:extLst>
        </c:ser>
        <c:ser>
          <c:idx val="2"/>
          <c:order val="2"/>
          <c:tx>
            <c:v>4mM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Hoja1!$BX$7:$CD$7</c:f>
                <c:numCache>
                  <c:formatCode>General</c:formatCode>
                  <c:ptCount val="7"/>
                  <c:pt idx="0">
                    <c:v>0.35658098659350862</c:v>
                  </c:pt>
                  <c:pt idx="1">
                    <c:v>0.52103742667873687</c:v>
                  </c:pt>
                  <c:pt idx="2">
                    <c:v>0.86936229501860385</c:v>
                  </c:pt>
                  <c:pt idx="3">
                    <c:v>1.5688626453580872</c:v>
                  </c:pt>
                  <c:pt idx="4">
                    <c:v>1.1697734823460482</c:v>
                  </c:pt>
                  <c:pt idx="5">
                    <c:v>2.1537177159507217</c:v>
                  </c:pt>
                  <c:pt idx="6">
                    <c:v>0.65919142389243335</c:v>
                  </c:pt>
                </c:numCache>
              </c:numRef>
            </c:plus>
            <c:minus>
              <c:numRef>
                <c:f>Hoja1!$BX$7:$CD$7</c:f>
                <c:numCache>
                  <c:formatCode>General</c:formatCode>
                  <c:ptCount val="7"/>
                  <c:pt idx="0">
                    <c:v>0.35658098659350862</c:v>
                  </c:pt>
                  <c:pt idx="1">
                    <c:v>0.52103742667873687</c:v>
                  </c:pt>
                  <c:pt idx="2">
                    <c:v>0.86936229501860385</c:v>
                  </c:pt>
                  <c:pt idx="3">
                    <c:v>1.5688626453580872</c:v>
                  </c:pt>
                  <c:pt idx="4">
                    <c:v>1.1697734823460482</c:v>
                  </c:pt>
                  <c:pt idx="5">
                    <c:v>2.1537177159507217</c:v>
                  </c:pt>
                  <c:pt idx="6">
                    <c:v>0.65919142389243335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Hoja1!$BA$17:$BG$17</c:f>
              <c:numCache>
                <c:formatCode>General</c:formatCode>
                <c:ptCount val="7"/>
                <c:pt idx="0">
                  <c:v>4.79</c:v>
                </c:pt>
                <c:pt idx="1">
                  <c:v>5.9139999999999997</c:v>
                </c:pt>
                <c:pt idx="2">
                  <c:v>7.9820000000000011</c:v>
                </c:pt>
                <c:pt idx="3">
                  <c:v>8.6460000000000008</c:v>
                </c:pt>
                <c:pt idx="4">
                  <c:v>10.497999999999999</c:v>
                </c:pt>
                <c:pt idx="5">
                  <c:v>11.16</c:v>
                </c:pt>
                <c:pt idx="6">
                  <c:v>12.704000000000001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57-49A3-88E9-4A2B6B87BA09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Hoja1!$BX$8:$CD$8</c:f>
                <c:numCache>
                  <c:formatCode>General</c:formatCode>
                  <c:ptCount val="7"/>
                  <c:pt idx="0">
                    <c:v>0.39576508183517162</c:v>
                  </c:pt>
                  <c:pt idx="1">
                    <c:v>0.21487205495363995</c:v>
                  </c:pt>
                  <c:pt idx="2">
                    <c:v>0.23503361461714373</c:v>
                  </c:pt>
                  <c:pt idx="3">
                    <c:v>0.35620218977429091</c:v>
                  </c:pt>
                  <c:pt idx="4">
                    <c:v>0.37343004699675686</c:v>
                  </c:pt>
                  <c:pt idx="5">
                    <c:v>0.59121062236735877</c:v>
                  </c:pt>
                  <c:pt idx="6">
                    <c:v>0.3855774889694677</c:v>
                  </c:pt>
                </c:numCache>
              </c:numRef>
            </c:plus>
            <c:min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Hoja1!$BA$18:$BG$18</c:f>
              <c:numCache>
                <c:formatCode>General</c:formatCode>
                <c:ptCount val="7"/>
                <c:pt idx="0">
                  <c:v>4.6360000000000001</c:v>
                </c:pt>
                <c:pt idx="1">
                  <c:v>5.3819999999999997</c:v>
                </c:pt>
                <c:pt idx="2">
                  <c:v>5.9880000000000004</c:v>
                </c:pt>
                <c:pt idx="3">
                  <c:v>6.8860000000000001</c:v>
                </c:pt>
                <c:pt idx="4">
                  <c:v>8.0300000000000011</c:v>
                </c:pt>
                <c:pt idx="5">
                  <c:v>8.3559999999999999</c:v>
                </c:pt>
                <c:pt idx="6">
                  <c:v>9.9480000000000004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57-49A3-88E9-4A2B6B87BA09}"/>
            </c:ext>
          </c:extLst>
        </c:ser>
        <c:ser>
          <c:idx val="4"/>
          <c:order val="4"/>
          <c:tx>
            <c:v>8mM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plus>
            <c:min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Hoja1!$BA$19:$BG$19</c:f>
              <c:numCache>
                <c:formatCode>General</c:formatCode>
                <c:ptCount val="7"/>
                <c:pt idx="0">
                  <c:v>4.5280000000000005</c:v>
                </c:pt>
                <c:pt idx="1">
                  <c:v>4.3959999999999999</c:v>
                </c:pt>
                <c:pt idx="2">
                  <c:v>4.620000000000001</c:v>
                </c:pt>
                <c:pt idx="3">
                  <c:v>4.8920000000000003</c:v>
                </c:pt>
                <c:pt idx="4">
                  <c:v>4.8840000000000003</c:v>
                </c:pt>
                <c:pt idx="5">
                  <c:v>5.1059999999999999</c:v>
                </c:pt>
                <c:pt idx="6">
                  <c:v>5.2900000000000009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57-49A3-88E9-4A2B6B87B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731008"/>
        <c:axId val="431732320"/>
      </c:scatterChart>
      <c:valAx>
        <c:axId val="43173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(dias)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31732320"/>
        <c:crosses val="autoZero"/>
        <c:crossBetween val="midCat"/>
      </c:valAx>
      <c:valAx>
        <c:axId val="431732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Crecimiento</a:t>
                </a:r>
                <a:r>
                  <a:rPr lang="es-CL" baseline="0"/>
                  <a:t> micelial  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31731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Cu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plus>
            <c:min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Hoja1!$AZ$15:$AZ$19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Hoja1!$BH$15:$BH$19</c:f>
              <c:numCache>
                <c:formatCode>General</c:formatCode>
                <c:ptCount val="5"/>
                <c:pt idx="0">
                  <c:v>12.071428571428573</c:v>
                </c:pt>
                <c:pt idx="1">
                  <c:v>11.132285714285715</c:v>
                </c:pt>
                <c:pt idx="2">
                  <c:v>1.8148571428571429</c:v>
                </c:pt>
                <c:pt idx="3">
                  <c:v>1.4211428571428573</c:v>
                </c:pt>
                <c:pt idx="4">
                  <c:v>0.75571428571428589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20-4F27-BEF6-6382BF4A98AA}"/>
            </c:ext>
          </c:extLst>
        </c:ser>
        <c:ser>
          <c:idx val="1"/>
          <c:order val="1"/>
          <c:tx>
            <c:v>Fe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plus>
            <c:min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Hoja1!$AZ$27:$AZ$34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Hoja1!$BH$27:$BH$34</c:f>
              <c:numCache>
                <c:formatCode>General</c:formatCode>
                <c:ptCount val="8"/>
                <c:pt idx="0">
                  <c:v>12.037142857142857</c:v>
                </c:pt>
                <c:pt idx="1">
                  <c:v>12.043333333333333</c:v>
                </c:pt>
                <c:pt idx="2">
                  <c:v>12.037142857142857</c:v>
                </c:pt>
                <c:pt idx="3">
                  <c:v>11.276857142857143</c:v>
                </c:pt>
                <c:pt idx="4">
                  <c:v>8.5902857142857147</c:v>
                </c:pt>
                <c:pt idx="5">
                  <c:v>5.3517142857142854</c:v>
                </c:pt>
                <c:pt idx="6">
                  <c:v>0.7857142857142857</c:v>
                </c:pt>
                <c:pt idx="7">
                  <c:v>0.7917142857142857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20-4F27-BEF6-6382BF4A98AA}"/>
            </c:ext>
          </c:extLst>
        </c:ser>
        <c:ser>
          <c:idx val="2"/>
          <c:order val="2"/>
          <c:tx>
            <c:v>CuFe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Hoja1!$CD$28:$CD$34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plus>
            <c:minus>
              <c:numRef>
                <c:f>Hoja1!$CD$28:$CD$34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Hoja1!$B$62:$B$68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Hoja1!$J$62:$J$68</c:f>
              <c:numCache>
                <c:formatCode>General</c:formatCode>
                <c:ptCount val="7"/>
                <c:pt idx="0">
                  <c:v>12.35047619047619</c:v>
                </c:pt>
                <c:pt idx="1">
                  <c:v>12.465238095238096</c:v>
                </c:pt>
                <c:pt idx="2">
                  <c:v>3.0695238095238091</c:v>
                </c:pt>
                <c:pt idx="3">
                  <c:v>0.73857142857142855</c:v>
                </c:pt>
                <c:pt idx="4">
                  <c:v>0.72761904761904772</c:v>
                </c:pt>
                <c:pt idx="5">
                  <c:v>0.72476190476190472</c:v>
                </c:pt>
                <c:pt idx="6">
                  <c:v>0.72095238095238101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20-4F27-BEF6-6382BF4A9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58416"/>
        <c:axId val="341759072"/>
      </c:scatterChart>
      <c:valAx>
        <c:axId val="34175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Concentración</a:t>
                </a:r>
                <a:r>
                  <a:rPr lang="es-CL" baseline="0"/>
                  <a:t> 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1759072"/>
        <c:crosses val="autoZero"/>
        <c:crossBetween val="midCat"/>
      </c:valAx>
      <c:valAx>
        <c:axId val="34175907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400"/>
                  <a:t>Tasa de crecimiento micelial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1758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Fe+2 en PDA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plus>
            <c:min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Hoja1!$AZ$27:$AZ$34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Hoja1!$BH$27:$BH$34</c:f>
              <c:numCache>
                <c:formatCode>General</c:formatCode>
                <c:ptCount val="8"/>
                <c:pt idx="0">
                  <c:v>12.037142857142857</c:v>
                </c:pt>
                <c:pt idx="1">
                  <c:v>12.043333333333333</c:v>
                </c:pt>
                <c:pt idx="2">
                  <c:v>12.037142857142857</c:v>
                </c:pt>
                <c:pt idx="3">
                  <c:v>11.276857142857143</c:v>
                </c:pt>
                <c:pt idx="4">
                  <c:v>8.5902857142857147</c:v>
                </c:pt>
                <c:pt idx="5">
                  <c:v>5.3517142857142854</c:v>
                </c:pt>
                <c:pt idx="6">
                  <c:v>0.7857142857142857</c:v>
                </c:pt>
                <c:pt idx="7">
                  <c:v>0.7917142857142857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F-4EBA-BAB8-8ABAA0AE3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58416"/>
        <c:axId val="341759072"/>
      </c:scatterChart>
      <c:valAx>
        <c:axId val="34175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baseline="0"/>
                  <a:t>Fe 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1759072"/>
        <c:crosses val="autoZero"/>
        <c:crossBetween val="midCat"/>
      </c:valAx>
      <c:valAx>
        <c:axId val="34175907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400"/>
                  <a:t>Tasa de crecimiento micelial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175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Hoja1!$BN$79:$BN$87</c:f>
                <c:numCache>
                  <c:formatCode>General</c:formatCode>
                  <c:ptCount val="9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  <c:pt idx="8">
                    <c:v>9.5236547606473126E-2</c:v>
                  </c:pt>
                </c:numCache>
              </c:numRef>
            </c:plus>
            <c:minus>
              <c:numRef>
                <c:f>Hoja1!$BN$79:$BN$87</c:f>
                <c:numCache>
                  <c:formatCode>General</c:formatCode>
                  <c:ptCount val="9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  <c:pt idx="8">
                    <c:v>9.5236547606473126E-2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Hoja1!$BL$79:$BL$87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20</c:v>
                </c:pt>
              </c:numCache>
            </c:numRef>
          </c:xVal>
          <c:yVal>
            <c:numRef>
              <c:f>Hoja1!$BM$79:$BM$87</c:f>
              <c:numCache>
                <c:formatCode>General</c:formatCode>
                <c:ptCount val="9"/>
                <c:pt idx="0">
                  <c:v>84.26</c:v>
                </c:pt>
                <c:pt idx="1">
                  <c:v>84.303333333333327</c:v>
                </c:pt>
                <c:pt idx="2">
                  <c:v>84.26</c:v>
                </c:pt>
                <c:pt idx="3">
                  <c:v>78.938000000000002</c:v>
                </c:pt>
                <c:pt idx="4">
                  <c:v>60.132000000000005</c:v>
                </c:pt>
                <c:pt idx="5">
                  <c:v>37.461999999999996</c:v>
                </c:pt>
                <c:pt idx="6">
                  <c:v>5.5</c:v>
                </c:pt>
                <c:pt idx="7">
                  <c:v>5.5419999999999998</c:v>
                </c:pt>
                <c:pt idx="8">
                  <c:v>5.5419999999999998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5E-4026-B6F1-89E61D03D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281936"/>
        <c:axId val="537278000"/>
      </c:scatterChart>
      <c:valAx>
        <c:axId val="53728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Fe</a:t>
                </a:r>
                <a:r>
                  <a:rPr lang="es-CL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  <a:endParaRPr lang="es-CL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7278000"/>
        <c:crosses val="autoZero"/>
        <c:crossBetween val="midCat"/>
      </c:valAx>
      <c:valAx>
        <c:axId val="537278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Crecimiento</a:t>
                </a:r>
                <a:r>
                  <a:rPr lang="es-CL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micelial (mm)</a:t>
                </a:r>
                <a:endParaRPr lang="es-CL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728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B05.10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Hoja1!$BX$5:$CD$5</c:f>
                <c:numCache>
                  <c:formatCode>General</c:formatCode>
                  <c:ptCount val="7"/>
                  <c:pt idx="0">
                    <c:v>0.32591409911202085</c:v>
                  </c:pt>
                  <c:pt idx="1">
                    <c:v>0.48391114886929359</c:v>
                  </c:pt>
                  <c:pt idx="2">
                    <c:v>1.2806635779938449</c:v>
                  </c:pt>
                  <c:pt idx="3">
                    <c:v>2.6110438525616546</c:v>
                  </c:pt>
                  <c:pt idx="4">
                    <c:v>4.174485597052648</c:v>
                  </c:pt>
                  <c:pt idx="5">
                    <c:v>2.5738628557092991</c:v>
                  </c:pt>
                  <c:pt idx="6">
                    <c:v>0.75791380336640568</c:v>
                  </c:pt>
                </c:numCache>
              </c:numRef>
            </c:plus>
            <c:minus>
              <c:numRef>
                <c:f>Hoja1!$BX$5:$CD$5</c:f>
                <c:numCache>
                  <c:formatCode>General</c:formatCode>
                  <c:ptCount val="7"/>
                  <c:pt idx="0">
                    <c:v>0.32591409911202085</c:v>
                  </c:pt>
                  <c:pt idx="1">
                    <c:v>0.48391114886929359</c:v>
                  </c:pt>
                  <c:pt idx="2">
                    <c:v>1.2806635779938449</c:v>
                  </c:pt>
                  <c:pt idx="3">
                    <c:v>2.6110438525616546</c:v>
                  </c:pt>
                  <c:pt idx="4">
                    <c:v>4.174485597052648</c:v>
                  </c:pt>
                  <c:pt idx="5">
                    <c:v>2.5738628557092991</c:v>
                  </c:pt>
                  <c:pt idx="6">
                    <c:v>0.75791380336640568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Hoja1!$BA$15:$BG$15</c:f>
              <c:numCache>
                <c:formatCode>General</c:formatCode>
                <c:ptCount val="7"/>
                <c:pt idx="0">
                  <c:v>6.1619999999999999</c:v>
                </c:pt>
                <c:pt idx="1">
                  <c:v>18.582000000000001</c:v>
                </c:pt>
                <c:pt idx="2">
                  <c:v>40.923999999999999</c:v>
                </c:pt>
                <c:pt idx="3">
                  <c:v>64.440000000000012</c:v>
                </c:pt>
                <c:pt idx="4">
                  <c:v>67.710000000000008</c:v>
                </c:pt>
                <c:pt idx="5">
                  <c:v>78.242000000000004</c:v>
                </c:pt>
                <c:pt idx="6">
                  <c:v>84.500000000000014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19-49CB-B3F9-412801744DF6}"/>
            </c:ext>
          </c:extLst>
        </c:ser>
        <c:ser>
          <c:idx val="1"/>
          <c:order val="1"/>
          <c:tx>
            <c:v>2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Hoja1!$BX$6:$CD$6</c:f>
                <c:numCache>
                  <c:formatCode>General</c:formatCode>
                  <c:ptCount val="7"/>
                  <c:pt idx="0">
                    <c:v>0.49721222832911116</c:v>
                  </c:pt>
                  <c:pt idx="1">
                    <c:v>1.0652464503578503</c:v>
                  </c:pt>
                  <c:pt idx="2">
                    <c:v>1.4037271814708154</c:v>
                  </c:pt>
                  <c:pt idx="3">
                    <c:v>0.73971616178098998</c:v>
                  </c:pt>
                  <c:pt idx="4">
                    <c:v>3.2186441244722919</c:v>
                  </c:pt>
                  <c:pt idx="5">
                    <c:v>0.63019838146412155</c:v>
                  </c:pt>
                  <c:pt idx="6">
                    <c:v>0.50685303589896613</c:v>
                  </c:pt>
                </c:numCache>
              </c:numRef>
            </c:plus>
            <c:minus>
              <c:numRef>
                <c:f>Hoja1!$BX$6:$CD$6</c:f>
                <c:numCache>
                  <c:formatCode>General</c:formatCode>
                  <c:ptCount val="7"/>
                  <c:pt idx="0">
                    <c:v>0.49721222832911116</c:v>
                  </c:pt>
                  <c:pt idx="1">
                    <c:v>1.0652464503578503</c:v>
                  </c:pt>
                  <c:pt idx="2">
                    <c:v>1.4037271814708154</c:v>
                  </c:pt>
                  <c:pt idx="3">
                    <c:v>0.73971616178098998</c:v>
                  </c:pt>
                  <c:pt idx="4">
                    <c:v>3.2186441244722919</c:v>
                  </c:pt>
                  <c:pt idx="5">
                    <c:v>0.63019838146412155</c:v>
                  </c:pt>
                  <c:pt idx="6">
                    <c:v>0.50685303589896613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Hoja1!$BA$16:$BG$16</c:f>
              <c:numCache>
                <c:formatCode>General</c:formatCode>
                <c:ptCount val="7"/>
                <c:pt idx="0">
                  <c:v>5.7220000000000004</c:v>
                </c:pt>
                <c:pt idx="1">
                  <c:v>13.64</c:v>
                </c:pt>
                <c:pt idx="2">
                  <c:v>20.38</c:v>
                </c:pt>
                <c:pt idx="3">
                  <c:v>29.875999999999998</c:v>
                </c:pt>
                <c:pt idx="4">
                  <c:v>42.634999999999998</c:v>
                </c:pt>
                <c:pt idx="5">
                  <c:v>63.010000000000005</c:v>
                </c:pt>
                <c:pt idx="6">
                  <c:v>77.926000000000002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19-49CB-B3F9-412801744DF6}"/>
            </c:ext>
          </c:extLst>
        </c:ser>
        <c:ser>
          <c:idx val="2"/>
          <c:order val="2"/>
          <c:tx>
            <c:v>4mM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Hoja1!$BX$7:$CD$7</c:f>
                <c:numCache>
                  <c:formatCode>General</c:formatCode>
                  <c:ptCount val="7"/>
                  <c:pt idx="0">
                    <c:v>0.35658098659350862</c:v>
                  </c:pt>
                  <c:pt idx="1">
                    <c:v>0.52103742667873687</c:v>
                  </c:pt>
                  <c:pt idx="2">
                    <c:v>0.86936229501860385</c:v>
                  </c:pt>
                  <c:pt idx="3">
                    <c:v>1.5688626453580872</c:v>
                  </c:pt>
                  <c:pt idx="4">
                    <c:v>1.1697734823460482</c:v>
                  </c:pt>
                  <c:pt idx="5">
                    <c:v>2.1537177159507217</c:v>
                  </c:pt>
                  <c:pt idx="6">
                    <c:v>0.65919142389243335</c:v>
                  </c:pt>
                </c:numCache>
              </c:numRef>
            </c:plus>
            <c:minus>
              <c:numRef>
                <c:f>Hoja1!$BX$7:$CD$7</c:f>
                <c:numCache>
                  <c:formatCode>General</c:formatCode>
                  <c:ptCount val="7"/>
                  <c:pt idx="0">
                    <c:v>0.35658098659350862</c:v>
                  </c:pt>
                  <c:pt idx="1">
                    <c:v>0.52103742667873687</c:v>
                  </c:pt>
                  <c:pt idx="2">
                    <c:v>0.86936229501860385</c:v>
                  </c:pt>
                  <c:pt idx="3">
                    <c:v>1.5688626453580872</c:v>
                  </c:pt>
                  <c:pt idx="4">
                    <c:v>1.1697734823460482</c:v>
                  </c:pt>
                  <c:pt idx="5">
                    <c:v>2.1537177159507217</c:v>
                  </c:pt>
                  <c:pt idx="6">
                    <c:v>0.65919142389243335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Hoja1!$BA$17:$BG$17</c:f>
              <c:numCache>
                <c:formatCode>General</c:formatCode>
                <c:ptCount val="7"/>
                <c:pt idx="0">
                  <c:v>4.79</c:v>
                </c:pt>
                <c:pt idx="1">
                  <c:v>5.9139999999999997</c:v>
                </c:pt>
                <c:pt idx="2">
                  <c:v>7.9820000000000011</c:v>
                </c:pt>
                <c:pt idx="3">
                  <c:v>8.6460000000000008</c:v>
                </c:pt>
                <c:pt idx="4">
                  <c:v>10.497999999999999</c:v>
                </c:pt>
                <c:pt idx="5">
                  <c:v>11.16</c:v>
                </c:pt>
                <c:pt idx="6">
                  <c:v>12.704000000000001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19-49CB-B3F9-412801744DF6}"/>
            </c:ext>
          </c:extLst>
        </c:ser>
        <c:ser>
          <c:idx val="3"/>
          <c:order val="3"/>
          <c:tx>
            <c:v>6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Hoja1!$BX$8:$CD$8</c:f>
                <c:numCache>
                  <c:formatCode>General</c:formatCode>
                  <c:ptCount val="7"/>
                  <c:pt idx="0">
                    <c:v>0.39576508183517162</c:v>
                  </c:pt>
                  <c:pt idx="1">
                    <c:v>0.21487205495363995</c:v>
                  </c:pt>
                  <c:pt idx="2">
                    <c:v>0.23503361461714373</c:v>
                  </c:pt>
                  <c:pt idx="3">
                    <c:v>0.35620218977429091</c:v>
                  </c:pt>
                  <c:pt idx="4">
                    <c:v>0.37343004699675686</c:v>
                  </c:pt>
                  <c:pt idx="5">
                    <c:v>0.59121062236735877</c:v>
                  </c:pt>
                  <c:pt idx="6">
                    <c:v>0.3855774889694677</c:v>
                  </c:pt>
                </c:numCache>
              </c:numRef>
            </c:plus>
            <c:min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Hoja1!$BA$18:$BG$18</c:f>
              <c:numCache>
                <c:formatCode>General</c:formatCode>
                <c:ptCount val="7"/>
                <c:pt idx="0">
                  <c:v>4.6360000000000001</c:v>
                </c:pt>
                <c:pt idx="1">
                  <c:v>5.3819999999999997</c:v>
                </c:pt>
                <c:pt idx="2">
                  <c:v>5.9880000000000004</c:v>
                </c:pt>
                <c:pt idx="3">
                  <c:v>6.8860000000000001</c:v>
                </c:pt>
                <c:pt idx="4">
                  <c:v>8.0300000000000011</c:v>
                </c:pt>
                <c:pt idx="5">
                  <c:v>8.3559999999999999</c:v>
                </c:pt>
                <c:pt idx="6">
                  <c:v>9.9480000000000004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19-49CB-B3F9-412801744DF6}"/>
            </c:ext>
          </c:extLst>
        </c:ser>
        <c:ser>
          <c:idx val="4"/>
          <c:order val="4"/>
          <c:tx>
            <c:v>8mM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plus>
            <c:minus>
              <c:numRef>
                <c:f>Hoja1!$BX$9:$CD$9</c:f>
                <c:numCache>
                  <c:formatCode>General</c:formatCode>
                  <c:ptCount val="7"/>
                  <c:pt idx="0">
                    <c:v>0.49139597067945107</c:v>
                  </c:pt>
                  <c:pt idx="1">
                    <c:v>0.35175275407592743</c:v>
                  </c:pt>
                  <c:pt idx="2">
                    <c:v>0.42240975367526723</c:v>
                  </c:pt>
                  <c:pt idx="3">
                    <c:v>0.14113823011501878</c:v>
                  </c:pt>
                  <c:pt idx="4">
                    <c:v>0.31595885808123819</c:v>
                  </c:pt>
                  <c:pt idx="5">
                    <c:v>0.10382677881933922</c:v>
                  </c:pt>
                  <c:pt idx="6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Hoja1!$BA$14:$BG$14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Hoja1!$BA$19:$BG$19</c:f>
              <c:numCache>
                <c:formatCode>General</c:formatCode>
                <c:ptCount val="7"/>
                <c:pt idx="0">
                  <c:v>4.5280000000000005</c:v>
                </c:pt>
                <c:pt idx="1">
                  <c:v>4.3959999999999999</c:v>
                </c:pt>
                <c:pt idx="2">
                  <c:v>4.620000000000001</c:v>
                </c:pt>
                <c:pt idx="3">
                  <c:v>4.8920000000000003</c:v>
                </c:pt>
                <c:pt idx="4">
                  <c:v>4.8840000000000003</c:v>
                </c:pt>
                <c:pt idx="5">
                  <c:v>5.1059999999999999</c:v>
                </c:pt>
                <c:pt idx="6">
                  <c:v>5.2900000000000009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19-49CB-B3F9-412801744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731008"/>
        <c:axId val="431732320"/>
      </c:scatterChart>
      <c:valAx>
        <c:axId val="431731008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s-CL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s-CL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31732320"/>
        <c:crosses val="autoZero"/>
        <c:crossBetween val="midCat"/>
        <c:majorUnit val="1"/>
      </c:valAx>
      <c:valAx>
        <c:axId val="43173232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Mycelial growth  (mm)</a:t>
                </a:r>
                <a:endParaRPr lang="es-CL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31731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/>
              <a:t>Fe+2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2826159230096237"/>
          <c:y val="0.13788235294117651"/>
          <c:w val="0.66196019247594051"/>
          <c:h val="0.70500160330637407"/>
        </c:manualLayout>
      </c:layout>
      <c:scatterChart>
        <c:scatterStyle val="smoothMarker"/>
        <c:varyColors val="0"/>
        <c:ser>
          <c:idx val="0"/>
          <c:order val="0"/>
          <c:tx>
            <c:v>B05.10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plus>
            <c:min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Hoja1!$BA$27:$BG$27</c:f>
              <c:numCache>
                <c:formatCode>0.00</c:formatCode>
                <c:ptCount val="7"/>
                <c:pt idx="0">
                  <c:v>6.6920000000000002</c:v>
                </c:pt>
                <c:pt idx="1">
                  <c:v>19.502000000000002</c:v>
                </c:pt>
                <c:pt idx="2">
                  <c:v>44.142000000000003</c:v>
                </c:pt>
                <c:pt idx="3">
                  <c:v>69.5</c:v>
                </c:pt>
                <c:pt idx="4">
                  <c:v>78.218000000000004</c:v>
                </c:pt>
                <c:pt idx="5">
                  <c:v>82.957999999999998</c:v>
                </c:pt>
                <c:pt idx="6">
                  <c:v>84.26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08-43AB-9586-C60750573CCB}"/>
            </c:ext>
          </c:extLst>
        </c:ser>
        <c:ser>
          <c:idx val="1"/>
          <c:order val="1"/>
          <c:tx>
            <c:v>2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plus>
            <c:min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Hoja1!$BA$28:$BG$28</c:f>
              <c:numCache>
                <c:formatCode>0.00</c:formatCode>
                <c:ptCount val="7"/>
                <c:pt idx="0">
                  <c:v>6.2619999999999996</c:v>
                </c:pt>
                <c:pt idx="1">
                  <c:v>21.997999999999998</c:v>
                </c:pt>
                <c:pt idx="2">
                  <c:v>50.052000000000007</c:v>
                </c:pt>
                <c:pt idx="3">
                  <c:v>74.976000000000013</c:v>
                </c:pt>
                <c:pt idx="4">
                  <c:v>80.397999999999996</c:v>
                </c:pt>
                <c:pt idx="5">
                  <c:v>84.677999999999997</c:v>
                </c:pt>
                <c:pt idx="6">
                  <c:v>84.303333333333327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08-43AB-9586-C60750573CCB}"/>
            </c:ext>
          </c:extLst>
        </c:ser>
        <c:ser>
          <c:idx val="2"/>
          <c:order val="2"/>
          <c:tx>
            <c:v>4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plus>
            <c:min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Hoja1!$BA$29:$BG$29</c:f>
              <c:numCache>
                <c:formatCode>0.00</c:formatCode>
                <c:ptCount val="7"/>
                <c:pt idx="0">
                  <c:v>6.25</c:v>
                </c:pt>
                <c:pt idx="1">
                  <c:v>24.176000000000002</c:v>
                </c:pt>
                <c:pt idx="2">
                  <c:v>46.793999999999997</c:v>
                </c:pt>
                <c:pt idx="3">
                  <c:v>68.861999999999995</c:v>
                </c:pt>
                <c:pt idx="4">
                  <c:v>81.397999999999996</c:v>
                </c:pt>
                <c:pt idx="5">
                  <c:v>81.927999999999997</c:v>
                </c:pt>
                <c:pt idx="6">
                  <c:v>84.26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08-43AB-9586-C60750573CCB}"/>
            </c:ext>
          </c:extLst>
        </c:ser>
        <c:ser>
          <c:idx val="3"/>
          <c:order val="3"/>
          <c:tx>
            <c:v>6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plus>
            <c:min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Hoja1!$BA$30:$BG$30</c:f>
              <c:numCache>
                <c:formatCode>0.00</c:formatCode>
                <c:ptCount val="7"/>
                <c:pt idx="0">
                  <c:v>5.6800000000000006</c:v>
                </c:pt>
                <c:pt idx="1">
                  <c:v>10.7775</c:v>
                </c:pt>
                <c:pt idx="2">
                  <c:v>24.99</c:v>
                </c:pt>
                <c:pt idx="3">
                  <c:v>36.116666666666667</c:v>
                </c:pt>
                <c:pt idx="4">
                  <c:v>51.04</c:v>
                </c:pt>
                <c:pt idx="5">
                  <c:v>63.683333333333337</c:v>
                </c:pt>
                <c:pt idx="6">
                  <c:v>78.938000000000002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08-43AB-9586-C60750573CCB}"/>
            </c:ext>
          </c:extLst>
        </c:ser>
        <c:ser>
          <c:idx val="4"/>
          <c:order val="4"/>
          <c:tx>
            <c:v>8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Hoja1!$BX$20:$CD$20</c:f>
                <c:numCache>
                  <c:formatCode>General</c:formatCode>
                  <c:ptCount val="7"/>
                  <c:pt idx="0">
                    <c:v>0.12340988615179917</c:v>
                  </c:pt>
                  <c:pt idx="1">
                    <c:v>1.0809394062573605</c:v>
                  </c:pt>
                  <c:pt idx="2">
                    <c:v>4.5300474611200334</c:v>
                  </c:pt>
                  <c:pt idx="3">
                    <c:v>0.70929542505221344</c:v>
                  </c:pt>
                  <c:pt idx="4">
                    <c:v>4.3816387725750676</c:v>
                  </c:pt>
                  <c:pt idx="5">
                    <c:v>1.3412804827228839</c:v>
                  </c:pt>
                  <c:pt idx="6">
                    <c:v>1.0016652800877812</c:v>
                  </c:pt>
                </c:numCache>
              </c:numRef>
            </c:plus>
            <c:minus>
              <c:numRef>
                <c:f>Hoja1!$BX$20:$CD$20</c:f>
                <c:numCache>
                  <c:formatCode>General</c:formatCode>
                  <c:ptCount val="7"/>
                  <c:pt idx="0">
                    <c:v>0.12340988615179917</c:v>
                  </c:pt>
                  <c:pt idx="1">
                    <c:v>1.0809394062573605</c:v>
                  </c:pt>
                  <c:pt idx="2">
                    <c:v>4.5300474611200334</c:v>
                  </c:pt>
                  <c:pt idx="3">
                    <c:v>0.70929542505221344</c:v>
                  </c:pt>
                  <c:pt idx="4">
                    <c:v>4.3816387725750676</c:v>
                  </c:pt>
                  <c:pt idx="5">
                    <c:v>1.3412804827228839</c:v>
                  </c:pt>
                  <c:pt idx="6">
                    <c:v>1.0016652800877812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Hoja1!$BA$31:$BG$31</c:f>
              <c:numCache>
                <c:formatCode>0.00</c:formatCode>
                <c:ptCount val="7"/>
                <c:pt idx="0">
                  <c:v>5.3639999999999999</c:v>
                </c:pt>
                <c:pt idx="1">
                  <c:v>7.2739999999999991</c:v>
                </c:pt>
                <c:pt idx="2">
                  <c:v>13.773999999999997</c:v>
                </c:pt>
                <c:pt idx="3">
                  <c:v>24.113999999999997</c:v>
                </c:pt>
                <c:pt idx="4">
                  <c:v>30.286000000000001</c:v>
                </c:pt>
                <c:pt idx="5">
                  <c:v>39.760000000000005</c:v>
                </c:pt>
                <c:pt idx="6">
                  <c:v>60.132000000000005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C08-43AB-9586-C60750573CCB}"/>
            </c:ext>
          </c:extLst>
        </c:ser>
        <c:ser>
          <c:idx val="5"/>
          <c:order val="5"/>
          <c:tx>
            <c:v>10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Hoja1!$BX$21:$CD$21</c:f>
                <c:numCache>
                  <c:formatCode>General</c:formatCode>
                  <c:ptCount val="7"/>
                  <c:pt idx="0">
                    <c:v>0.20049937655763422</c:v>
                  </c:pt>
                  <c:pt idx="1">
                    <c:v>0.48448942196914879</c:v>
                  </c:pt>
                  <c:pt idx="2">
                    <c:v>0.45806113129144654</c:v>
                  </c:pt>
                  <c:pt idx="3">
                    <c:v>0.4367150100465978</c:v>
                  </c:pt>
                  <c:pt idx="4">
                    <c:v>1.4149381611929197</c:v>
                  </c:pt>
                  <c:pt idx="5">
                    <c:v>1.0452607330231056</c:v>
                  </c:pt>
                  <c:pt idx="6">
                    <c:v>0.61446724892381421</c:v>
                  </c:pt>
                </c:numCache>
              </c:numRef>
            </c:plus>
            <c:minus>
              <c:numRef>
                <c:f>Hoja1!$BX$21:$CD$21</c:f>
                <c:numCache>
                  <c:formatCode>General</c:formatCode>
                  <c:ptCount val="7"/>
                  <c:pt idx="0">
                    <c:v>0.20049937655763422</c:v>
                  </c:pt>
                  <c:pt idx="1">
                    <c:v>0.48448942196914879</c:v>
                  </c:pt>
                  <c:pt idx="2">
                    <c:v>0.45806113129144654</c:v>
                  </c:pt>
                  <c:pt idx="3">
                    <c:v>0.4367150100465978</c:v>
                  </c:pt>
                  <c:pt idx="4">
                    <c:v>1.4149381611929197</c:v>
                  </c:pt>
                  <c:pt idx="5">
                    <c:v>1.0452607330231056</c:v>
                  </c:pt>
                  <c:pt idx="6">
                    <c:v>0.61446724892381421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Hoja1!$BA$32:$BG$32</c:f>
              <c:numCache>
                <c:formatCode>0.00</c:formatCode>
                <c:ptCount val="7"/>
                <c:pt idx="0">
                  <c:v>4.7200000000000006</c:v>
                </c:pt>
                <c:pt idx="1">
                  <c:v>5.7459999999999996</c:v>
                </c:pt>
                <c:pt idx="2">
                  <c:v>6.9819999999999993</c:v>
                </c:pt>
                <c:pt idx="3">
                  <c:v>12.202</c:v>
                </c:pt>
                <c:pt idx="4">
                  <c:v>19.29</c:v>
                </c:pt>
                <c:pt idx="5">
                  <c:v>25.058</c:v>
                </c:pt>
                <c:pt idx="6">
                  <c:v>37.461999999999996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C08-43AB-9586-C60750573CCB}"/>
            </c:ext>
          </c:extLst>
        </c:ser>
        <c:ser>
          <c:idx val="6"/>
          <c:order val="6"/>
          <c:tx>
            <c:v>12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Hoja1!$BA$33:$BG$33</c:f>
              <c:numCache>
                <c:formatCode>0.00</c:formatCode>
                <c:ptCount val="7"/>
                <c:pt idx="0">
                  <c:v>4.5120000000000005</c:v>
                </c:pt>
                <c:pt idx="1">
                  <c:v>5.5359999999999996</c:v>
                </c:pt>
                <c:pt idx="2">
                  <c:v>5.7919999999999998</c:v>
                </c:pt>
                <c:pt idx="3">
                  <c:v>5.4960000000000004</c:v>
                </c:pt>
                <c:pt idx="4">
                  <c:v>5.2680000000000007</c:v>
                </c:pt>
                <c:pt idx="5">
                  <c:v>5.5219999999999994</c:v>
                </c:pt>
                <c:pt idx="6">
                  <c:v>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C08-43AB-9586-C60750573CCB}"/>
            </c:ext>
          </c:extLst>
        </c:ser>
        <c:ser>
          <c:idx val="7"/>
          <c:order val="7"/>
          <c:tx>
            <c:v>14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Hoja1!$BX$23:$CD$23</c:f>
                <c:numCache>
                  <c:formatCode>General</c:formatCode>
                  <c:ptCount val="7"/>
                  <c:pt idx="0">
                    <c:v>0.25045957757690163</c:v>
                  </c:pt>
                  <c:pt idx="1">
                    <c:v>0.34151134681002926</c:v>
                  </c:pt>
                  <c:pt idx="2">
                    <c:v>0.46907355499963971</c:v>
                  </c:pt>
                  <c:pt idx="3">
                    <c:v>0.16985287751463019</c:v>
                  </c:pt>
                  <c:pt idx="4">
                    <c:v>0.11238327277669038</c:v>
                  </c:pt>
                  <c:pt idx="5">
                    <c:v>0.34760609891082195</c:v>
                  </c:pt>
                  <c:pt idx="6">
                    <c:v>0.42622763870964531</c:v>
                  </c:pt>
                </c:numCache>
              </c:numRef>
            </c:plus>
            <c:minus>
              <c:numRef>
                <c:f>Hoja1!$BX$23:$CD$23</c:f>
                <c:numCache>
                  <c:formatCode>General</c:formatCode>
                  <c:ptCount val="7"/>
                  <c:pt idx="0">
                    <c:v>0.25045957757690163</c:v>
                  </c:pt>
                  <c:pt idx="1">
                    <c:v>0.34151134681002926</c:v>
                  </c:pt>
                  <c:pt idx="2">
                    <c:v>0.46907355499963971</c:v>
                  </c:pt>
                  <c:pt idx="3">
                    <c:v>0.16985287751463019</c:v>
                  </c:pt>
                  <c:pt idx="4">
                    <c:v>0.11238327277669038</c:v>
                  </c:pt>
                  <c:pt idx="5">
                    <c:v>0.34760609891082195</c:v>
                  </c:pt>
                  <c:pt idx="6">
                    <c:v>0.42622763870964531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Hoja1!$BA$34:$BG$34</c:f>
              <c:numCache>
                <c:formatCode>0.00</c:formatCode>
                <c:ptCount val="7"/>
                <c:pt idx="0">
                  <c:v>4.3940000000000001</c:v>
                </c:pt>
                <c:pt idx="1">
                  <c:v>5.016</c:v>
                </c:pt>
                <c:pt idx="2">
                  <c:v>5.1959999999999997</c:v>
                </c:pt>
                <c:pt idx="3">
                  <c:v>5.14</c:v>
                </c:pt>
                <c:pt idx="4">
                  <c:v>5.104000000000001</c:v>
                </c:pt>
                <c:pt idx="5">
                  <c:v>5.5940000000000003</c:v>
                </c:pt>
                <c:pt idx="6">
                  <c:v>5.5419999999999998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C08-43AB-9586-C60750573CCB}"/>
            </c:ext>
          </c:extLst>
        </c:ser>
        <c:ser>
          <c:idx val="8"/>
          <c:order val="8"/>
          <c:tx>
            <c:v>20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Hoja1!$BA$35:$BG$35</c:f>
              <c:numCache>
                <c:formatCode>0.00</c:formatCode>
                <c:ptCount val="7"/>
                <c:pt idx="0">
                  <c:v>4.3499999999999996</c:v>
                </c:pt>
                <c:pt idx="1">
                  <c:v>4.516</c:v>
                </c:pt>
                <c:pt idx="2">
                  <c:v>4.604000000000001</c:v>
                </c:pt>
                <c:pt idx="3">
                  <c:v>4.8680000000000003</c:v>
                </c:pt>
                <c:pt idx="4">
                  <c:v>4.8420000000000005</c:v>
                </c:pt>
                <c:pt idx="5">
                  <c:v>5.5940000000000003</c:v>
                </c:pt>
                <c:pt idx="6">
                  <c:v>5.5419999999999998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C08-43AB-9586-C60750573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723744"/>
        <c:axId val="530725712"/>
      </c:scatterChart>
      <c:valAx>
        <c:axId val="530723744"/>
        <c:scaling>
          <c:orientation val="minMax"/>
          <c:max val="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0725712"/>
        <c:crossesAt val="0"/>
        <c:crossBetween val="midCat"/>
        <c:majorUnit val="1"/>
      </c:valAx>
      <c:valAx>
        <c:axId val="530725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Mycelial</a:t>
                </a:r>
                <a:r>
                  <a:rPr lang="es-CL" baseline="0"/>
                  <a:t> growth </a:t>
                </a:r>
                <a:r>
                  <a:rPr lang="es-CL"/>
                  <a:t>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3072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/>
              <a:t>Cu+2/Fe+2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Hoja1!$C$71:$I$71</c:f>
                <c:numCache>
                  <c:formatCode>General</c:formatCode>
                  <c:ptCount val="7"/>
                  <c:pt idx="0">
                    <c:v>8.3864970836061092E-2</c:v>
                  </c:pt>
                  <c:pt idx="1">
                    <c:v>0.27574142476844776</c:v>
                  </c:pt>
                  <c:pt idx="2">
                    <c:v>1.0259142264341616</c:v>
                  </c:pt>
                  <c:pt idx="3">
                    <c:v>1.7567299166348811</c:v>
                  </c:pt>
                  <c:pt idx="4">
                    <c:v>0.61533188876681488</c:v>
                  </c:pt>
                  <c:pt idx="5">
                    <c:v>0.61533188876681488</c:v>
                  </c:pt>
                  <c:pt idx="6">
                    <c:v>0.31085902485424949</c:v>
                  </c:pt>
                </c:numCache>
              </c:numRef>
            </c:plus>
            <c:minus>
              <c:numRef>
                <c:f>Hoja1!$C$71:$I$71</c:f>
                <c:numCache>
                  <c:formatCode>General</c:formatCode>
                  <c:ptCount val="7"/>
                  <c:pt idx="0">
                    <c:v>8.3864970836061092E-2</c:v>
                  </c:pt>
                  <c:pt idx="1">
                    <c:v>0.27574142476844776</c:v>
                  </c:pt>
                  <c:pt idx="2">
                    <c:v>1.0259142264341616</c:v>
                  </c:pt>
                  <c:pt idx="3">
                    <c:v>1.7567299166348811</c:v>
                  </c:pt>
                  <c:pt idx="4">
                    <c:v>0.61533188876681488</c:v>
                  </c:pt>
                  <c:pt idx="5">
                    <c:v>0.61533188876681488</c:v>
                  </c:pt>
                  <c:pt idx="6">
                    <c:v>0.31085902485424949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Hoja1!$C$62:$I$62</c:f>
              <c:numCache>
                <c:formatCode>General</c:formatCode>
                <c:ptCount val="7"/>
                <c:pt idx="0">
                  <c:v>6.6333333333333329</c:v>
                </c:pt>
                <c:pt idx="1">
                  <c:v>14.513333333333334</c:v>
                </c:pt>
                <c:pt idx="2">
                  <c:v>36.629999999999995</c:v>
                </c:pt>
                <c:pt idx="3">
                  <c:v>54.94</c:v>
                </c:pt>
                <c:pt idx="4">
                  <c:v>77.376666666666665</c:v>
                </c:pt>
                <c:pt idx="5">
                  <c:v>77.376666666666665</c:v>
                </c:pt>
                <c:pt idx="6">
                  <c:v>86.453333333333333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8B-442C-952F-70626BCF25D9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Hoja1!$C$72:$I$72</c:f>
                <c:numCache>
                  <c:formatCode>General</c:formatCode>
                  <c:ptCount val="7"/>
                  <c:pt idx="0">
                    <c:v>0.17785762095938826</c:v>
                  </c:pt>
                  <c:pt idx="1">
                    <c:v>5.5075705472860705E-2</c:v>
                  </c:pt>
                  <c:pt idx="2">
                    <c:v>0.29871948937646026</c:v>
                  </c:pt>
                  <c:pt idx="3">
                    <c:v>0.29103264421710345</c:v>
                  </c:pt>
                  <c:pt idx="4">
                    <c:v>0.51539628765963585</c:v>
                  </c:pt>
                  <c:pt idx="5">
                    <c:v>0.51539628765963585</c:v>
                  </c:pt>
                  <c:pt idx="6">
                    <c:v>0.4409459528483482</c:v>
                  </c:pt>
                </c:numCache>
              </c:numRef>
            </c:plus>
            <c:minus>
              <c:numRef>
                <c:f>Hoja1!$C$72:$I$72</c:f>
                <c:numCache>
                  <c:formatCode>General</c:formatCode>
                  <c:ptCount val="7"/>
                  <c:pt idx="0">
                    <c:v>0.17785762095938826</c:v>
                  </c:pt>
                  <c:pt idx="1">
                    <c:v>5.5075705472860705E-2</c:v>
                  </c:pt>
                  <c:pt idx="2">
                    <c:v>0.29871948937646026</c:v>
                  </c:pt>
                  <c:pt idx="3">
                    <c:v>0.29103264421710345</c:v>
                  </c:pt>
                  <c:pt idx="4">
                    <c:v>0.51539628765963585</c:v>
                  </c:pt>
                  <c:pt idx="5">
                    <c:v>0.51539628765963585</c:v>
                  </c:pt>
                  <c:pt idx="6">
                    <c:v>0.4409459528483482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Hoja1!$C$63:$I$63</c:f>
              <c:numCache>
                <c:formatCode>General</c:formatCode>
                <c:ptCount val="7"/>
                <c:pt idx="0">
                  <c:v>5.253333333333333</c:v>
                </c:pt>
                <c:pt idx="1">
                  <c:v>17.443333333333332</c:v>
                </c:pt>
                <c:pt idx="2">
                  <c:v>42.156666666666666</c:v>
                </c:pt>
                <c:pt idx="3">
                  <c:v>65.38</c:v>
                </c:pt>
                <c:pt idx="4">
                  <c:v>82.593333333333334</c:v>
                </c:pt>
                <c:pt idx="5">
                  <c:v>82.593333333333334</c:v>
                </c:pt>
                <c:pt idx="6">
                  <c:v>87.256666666666675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8B-442C-952F-70626BCF25D9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Hoja1!$C$73:$I$73</c:f>
                <c:numCache>
                  <c:formatCode>General</c:formatCode>
                  <c:ptCount val="7"/>
                  <c:pt idx="0">
                    <c:v>0.14364307617610142</c:v>
                  </c:pt>
                  <c:pt idx="1">
                    <c:v>0.36363901514184827</c:v>
                  </c:pt>
                  <c:pt idx="2">
                    <c:v>0.11015141094572238</c:v>
                  </c:pt>
                  <c:pt idx="3">
                    <c:v>0.30859898466024382</c:v>
                  </c:pt>
                  <c:pt idx="4">
                    <c:v>0.35809682117177893</c:v>
                  </c:pt>
                  <c:pt idx="5">
                    <c:v>0.35809682117177893</c:v>
                  </c:pt>
                  <c:pt idx="6">
                    <c:v>0.18556220879622426</c:v>
                  </c:pt>
                </c:numCache>
              </c:numRef>
            </c:plus>
            <c:minus>
              <c:numRef>
                <c:f>Hoja1!$C$73:$I$73</c:f>
                <c:numCache>
                  <c:formatCode>General</c:formatCode>
                  <c:ptCount val="7"/>
                  <c:pt idx="0">
                    <c:v>0.14364307617610142</c:v>
                  </c:pt>
                  <c:pt idx="1">
                    <c:v>0.36363901514184827</c:v>
                  </c:pt>
                  <c:pt idx="2">
                    <c:v>0.11015141094572238</c:v>
                  </c:pt>
                  <c:pt idx="3">
                    <c:v>0.30859898466024382</c:v>
                  </c:pt>
                  <c:pt idx="4">
                    <c:v>0.35809682117177893</c:v>
                  </c:pt>
                  <c:pt idx="5">
                    <c:v>0.35809682117177893</c:v>
                  </c:pt>
                  <c:pt idx="6">
                    <c:v>0.18556220879622426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Hoja1!$C$64:$I$64</c:f>
              <c:numCache>
                <c:formatCode>General</c:formatCode>
                <c:ptCount val="7"/>
                <c:pt idx="0">
                  <c:v>4.8466666666666667</c:v>
                </c:pt>
                <c:pt idx="1">
                  <c:v>5.5466666666666669</c:v>
                </c:pt>
                <c:pt idx="2">
                  <c:v>8.5633333333333344</c:v>
                </c:pt>
                <c:pt idx="3">
                  <c:v>9.9333333333333318</c:v>
                </c:pt>
                <c:pt idx="4">
                  <c:v>17.193333333333332</c:v>
                </c:pt>
                <c:pt idx="5">
                  <c:v>17.193333333333332</c:v>
                </c:pt>
                <c:pt idx="6">
                  <c:v>21.486666666666665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8B-442C-952F-70626BCF25D9}"/>
            </c:ext>
          </c:extLst>
        </c:ser>
        <c:ser>
          <c:idx val="3"/>
          <c:order val="3"/>
          <c:tx>
            <c:v>6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Hoja1!$C$65:$I$65</c:f>
              <c:numCache>
                <c:formatCode>General</c:formatCode>
                <c:ptCount val="7"/>
                <c:pt idx="0">
                  <c:v>4.7666666666666666</c:v>
                </c:pt>
                <c:pt idx="1">
                  <c:v>5.0233333333333334</c:v>
                </c:pt>
                <c:pt idx="2">
                  <c:v>5.0733333333333333</c:v>
                </c:pt>
                <c:pt idx="3">
                  <c:v>5.0566666666666666</c:v>
                </c:pt>
                <c:pt idx="4">
                  <c:v>5.1966666666666663</c:v>
                </c:pt>
                <c:pt idx="5">
                  <c:v>5.1966666666666663</c:v>
                </c:pt>
                <c:pt idx="6">
                  <c:v>5.17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8B-442C-952F-70626BCF25D9}"/>
            </c:ext>
          </c:extLst>
        </c:ser>
        <c:ser>
          <c:idx val="4"/>
          <c:order val="4"/>
          <c:tx>
            <c:v>8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Hoja1!$C$66:$I$66</c:f>
              <c:numCache>
                <c:formatCode>General</c:formatCode>
                <c:ptCount val="7"/>
                <c:pt idx="0">
                  <c:v>4.5566666666666675</c:v>
                </c:pt>
                <c:pt idx="1">
                  <c:v>4.6966666666666663</c:v>
                </c:pt>
                <c:pt idx="2">
                  <c:v>5.09</c:v>
                </c:pt>
                <c:pt idx="3">
                  <c:v>5.126666666666666</c:v>
                </c:pt>
                <c:pt idx="4">
                  <c:v>5.126666666666666</c:v>
                </c:pt>
                <c:pt idx="5">
                  <c:v>5.126666666666666</c:v>
                </c:pt>
                <c:pt idx="6">
                  <c:v>5.0933333333333337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88B-442C-952F-70626BCF25D9}"/>
            </c:ext>
          </c:extLst>
        </c:ser>
        <c:ser>
          <c:idx val="5"/>
          <c:order val="5"/>
          <c:tx>
            <c:v>10 mM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Hoja1!$C$67:$I$67</c:f>
              <c:numCache>
                <c:formatCode>General</c:formatCode>
                <c:ptCount val="7"/>
                <c:pt idx="0">
                  <c:v>4.3100000000000005</c:v>
                </c:pt>
                <c:pt idx="1">
                  <c:v>4.4933333333333332</c:v>
                </c:pt>
                <c:pt idx="2">
                  <c:v>4.8533333333333335</c:v>
                </c:pt>
                <c:pt idx="3">
                  <c:v>5.1033333333333335</c:v>
                </c:pt>
                <c:pt idx="4">
                  <c:v>5.07</c:v>
                </c:pt>
                <c:pt idx="5">
                  <c:v>5.07</c:v>
                </c:pt>
                <c:pt idx="6">
                  <c:v>5.0733333333333333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8B-442C-952F-70626BCF25D9}"/>
            </c:ext>
          </c:extLst>
        </c:ser>
        <c:ser>
          <c:idx val="6"/>
          <c:order val="6"/>
          <c:tx>
            <c:v>12 mM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Hoja1!$C$77:$I$77</c:f>
                <c:numCache>
                  <c:formatCode>General</c:formatCode>
                  <c:ptCount val="7"/>
                  <c:pt idx="0">
                    <c:v>8.0208062770106073E-2</c:v>
                  </c:pt>
                  <c:pt idx="1">
                    <c:v>0.11930353445448834</c:v>
                  </c:pt>
                  <c:pt idx="2">
                    <c:v>0.22068076490713887</c:v>
                  </c:pt>
                  <c:pt idx="3">
                    <c:v>4.0414518843273455E-2</c:v>
                  </c:pt>
                  <c:pt idx="4">
                    <c:v>1.7320508075688402E-2</c:v>
                  </c:pt>
                  <c:pt idx="5">
                    <c:v>1.7320508075688402E-2</c:v>
                  </c:pt>
                  <c:pt idx="6">
                    <c:v>1.5275252316519142E-2</c:v>
                  </c:pt>
                </c:numCache>
              </c:numRef>
            </c:plus>
            <c:minus>
              <c:numRef>
                <c:f>Hoja1!$C$77:$I$77</c:f>
                <c:numCache>
                  <c:formatCode>General</c:formatCode>
                  <c:ptCount val="7"/>
                  <c:pt idx="0">
                    <c:v>8.0208062770106073E-2</c:v>
                  </c:pt>
                  <c:pt idx="1">
                    <c:v>0.11930353445448834</c:v>
                  </c:pt>
                  <c:pt idx="2">
                    <c:v>0.22068076490713887</c:v>
                  </c:pt>
                  <c:pt idx="3">
                    <c:v>4.0414518843273455E-2</c:v>
                  </c:pt>
                  <c:pt idx="4">
                    <c:v>1.7320508075688402E-2</c:v>
                  </c:pt>
                  <c:pt idx="5">
                    <c:v>1.7320508075688402E-2</c:v>
                  </c:pt>
                  <c:pt idx="6">
                    <c:v>1.5275252316519142E-2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Hoja1!$C$68:$I$68</c:f>
              <c:numCache>
                <c:formatCode>General</c:formatCode>
                <c:ptCount val="7"/>
                <c:pt idx="0">
                  <c:v>4.2266666666666666</c:v>
                </c:pt>
                <c:pt idx="1">
                  <c:v>4.2566666666666668</c:v>
                </c:pt>
                <c:pt idx="2">
                  <c:v>4.5599999999999996</c:v>
                </c:pt>
                <c:pt idx="3">
                  <c:v>4.8833333333333329</c:v>
                </c:pt>
                <c:pt idx="4">
                  <c:v>5.04</c:v>
                </c:pt>
                <c:pt idx="5">
                  <c:v>5.04</c:v>
                </c:pt>
                <c:pt idx="6">
                  <c:v>5.0466666666666669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88B-442C-952F-70626BCF2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893888"/>
        <c:axId val="543887984"/>
      </c:scatterChart>
      <c:valAx>
        <c:axId val="543893888"/>
        <c:scaling>
          <c:orientation val="minMax"/>
          <c:max val="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43887984"/>
        <c:crosses val="autoZero"/>
        <c:crossBetween val="midCat"/>
      </c:valAx>
      <c:valAx>
        <c:axId val="543887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Mycelial</a:t>
                </a:r>
                <a:r>
                  <a:rPr lang="es-CL" baseline="0"/>
                  <a:t> growth</a:t>
                </a:r>
                <a:r>
                  <a:rPr lang="es-CL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>
                <a:alpha val="99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43893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Cu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plus>
            <c:min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Hoja1!$AZ$15:$AZ$19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Hoja1!$BH$15:$BH$19</c:f>
              <c:numCache>
                <c:formatCode>General</c:formatCode>
                <c:ptCount val="5"/>
                <c:pt idx="0">
                  <c:v>12.071428571428573</c:v>
                </c:pt>
                <c:pt idx="1">
                  <c:v>11.132285714285715</c:v>
                </c:pt>
                <c:pt idx="2">
                  <c:v>1.8148571428571429</c:v>
                </c:pt>
                <c:pt idx="3">
                  <c:v>1.4211428571428573</c:v>
                </c:pt>
                <c:pt idx="4">
                  <c:v>0.75571428571428589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6F-4194-920E-32DAB7DF3D95}"/>
            </c:ext>
          </c:extLst>
        </c:ser>
        <c:ser>
          <c:idx val="1"/>
          <c:order val="1"/>
          <c:tx>
            <c:v>Fe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plus>
            <c:minus>
              <c:numRef>
                <c:f>Hoja1!$CD$16:$CD$23</c:f>
                <c:numCache>
                  <c:formatCode>General</c:formatCode>
                  <c:ptCount val="8"/>
                  <c:pt idx="0">
                    <c:v>0.68088178122196763</c:v>
                  </c:pt>
                  <c:pt idx="1">
                    <c:v>1.5275252316513326E-2</c:v>
                  </c:pt>
                  <c:pt idx="2">
                    <c:v>0.16462077633154548</c:v>
                  </c:pt>
                  <c:pt idx="3">
                    <c:v>0.75267522876736437</c:v>
                  </c:pt>
                  <c:pt idx="4">
                    <c:v>1.0016652800877812</c:v>
                  </c:pt>
                  <c:pt idx="5">
                    <c:v>0.61446724892381421</c:v>
                  </c:pt>
                  <c:pt idx="6">
                    <c:v>0.288963665535998</c:v>
                  </c:pt>
                  <c:pt idx="7">
                    <c:v>0.42622763870964531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Hoja1!$AZ$27:$AZ$34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Hoja1!$BH$27:$BH$34</c:f>
              <c:numCache>
                <c:formatCode>General</c:formatCode>
                <c:ptCount val="8"/>
                <c:pt idx="0">
                  <c:v>12.037142857142857</c:v>
                </c:pt>
                <c:pt idx="1">
                  <c:v>12.043333333333333</c:v>
                </c:pt>
                <c:pt idx="2">
                  <c:v>12.037142857142857</c:v>
                </c:pt>
                <c:pt idx="3">
                  <c:v>11.276857142857143</c:v>
                </c:pt>
                <c:pt idx="4">
                  <c:v>8.5902857142857147</c:v>
                </c:pt>
                <c:pt idx="5">
                  <c:v>5.3517142857142854</c:v>
                </c:pt>
                <c:pt idx="6">
                  <c:v>0.7857142857142857</c:v>
                </c:pt>
                <c:pt idx="7">
                  <c:v>0.7917142857142857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6F-4194-920E-32DAB7DF3D95}"/>
            </c:ext>
          </c:extLst>
        </c:ser>
        <c:ser>
          <c:idx val="2"/>
          <c:order val="2"/>
          <c:tx>
            <c:v>Cu-Fe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Hoja1!$CD$28:$CD$34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plus>
            <c:minus>
              <c:numRef>
                <c:f>Hoja1!$CD$28:$CD$34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Hoja1!$B$62:$B$68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Hoja1!$J$62:$J$68</c:f>
              <c:numCache>
                <c:formatCode>General</c:formatCode>
                <c:ptCount val="7"/>
                <c:pt idx="0">
                  <c:v>12.35047619047619</c:v>
                </c:pt>
                <c:pt idx="1">
                  <c:v>12.465238095238096</c:v>
                </c:pt>
                <c:pt idx="2">
                  <c:v>3.0695238095238091</c:v>
                </c:pt>
                <c:pt idx="3">
                  <c:v>0.73857142857142855</c:v>
                </c:pt>
                <c:pt idx="4">
                  <c:v>0.72761904761904772</c:v>
                </c:pt>
                <c:pt idx="5">
                  <c:v>0.72476190476190472</c:v>
                </c:pt>
                <c:pt idx="6">
                  <c:v>0.72095238095238101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6F-4194-920E-32DAB7DF3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58416"/>
        <c:axId val="341759072"/>
      </c:scatterChart>
      <c:valAx>
        <c:axId val="34175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341759072"/>
        <c:crosses val="autoZero"/>
        <c:crossBetween val="midCat"/>
      </c:valAx>
      <c:valAx>
        <c:axId val="341759072"/>
        <c:scaling>
          <c:orientation val="minMax"/>
          <c:max val="1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Radial growth rate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341758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</a:t>
            </a:r>
            <a:r>
              <a:rPr lang="es-CL" baseline="0"/>
              <a:t> en PDA y MM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Cu+2 en PDA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Hoja1!$AZ$15:$AZ$19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Hoja1!$BH$15:$BH$19</c:f>
              <c:numCache>
                <c:formatCode>General</c:formatCode>
                <c:ptCount val="5"/>
                <c:pt idx="0">
                  <c:v>12.071428571428573</c:v>
                </c:pt>
                <c:pt idx="1">
                  <c:v>11.132285714285715</c:v>
                </c:pt>
                <c:pt idx="2">
                  <c:v>1.8148571428571429</c:v>
                </c:pt>
                <c:pt idx="3">
                  <c:v>1.4211428571428573</c:v>
                </c:pt>
                <c:pt idx="4">
                  <c:v>0.75571428571428589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25-4B7C-8263-A9651D3C2FF0}"/>
            </c:ext>
          </c:extLst>
        </c:ser>
        <c:ser>
          <c:idx val="1"/>
          <c:order val="1"/>
          <c:tx>
            <c:v>Cu+2 en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Hoja1!$AZ$4:$AZ$8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Hoja1!$BH$4:$BH$8</c:f>
              <c:numCache>
                <c:formatCode>General</c:formatCode>
                <c:ptCount val="5"/>
                <c:pt idx="0">
                  <c:v>11.507428571428573</c:v>
                </c:pt>
                <c:pt idx="1">
                  <c:v>11.393714285714285</c:v>
                </c:pt>
                <c:pt idx="2">
                  <c:v>2.910857142857143</c:v>
                </c:pt>
                <c:pt idx="3">
                  <c:v>2.2476190476190476</c:v>
                </c:pt>
                <c:pt idx="4">
                  <c:v>1.2877142857142856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25-4B7C-8263-A9651D3C2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42888"/>
        <c:axId val="411543872"/>
      </c:scatterChart>
      <c:valAx>
        <c:axId val="411542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mM</a:t>
                </a:r>
                <a:r>
                  <a:rPr lang="es-CL" baseline="0"/>
                  <a:t> de Cu+2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1543872"/>
        <c:crosses val="autoZero"/>
        <c:crossBetween val="midCat"/>
      </c:valAx>
      <c:valAx>
        <c:axId val="411543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Tasa de crecimiento radial (mm/dia)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1542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5601509186351706"/>
                  <c:y val="-0.540887649460484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'IC50 Cu+2'!$C$22:$C$26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'IC50 Cu+2'!$L$22:$L$26</c:f>
              <c:numCache>
                <c:formatCode>General</c:formatCode>
                <c:ptCount val="5"/>
                <c:pt idx="0">
                  <c:v>100</c:v>
                </c:pt>
                <c:pt idx="1">
                  <c:v>92.220118343195253</c:v>
                </c:pt>
                <c:pt idx="2">
                  <c:v>15.034319526627218</c:v>
                </c:pt>
                <c:pt idx="3">
                  <c:v>11.772781065088758</c:v>
                </c:pt>
                <c:pt idx="4">
                  <c:v>6.2603550295858001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72-40C4-9C4F-61F950D7A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892912"/>
        <c:axId val="533890616"/>
      </c:scatterChart>
      <c:valAx>
        <c:axId val="53389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3890616"/>
        <c:crosses val="autoZero"/>
        <c:crossBetween val="midCat"/>
      </c:valAx>
      <c:valAx>
        <c:axId val="53389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389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5.2943350831146103E-2"/>
                  <c:y val="-0.462276538349372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'IC50 Cu+2'!$C$34:$C$36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'IC50 Cu+2'!$L$34:$L$36</c:f>
              <c:numCache>
                <c:formatCode>General</c:formatCode>
                <c:ptCount val="3"/>
                <c:pt idx="0">
                  <c:v>103.28529171124678</c:v>
                </c:pt>
                <c:pt idx="1">
                  <c:v>33.689974195984654</c:v>
                </c:pt>
                <c:pt idx="2">
                  <c:v>53.263263893259492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42-491D-BDFA-5D7B453C6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042936"/>
        <c:axId val="425042280"/>
      </c:scatterChart>
      <c:valAx>
        <c:axId val="42504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25042280"/>
        <c:crosses val="autoZero"/>
        <c:crossBetween val="midCat"/>
      </c:valAx>
      <c:valAx>
        <c:axId val="42504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2504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</a:t>
            </a:r>
            <a:r>
              <a:rPr lang="es-CL" baseline="0"/>
              <a:t> in medio mínimo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Hoja1!$CF$5:$CL$5</c:f>
                <c:numCache>
                  <c:formatCode>General</c:formatCode>
                  <c:ptCount val="7"/>
                  <c:pt idx="0">
                    <c:v>1.0952130690722512</c:v>
                  </c:pt>
                  <c:pt idx="1">
                    <c:v>3.4121298334031693</c:v>
                  </c:pt>
                  <c:pt idx="2">
                    <c:v>0.40278199231511558</c:v>
                  </c:pt>
                  <c:pt idx="3">
                    <c:v>0.4192598239755369</c:v>
                  </c:pt>
                  <c:pt idx="4">
                    <c:v>3.0595380043398723</c:v>
                  </c:pt>
                  <c:pt idx="5">
                    <c:v>0.38890872965259915</c:v>
                  </c:pt>
                  <c:pt idx="6">
                    <c:v>2.1671776115491803</c:v>
                  </c:pt>
                </c:numCache>
              </c:numRef>
            </c:plus>
            <c:minus>
              <c:numRef>
                <c:f>Hoja1!$CF$5:$CL$5</c:f>
                <c:numCache>
                  <c:formatCode>General</c:formatCode>
                  <c:ptCount val="7"/>
                  <c:pt idx="0">
                    <c:v>1.0952130690722512</c:v>
                  </c:pt>
                  <c:pt idx="1">
                    <c:v>3.4121298334031693</c:v>
                  </c:pt>
                  <c:pt idx="2">
                    <c:v>0.40278199231511558</c:v>
                  </c:pt>
                  <c:pt idx="3">
                    <c:v>0.4192598239755369</c:v>
                  </c:pt>
                  <c:pt idx="4">
                    <c:v>3.0595380043398723</c:v>
                  </c:pt>
                  <c:pt idx="5">
                    <c:v>0.38890872965259915</c:v>
                  </c:pt>
                  <c:pt idx="6">
                    <c:v>2.1671776115491803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Hoja1!$BA$3:$BG$3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Hoja1!$BA$4:$BG$4</c:f>
              <c:numCache>
                <c:formatCode>General</c:formatCode>
                <c:ptCount val="7"/>
                <c:pt idx="0">
                  <c:v>7.7560000000000002</c:v>
                </c:pt>
                <c:pt idx="1">
                  <c:v>28.344000000000001</c:v>
                </c:pt>
                <c:pt idx="2">
                  <c:v>49.726666666666667</c:v>
                </c:pt>
                <c:pt idx="3">
                  <c:v>70.528000000000006</c:v>
                </c:pt>
                <c:pt idx="4">
                  <c:v>75.742000000000004</c:v>
                </c:pt>
                <c:pt idx="5">
                  <c:v>80.305999999999997</c:v>
                </c:pt>
                <c:pt idx="6">
                  <c:v>80.552000000000007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77-4DF9-93D6-9FB4F2C5F659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Hoja1!$CF$6:$CL$6</c:f>
                <c:numCache>
                  <c:formatCode>General</c:formatCode>
                  <c:ptCount val="7"/>
                  <c:pt idx="0">
                    <c:v>0.50308216691378227</c:v>
                  </c:pt>
                  <c:pt idx="1">
                    <c:v>4.3596020460588161</c:v>
                  </c:pt>
                  <c:pt idx="2">
                    <c:v>2.522080648988053</c:v>
                  </c:pt>
                  <c:pt idx="3">
                    <c:v>2.6297286552038024</c:v>
                  </c:pt>
                  <c:pt idx="4">
                    <c:v>0.43615364265359069</c:v>
                  </c:pt>
                  <c:pt idx="5">
                    <c:v>0.91216774773065068</c:v>
                  </c:pt>
                  <c:pt idx="6">
                    <c:v>2.61263759446273</c:v>
                  </c:pt>
                </c:numCache>
              </c:numRef>
            </c:plus>
            <c:minus>
              <c:numRef>
                <c:f>Hoja1!$CF$6:$CL$6</c:f>
                <c:numCache>
                  <c:formatCode>General</c:formatCode>
                  <c:ptCount val="7"/>
                  <c:pt idx="0">
                    <c:v>0.50308216691378227</c:v>
                  </c:pt>
                  <c:pt idx="1">
                    <c:v>4.3596020460588161</c:v>
                  </c:pt>
                  <c:pt idx="2">
                    <c:v>2.522080648988053</c:v>
                  </c:pt>
                  <c:pt idx="3">
                    <c:v>2.6297286552038024</c:v>
                  </c:pt>
                  <c:pt idx="4">
                    <c:v>0.43615364265359069</c:v>
                  </c:pt>
                  <c:pt idx="5">
                    <c:v>0.91216774773065068</c:v>
                  </c:pt>
                  <c:pt idx="6">
                    <c:v>2.61263759446273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Hoja1!$BA$3:$BG$3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Hoja1!$BA$5:$BG$5</c:f>
              <c:numCache>
                <c:formatCode>General</c:formatCode>
                <c:ptCount val="7"/>
                <c:pt idx="0">
                  <c:v>7.4640000000000004</c:v>
                </c:pt>
                <c:pt idx="1">
                  <c:v>28.544</c:v>
                </c:pt>
                <c:pt idx="2">
                  <c:v>53.858000000000004</c:v>
                </c:pt>
                <c:pt idx="3">
                  <c:v>71.592000000000013</c:v>
                </c:pt>
                <c:pt idx="4">
                  <c:v>76.48</c:v>
                </c:pt>
                <c:pt idx="5">
                  <c:v>81.215999999999994</c:v>
                </c:pt>
                <c:pt idx="6">
                  <c:v>79.756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77-4DF9-93D6-9FB4F2C5F659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Hoja1!$CF$7:$CL$7</c:f>
                <c:numCache>
                  <c:formatCode>General</c:formatCode>
                  <c:ptCount val="7"/>
                  <c:pt idx="0">
                    <c:v>0.14545904349105707</c:v>
                  </c:pt>
                  <c:pt idx="1">
                    <c:v>0.5266592826486588</c:v>
                  </c:pt>
                  <c:pt idx="2">
                    <c:v>0.29698484809834991</c:v>
                  </c:pt>
                  <c:pt idx="3">
                    <c:v>0.40305086527633105</c:v>
                  </c:pt>
                  <c:pt idx="4">
                    <c:v>0.28991378028648457</c:v>
                  </c:pt>
                  <c:pt idx="5">
                    <c:v>0.1697056274847728</c:v>
                  </c:pt>
                  <c:pt idx="6">
                    <c:v>4.9138953183803045</c:v>
                  </c:pt>
                </c:numCache>
              </c:numRef>
            </c:plus>
            <c:minus>
              <c:numRef>
                <c:f>Hoja1!$CF$7:$CL$7</c:f>
                <c:numCache>
                  <c:formatCode>General</c:formatCode>
                  <c:ptCount val="7"/>
                  <c:pt idx="0">
                    <c:v>0.14545904349105707</c:v>
                  </c:pt>
                  <c:pt idx="1">
                    <c:v>0.5266592826486588</c:v>
                  </c:pt>
                  <c:pt idx="2">
                    <c:v>0.29698484809834991</c:v>
                  </c:pt>
                  <c:pt idx="3">
                    <c:v>0.40305086527633105</c:v>
                  </c:pt>
                  <c:pt idx="4">
                    <c:v>0.28991378028648457</c:v>
                  </c:pt>
                  <c:pt idx="5">
                    <c:v>0.1697056274847728</c:v>
                  </c:pt>
                  <c:pt idx="6">
                    <c:v>4.9138953183803045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Hoja1!$BA$3:$BG$3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Hoja1!$BA$6:$BG$6</c:f>
              <c:numCache>
                <c:formatCode>General</c:formatCode>
                <c:ptCount val="7"/>
                <c:pt idx="0">
                  <c:v>6.1240000000000006</c:v>
                </c:pt>
                <c:pt idx="1">
                  <c:v>8.452</c:v>
                </c:pt>
                <c:pt idx="2">
                  <c:v>9.9600000000000009</c:v>
                </c:pt>
                <c:pt idx="3">
                  <c:v>12.254999999999999</c:v>
                </c:pt>
                <c:pt idx="4">
                  <c:v>13.994999999999999</c:v>
                </c:pt>
                <c:pt idx="5">
                  <c:v>20.43</c:v>
                </c:pt>
                <c:pt idx="6">
                  <c:v>20.376000000000001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77-4DF9-93D6-9FB4F2C5F659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Hoja1!$CF$8:$CL$8</c:f>
                <c:numCache>
                  <c:formatCode>General</c:formatCode>
                  <c:ptCount val="7"/>
                  <c:pt idx="0">
                    <c:v>0.48559242168715921</c:v>
                  </c:pt>
                  <c:pt idx="1">
                    <c:v>2.3401752071159141</c:v>
                  </c:pt>
                  <c:pt idx="2">
                    <c:v>2.1652405870941935</c:v>
                  </c:pt>
                  <c:pt idx="3">
                    <c:v>1.5624259342445685</c:v>
                  </c:pt>
                  <c:pt idx="4">
                    <c:v>1.0958102025442173</c:v>
                  </c:pt>
                  <c:pt idx="5">
                    <c:v>0.26457513110645914</c:v>
                  </c:pt>
                  <c:pt idx="6">
                    <c:v>0.6871923554095557</c:v>
                  </c:pt>
                </c:numCache>
              </c:numRef>
            </c:plus>
            <c:minus>
              <c:numRef>
                <c:f>Hoja1!$CF$8:$CL$8</c:f>
                <c:numCache>
                  <c:formatCode>General</c:formatCode>
                  <c:ptCount val="7"/>
                  <c:pt idx="0">
                    <c:v>0.48559242168715921</c:v>
                  </c:pt>
                  <c:pt idx="1">
                    <c:v>2.3401752071159141</c:v>
                  </c:pt>
                  <c:pt idx="2">
                    <c:v>2.1652405870941935</c:v>
                  </c:pt>
                  <c:pt idx="3">
                    <c:v>1.5624259342445685</c:v>
                  </c:pt>
                  <c:pt idx="4">
                    <c:v>1.0958102025442173</c:v>
                  </c:pt>
                  <c:pt idx="5">
                    <c:v>0.26457513110645914</c:v>
                  </c:pt>
                  <c:pt idx="6">
                    <c:v>0.6871923554095557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Hoja1!$BA$3:$BG$3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Hoja1!$BA$7:$BG$7</c:f>
              <c:numCache>
                <c:formatCode>General</c:formatCode>
                <c:ptCount val="7"/>
                <c:pt idx="0">
                  <c:v>5.395999999999999</c:v>
                </c:pt>
                <c:pt idx="1">
                  <c:v>6.992</c:v>
                </c:pt>
                <c:pt idx="2">
                  <c:v>8.8719999999999999</c:v>
                </c:pt>
                <c:pt idx="3">
                  <c:v>9.772000000000002</c:v>
                </c:pt>
                <c:pt idx="4">
                  <c:v>11.420000000000002</c:v>
                </c:pt>
                <c:pt idx="5">
                  <c:v>15.12</c:v>
                </c:pt>
                <c:pt idx="6">
                  <c:v>15.733333333333334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77-4DF9-93D6-9FB4F2C5F659}"/>
            </c:ext>
          </c:extLst>
        </c:ser>
        <c:ser>
          <c:idx val="4"/>
          <c:order val="4"/>
          <c:tx>
            <c:v>8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Hoja1!$CF$9:$CL$9</c:f>
                <c:numCache>
                  <c:formatCode>General</c:formatCode>
                  <c:ptCount val="7"/>
                  <c:pt idx="0">
                    <c:v>0.19087517736293896</c:v>
                  </c:pt>
                  <c:pt idx="1">
                    <c:v>0.2632489316217636</c:v>
                  </c:pt>
                  <c:pt idx="2">
                    <c:v>0.90267557848875779</c:v>
                  </c:pt>
                  <c:pt idx="3">
                    <c:v>0.94717010087944742</c:v>
                  </c:pt>
                  <c:pt idx="4">
                    <c:v>0.86261161596630509</c:v>
                  </c:pt>
                  <c:pt idx="5">
                    <c:v>3.5355339059327251E-2</c:v>
                  </c:pt>
                  <c:pt idx="6">
                    <c:v>1.1719544359743668</c:v>
                  </c:pt>
                </c:numCache>
              </c:numRef>
            </c:plus>
            <c:minus>
              <c:numRef>
                <c:f>Hoja1!$CF$9:$CL$9</c:f>
                <c:numCache>
                  <c:formatCode>General</c:formatCode>
                  <c:ptCount val="7"/>
                  <c:pt idx="0">
                    <c:v>0.19087517736293896</c:v>
                  </c:pt>
                  <c:pt idx="1">
                    <c:v>0.2632489316217636</c:v>
                  </c:pt>
                  <c:pt idx="2">
                    <c:v>0.90267557848875779</c:v>
                  </c:pt>
                  <c:pt idx="3">
                    <c:v>0.94717010087944742</c:v>
                  </c:pt>
                  <c:pt idx="4">
                    <c:v>0.86261161596630509</c:v>
                  </c:pt>
                  <c:pt idx="5">
                    <c:v>3.5355339059327251E-2</c:v>
                  </c:pt>
                  <c:pt idx="6">
                    <c:v>1.1719544359743668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Hoja1!$BA$3:$BG$3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Hoja1!$BA$8:$BG$8</c:f>
              <c:numCache>
                <c:formatCode>General</c:formatCode>
                <c:ptCount val="7"/>
                <c:pt idx="0">
                  <c:v>4.3360000000000003</c:v>
                </c:pt>
                <c:pt idx="1">
                  <c:v>4.49</c:v>
                </c:pt>
                <c:pt idx="2">
                  <c:v>5.4060000000000006</c:v>
                </c:pt>
                <c:pt idx="3">
                  <c:v>6.3340000000000005</c:v>
                </c:pt>
                <c:pt idx="4">
                  <c:v>7.7819999999999991</c:v>
                </c:pt>
                <c:pt idx="5">
                  <c:v>9.41</c:v>
                </c:pt>
                <c:pt idx="6">
                  <c:v>9.0139999999999993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77-4DF9-93D6-9FB4F2C5F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140792"/>
        <c:axId val="528142104"/>
      </c:scatterChart>
      <c:valAx>
        <c:axId val="528140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Tiempo(dias)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28142104"/>
        <c:crosses val="autoZero"/>
        <c:crossBetween val="midCat"/>
      </c:valAx>
      <c:valAx>
        <c:axId val="528142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Crecimiento</a:t>
                </a:r>
                <a:r>
                  <a:rPr lang="es-CL" baseline="0"/>
                  <a:t> micelial(mm)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2814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'IC50 Cu+2'!$X$20:$X$24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plus>
            <c:minus>
              <c:numRef>
                <c:f>'IC50 Cu+2'!$X$20:$X$24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'IC50 Cu+2'!$V$20:$V$24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'IC50 Cu+2'!$W$20:$W$24</c:f>
              <c:numCache>
                <c:formatCode>General</c:formatCode>
                <c:ptCount val="5"/>
                <c:pt idx="0">
                  <c:v>84.500000000000014</c:v>
                </c:pt>
                <c:pt idx="1">
                  <c:v>77.926000000000002</c:v>
                </c:pt>
                <c:pt idx="2">
                  <c:v>12.704000000000001</c:v>
                </c:pt>
                <c:pt idx="3">
                  <c:v>9.9480000000000004</c:v>
                </c:pt>
                <c:pt idx="4">
                  <c:v>5.2900000000000009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64-43C9-8B6F-1CBE26BBE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819552"/>
        <c:axId val="576813648"/>
      </c:scatterChart>
      <c:valAx>
        <c:axId val="576819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Concentración</a:t>
                </a:r>
                <a:r>
                  <a:rPr lang="es-C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  <a:endParaRPr lang="es-C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76813648"/>
        <c:crosses val="autoZero"/>
        <c:crossBetween val="midCat"/>
      </c:valAx>
      <c:valAx>
        <c:axId val="576813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1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Crecimiento micelial(mm)</a:t>
                </a:r>
                <a:endParaRPr lang="es-CL" sz="11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76819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1.5975503062117237E-2"/>
                  <c:y val="-0.545517279090113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'IC50 Fe+2'!$B$10:$B$14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</c:numCache>
            </c:numRef>
          </c:xVal>
          <c:yVal>
            <c:numRef>
              <c:f>'IC50 Fe+2'!$K$10:$K$14</c:f>
              <c:numCache>
                <c:formatCode>General</c:formatCode>
                <c:ptCount val="5"/>
                <c:pt idx="0">
                  <c:v>93.683835746498929</c:v>
                </c:pt>
                <c:pt idx="1">
                  <c:v>71.364823166389741</c:v>
                </c:pt>
                <c:pt idx="2">
                  <c:v>44.46949916923807</c:v>
                </c:pt>
                <c:pt idx="3">
                  <c:v>6.7647756942796109</c:v>
                </c:pt>
                <c:pt idx="4">
                  <c:v>6.9427961072869691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2D-48BA-8B57-3418E7BA5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74640"/>
        <c:axId val="497773656"/>
      </c:scatterChart>
      <c:valAx>
        <c:axId val="49777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7773656"/>
        <c:crosses val="autoZero"/>
        <c:crossBetween val="midCat"/>
      </c:valAx>
      <c:valAx>
        <c:axId val="49777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777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7.1121609798775159E-2"/>
                  <c:y val="-0.180165864683581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'IC50 Fe+2'!$B$22:$B$29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'IC50 Fe+2'!$K$22:$K$29</c:f>
              <c:numCache>
                <c:formatCode>General</c:formatCode>
                <c:ptCount val="8"/>
                <c:pt idx="0">
                  <c:v>100</c:v>
                </c:pt>
                <c:pt idx="1">
                  <c:v>115.73121840683285</c:v>
                </c:pt>
                <c:pt idx="2">
                  <c:v>104.96000619758681</c:v>
                </c:pt>
                <c:pt idx="3">
                  <c:v>103.67884879824916</c:v>
                </c:pt>
                <c:pt idx="4">
                  <c:v>96.66976546007399</c:v>
                </c:pt>
                <c:pt idx="5">
                  <c:v>103.72810670178634</c:v>
                </c:pt>
                <c:pt idx="6">
                  <c:v>70.054680791999957</c:v>
                </c:pt>
                <c:pt idx="7">
                  <c:v>91.565471694458978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3E-4968-B90B-FAFB8FFD3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508144"/>
        <c:axId val="493514704"/>
      </c:scatterChart>
      <c:valAx>
        <c:axId val="49350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3514704"/>
        <c:crosses val="autoZero"/>
        <c:crossBetween val="midCat"/>
      </c:valAx>
      <c:valAx>
        <c:axId val="49351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350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'IC50 Fe+2'!$A$36:$A$44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20</c:v>
                </c:pt>
              </c:numCache>
            </c:numRef>
          </c:xVal>
          <c:yVal>
            <c:numRef>
              <c:f>'IC50 Fe+2'!$J$36:$J$44</c:f>
              <c:numCache>
                <c:formatCode>General</c:formatCode>
                <c:ptCount val="9"/>
                <c:pt idx="0">
                  <c:v>100</c:v>
                </c:pt>
                <c:pt idx="1">
                  <c:v>99.787825922957225</c:v>
                </c:pt>
                <c:pt idx="2">
                  <c:v>98.866047432693662</c:v>
                </c:pt>
                <c:pt idx="3">
                  <c:v>95.424112405111032</c:v>
                </c:pt>
                <c:pt idx="4">
                  <c:v>91.225423169409225</c:v>
                </c:pt>
                <c:pt idx="5">
                  <c:v>95.492479607713705</c:v>
                </c:pt>
                <c:pt idx="6">
                  <c:v>95.584421707765571</c:v>
                </c:pt>
                <c:pt idx="7">
                  <c:v>95.987552454146822</c:v>
                </c:pt>
                <c:pt idx="8">
                  <c:v>27.233721533311332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05-4374-B329-F46B4AA21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077896"/>
        <c:axId val="550079208"/>
      </c:scatterChart>
      <c:valAx>
        <c:axId val="550077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50079208"/>
        <c:crosses val="autoZero"/>
        <c:crossBetween val="midCat"/>
      </c:valAx>
      <c:valAx>
        <c:axId val="55007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50077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'IC50 Fe+2'!$L$53:$L$61</c:f>
              <c:numCache>
                <c:formatCode>General</c:formatCode>
                <c:ptCount val="9"/>
                <c:pt idx="0">
                  <c:v>0</c:v>
                </c:pt>
                <c:pt idx="1">
                  <c:v>0.3010299956639812</c:v>
                </c:pt>
                <c:pt idx="2">
                  <c:v>0.6020599913279624</c:v>
                </c:pt>
                <c:pt idx="3">
                  <c:v>0.77815125038364363</c:v>
                </c:pt>
                <c:pt idx="4">
                  <c:v>0.90308998699194354</c:v>
                </c:pt>
                <c:pt idx="5">
                  <c:v>1</c:v>
                </c:pt>
                <c:pt idx="6">
                  <c:v>1.0791812460476249</c:v>
                </c:pt>
                <c:pt idx="7">
                  <c:v>1.146128035678238</c:v>
                </c:pt>
                <c:pt idx="8">
                  <c:v>1.3010299956639813</c:v>
                </c:pt>
              </c:numCache>
            </c:numRef>
          </c:xVal>
          <c:yVal>
            <c:numRef>
              <c:f>'IC50 Fe+2'!$M$53:$M$61</c:f>
              <c:numCache>
                <c:formatCode>General</c:formatCode>
                <c:ptCount val="9"/>
                <c:pt idx="0">
                  <c:v>100</c:v>
                </c:pt>
                <c:pt idx="1">
                  <c:v>99.787825922957225</c:v>
                </c:pt>
                <c:pt idx="2">
                  <c:v>98.866047432693662</c:v>
                </c:pt>
                <c:pt idx="3">
                  <c:v>95.424112405111032</c:v>
                </c:pt>
                <c:pt idx="4">
                  <c:v>91.225423169409225</c:v>
                </c:pt>
                <c:pt idx="5">
                  <c:v>95.492479607713705</c:v>
                </c:pt>
                <c:pt idx="6">
                  <c:v>95.584421707765571</c:v>
                </c:pt>
                <c:pt idx="7">
                  <c:v>95.987552454146822</c:v>
                </c:pt>
                <c:pt idx="8">
                  <c:v>27.233721533311332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BE-423C-930C-47B8ED937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341984"/>
        <c:axId val="452336080"/>
      </c:scatterChart>
      <c:valAx>
        <c:axId val="45234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336080"/>
        <c:crosses val="autoZero"/>
        <c:crossBetween val="midCat"/>
      </c:valAx>
      <c:valAx>
        <c:axId val="4523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3419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3.5542213473315834E-2"/>
                  <c:y val="-0.452508019830854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'IC 50 CuFe'!$C$5:$C$11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'IC 50 CuFe'!$K$5:$K$11</c:f>
              <c:numCache>
                <c:formatCode>General</c:formatCode>
                <c:ptCount val="7"/>
                <c:pt idx="0">
                  <c:v>100</c:v>
                </c:pt>
                <c:pt idx="1">
                  <c:v>100.92921036397287</c:v>
                </c:pt>
                <c:pt idx="2">
                  <c:v>24.853485502776063</c:v>
                </c:pt>
                <c:pt idx="3">
                  <c:v>5.980104873534855</c:v>
                </c:pt>
                <c:pt idx="4">
                  <c:v>5.8914250462677371</c:v>
                </c:pt>
                <c:pt idx="5">
                  <c:v>5.8682911782850091</c:v>
                </c:pt>
                <c:pt idx="6">
                  <c:v>5.8374460209747081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CC-4A62-BA29-27060749F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518312"/>
        <c:axId val="493522248"/>
      </c:scatterChart>
      <c:valAx>
        <c:axId val="493518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3522248"/>
        <c:crosses val="autoZero"/>
        <c:crossBetween val="midCat"/>
      </c:valAx>
      <c:valAx>
        <c:axId val="49352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3518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Fe+2</a:t>
            </a:r>
            <a:r>
              <a:rPr lang="es-CL" baseline="0"/>
              <a:t> in medio PDA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2826159230096237"/>
          <c:y val="0.13788235294117651"/>
          <c:w val="0.66196019247594051"/>
          <c:h val="0.7050016033063740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plus>
            <c:min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Hoja1!$BA$27:$BG$27</c:f>
              <c:numCache>
                <c:formatCode>0.00</c:formatCode>
                <c:ptCount val="7"/>
                <c:pt idx="0">
                  <c:v>6.6920000000000002</c:v>
                </c:pt>
                <c:pt idx="1">
                  <c:v>19.502000000000002</c:v>
                </c:pt>
                <c:pt idx="2">
                  <c:v>44.142000000000003</c:v>
                </c:pt>
                <c:pt idx="3">
                  <c:v>69.5</c:v>
                </c:pt>
                <c:pt idx="4">
                  <c:v>78.218000000000004</c:v>
                </c:pt>
                <c:pt idx="5">
                  <c:v>82.957999999999998</c:v>
                </c:pt>
                <c:pt idx="6">
                  <c:v>84.26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80-4B6B-B6EA-5A1F045B5F82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plus>
            <c:min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Hoja1!$BA$28:$BG$28</c:f>
              <c:numCache>
                <c:formatCode>0.00</c:formatCode>
                <c:ptCount val="7"/>
                <c:pt idx="0">
                  <c:v>6.2619999999999996</c:v>
                </c:pt>
                <c:pt idx="1">
                  <c:v>21.997999999999998</c:v>
                </c:pt>
                <c:pt idx="2">
                  <c:v>50.052000000000007</c:v>
                </c:pt>
                <c:pt idx="3">
                  <c:v>74.976000000000013</c:v>
                </c:pt>
                <c:pt idx="4">
                  <c:v>80.397999999999996</c:v>
                </c:pt>
                <c:pt idx="5">
                  <c:v>84.677999999999997</c:v>
                </c:pt>
                <c:pt idx="6">
                  <c:v>84.303333333333327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80-4B6B-B6EA-5A1F045B5F82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plus>
            <c:min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Hoja1!$BA$29:$BG$29</c:f>
              <c:numCache>
                <c:formatCode>0.00</c:formatCode>
                <c:ptCount val="7"/>
                <c:pt idx="0">
                  <c:v>6.25</c:v>
                </c:pt>
                <c:pt idx="1">
                  <c:v>24.176000000000002</c:v>
                </c:pt>
                <c:pt idx="2">
                  <c:v>46.793999999999997</c:v>
                </c:pt>
                <c:pt idx="3">
                  <c:v>68.861999999999995</c:v>
                </c:pt>
                <c:pt idx="4">
                  <c:v>81.397999999999996</c:v>
                </c:pt>
                <c:pt idx="5">
                  <c:v>81.927999999999997</c:v>
                </c:pt>
                <c:pt idx="6">
                  <c:v>84.26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80-4B6B-B6EA-5A1F045B5F82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plus>
            <c:min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Hoja1!$BA$30:$BG$30</c:f>
              <c:numCache>
                <c:formatCode>0.00</c:formatCode>
                <c:ptCount val="7"/>
                <c:pt idx="0">
                  <c:v>5.6800000000000006</c:v>
                </c:pt>
                <c:pt idx="1">
                  <c:v>10.7775</c:v>
                </c:pt>
                <c:pt idx="2">
                  <c:v>24.99</c:v>
                </c:pt>
                <c:pt idx="3">
                  <c:v>36.116666666666667</c:v>
                </c:pt>
                <c:pt idx="4">
                  <c:v>51.04</c:v>
                </c:pt>
                <c:pt idx="5">
                  <c:v>63.683333333333337</c:v>
                </c:pt>
                <c:pt idx="6">
                  <c:v>78.938000000000002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80-4B6B-B6EA-5A1F045B5F82}"/>
            </c:ext>
          </c:extLst>
        </c:ser>
        <c:ser>
          <c:idx val="4"/>
          <c:order val="4"/>
          <c:tx>
            <c:v>8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Hoja1!$BX$20:$CD$20</c:f>
                <c:numCache>
                  <c:formatCode>General</c:formatCode>
                  <c:ptCount val="7"/>
                  <c:pt idx="0">
                    <c:v>0.12340988615179917</c:v>
                  </c:pt>
                  <c:pt idx="1">
                    <c:v>1.0809394062573605</c:v>
                  </c:pt>
                  <c:pt idx="2">
                    <c:v>4.5300474611200334</c:v>
                  </c:pt>
                  <c:pt idx="3">
                    <c:v>0.70929542505221344</c:v>
                  </c:pt>
                  <c:pt idx="4">
                    <c:v>4.3816387725750676</c:v>
                  </c:pt>
                  <c:pt idx="5">
                    <c:v>1.3412804827228839</c:v>
                  </c:pt>
                  <c:pt idx="6">
                    <c:v>1.0016652800877812</c:v>
                  </c:pt>
                </c:numCache>
              </c:numRef>
            </c:plus>
            <c:minus>
              <c:numRef>
                <c:f>Hoja1!$BX$20:$CD$20</c:f>
                <c:numCache>
                  <c:formatCode>General</c:formatCode>
                  <c:ptCount val="7"/>
                  <c:pt idx="0">
                    <c:v>0.12340988615179917</c:v>
                  </c:pt>
                  <c:pt idx="1">
                    <c:v>1.0809394062573605</c:v>
                  </c:pt>
                  <c:pt idx="2">
                    <c:v>4.5300474611200334</c:v>
                  </c:pt>
                  <c:pt idx="3">
                    <c:v>0.70929542505221344</c:v>
                  </c:pt>
                  <c:pt idx="4">
                    <c:v>4.3816387725750676</c:v>
                  </c:pt>
                  <c:pt idx="5">
                    <c:v>1.3412804827228839</c:v>
                  </c:pt>
                  <c:pt idx="6">
                    <c:v>1.0016652800877812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Hoja1!$BA$31:$BG$31</c:f>
              <c:numCache>
                <c:formatCode>0.00</c:formatCode>
                <c:ptCount val="7"/>
                <c:pt idx="0">
                  <c:v>5.3639999999999999</c:v>
                </c:pt>
                <c:pt idx="1">
                  <c:v>7.2739999999999991</c:v>
                </c:pt>
                <c:pt idx="2">
                  <c:v>13.773999999999997</c:v>
                </c:pt>
                <c:pt idx="3">
                  <c:v>24.113999999999997</c:v>
                </c:pt>
                <c:pt idx="4">
                  <c:v>30.286000000000001</c:v>
                </c:pt>
                <c:pt idx="5">
                  <c:v>39.760000000000005</c:v>
                </c:pt>
                <c:pt idx="6">
                  <c:v>60.132000000000005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F80-4B6B-B6EA-5A1F045B5F82}"/>
            </c:ext>
          </c:extLst>
        </c:ser>
        <c:ser>
          <c:idx val="5"/>
          <c:order val="5"/>
          <c:tx>
            <c:v>10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Hoja1!$BX$21:$CD$21</c:f>
                <c:numCache>
                  <c:formatCode>General</c:formatCode>
                  <c:ptCount val="7"/>
                  <c:pt idx="0">
                    <c:v>0.20049937655763422</c:v>
                  </c:pt>
                  <c:pt idx="1">
                    <c:v>0.48448942196914879</c:v>
                  </c:pt>
                  <c:pt idx="2">
                    <c:v>0.45806113129144654</c:v>
                  </c:pt>
                  <c:pt idx="3">
                    <c:v>0.4367150100465978</c:v>
                  </c:pt>
                  <c:pt idx="4">
                    <c:v>1.4149381611929197</c:v>
                  </c:pt>
                  <c:pt idx="5">
                    <c:v>1.0452607330231056</c:v>
                  </c:pt>
                  <c:pt idx="6">
                    <c:v>0.61446724892381421</c:v>
                  </c:pt>
                </c:numCache>
              </c:numRef>
            </c:plus>
            <c:minus>
              <c:numRef>
                <c:f>Hoja1!$BX$21:$CD$21</c:f>
                <c:numCache>
                  <c:formatCode>General</c:formatCode>
                  <c:ptCount val="7"/>
                  <c:pt idx="0">
                    <c:v>0.20049937655763422</c:v>
                  </c:pt>
                  <c:pt idx="1">
                    <c:v>0.48448942196914879</c:v>
                  </c:pt>
                  <c:pt idx="2">
                    <c:v>0.45806113129144654</c:v>
                  </c:pt>
                  <c:pt idx="3">
                    <c:v>0.4367150100465978</c:v>
                  </c:pt>
                  <c:pt idx="4">
                    <c:v>1.4149381611929197</c:v>
                  </c:pt>
                  <c:pt idx="5">
                    <c:v>1.0452607330231056</c:v>
                  </c:pt>
                  <c:pt idx="6">
                    <c:v>0.61446724892381421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Hoja1!$BA$32:$BG$32</c:f>
              <c:numCache>
                <c:formatCode>0.00</c:formatCode>
                <c:ptCount val="7"/>
                <c:pt idx="0">
                  <c:v>4.7200000000000006</c:v>
                </c:pt>
                <c:pt idx="1">
                  <c:v>5.7459999999999996</c:v>
                </c:pt>
                <c:pt idx="2">
                  <c:v>6.9819999999999993</c:v>
                </c:pt>
                <c:pt idx="3">
                  <c:v>12.202</c:v>
                </c:pt>
                <c:pt idx="4">
                  <c:v>19.29</c:v>
                </c:pt>
                <c:pt idx="5">
                  <c:v>25.058</c:v>
                </c:pt>
                <c:pt idx="6">
                  <c:v>37.461999999999996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3E-4D3C-A469-A2631D1140AC}"/>
            </c:ext>
          </c:extLst>
        </c:ser>
        <c:ser>
          <c:idx val="6"/>
          <c:order val="6"/>
          <c:tx>
            <c:v>12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Hoja1!$BA$33:$BG$33</c:f>
              <c:numCache>
                <c:formatCode>0.00</c:formatCode>
                <c:ptCount val="7"/>
                <c:pt idx="0">
                  <c:v>4.5120000000000005</c:v>
                </c:pt>
                <c:pt idx="1">
                  <c:v>5.5359999999999996</c:v>
                </c:pt>
                <c:pt idx="2">
                  <c:v>5.7919999999999998</c:v>
                </c:pt>
                <c:pt idx="3">
                  <c:v>5.4960000000000004</c:v>
                </c:pt>
                <c:pt idx="4">
                  <c:v>5.2680000000000007</c:v>
                </c:pt>
                <c:pt idx="5">
                  <c:v>5.5219999999999994</c:v>
                </c:pt>
                <c:pt idx="6">
                  <c:v>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3E-4D3C-A469-A2631D1140AC}"/>
            </c:ext>
          </c:extLst>
        </c:ser>
        <c:ser>
          <c:idx val="7"/>
          <c:order val="7"/>
          <c:tx>
            <c:v>14 mM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Hoja1!$BX$23:$CD$23</c:f>
                <c:numCache>
                  <c:formatCode>General</c:formatCode>
                  <c:ptCount val="7"/>
                  <c:pt idx="0">
                    <c:v>0.25045957757690163</c:v>
                  </c:pt>
                  <c:pt idx="1">
                    <c:v>0.34151134681002926</c:v>
                  </c:pt>
                  <c:pt idx="2">
                    <c:v>0.46907355499963971</c:v>
                  </c:pt>
                  <c:pt idx="3">
                    <c:v>0.16985287751463019</c:v>
                  </c:pt>
                  <c:pt idx="4">
                    <c:v>0.11238327277669038</c:v>
                  </c:pt>
                  <c:pt idx="5">
                    <c:v>0.34760609891082195</c:v>
                  </c:pt>
                  <c:pt idx="6">
                    <c:v>0.42622763870964531</c:v>
                  </c:pt>
                </c:numCache>
              </c:numRef>
            </c:plus>
            <c:minus>
              <c:numRef>
                <c:f>Hoja1!$BX$23:$CD$23</c:f>
                <c:numCache>
                  <c:formatCode>General</c:formatCode>
                  <c:ptCount val="7"/>
                  <c:pt idx="0">
                    <c:v>0.25045957757690163</c:v>
                  </c:pt>
                  <c:pt idx="1">
                    <c:v>0.34151134681002926</c:v>
                  </c:pt>
                  <c:pt idx="2">
                    <c:v>0.46907355499963971</c:v>
                  </c:pt>
                  <c:pt idx="3">
                    <c:v>0.16985287751463019</c:v>
                  </c:pt>
                  <c:pt idx="4">
                    <c:v>0.11238327277669038</c:v>
                  </c:pt>
                  <c:pt idx="5">
                    <c:v>0.34760609891082195</c:v>
                  </c:pt>
                  <c:pt idx="6">
                    <c:v>0.42622763870964531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Hoja1!$BA$34:$BG$34</c:f>
              <c:numCache>
                <c:formatCode>0.00</c:formatCode>
                <c:ptCount val="7"/>
                <c:pt idx="0">
                  <c:v>4.3940000000000001</c:v>
                </c:pt>
                <c:pt idx="1">
                  <c:v>5.016</c:v>
                </c:pt>
                <c:pt idx="2">
                  <c:v>5.1959999999999997</c:v>
                </c:pt>
                <c:pt idx="3">
                  <c:v>5.14</c:v>
                </c:pt>
                <c:pt idx="4">
                  <c:v>5.104000000000001</c:v>
                </c:pt>
                <c:pt idx="5">
                  <c:v>5.5940000000000003</c:v>
                </c:pt>
                <c:pt idx="6">
                  <c:v>5.5419999999999998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3E-4D3C-A469-A2631D1140AC}"/>
            </c:ext>
          </c:extLst>
        </c:ser>
        <c:ser>
          <c:idx val="8"/>
          <c:order val="8"/>
          <c:tx>
            <c:v>20 mM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Hoja1!$BA$26:$BG$26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Hoja1!$BA$35:$BG$35</c:f>
              <c:numCache>
                <c:formatCode>0.00</c:formatCode>
                <c:ptCount val="7"/>
                <c:pt idx="0">
                  <c:v>4.3499999999999996</c:v>
                </c:pt>
                <c:pt idx="1">
                  <c:v>4.516</c:v>
                </c:pt>
                <c:pt idx="2">
                  <c:v>4.604000000000001</c:v>
                </c:pt>
                <c:pt idx="3">
                  <c:v>4.8680000000000003</c:v>
                </c:pt>
                <c:pt idx="4">
                  <c:v>4.8420000000000005</c:v>
                </c:pt>
                <c:pt idx="5">
                  <c:v>5.5940000000000003</c:v>
                </c:pt>
                <c:pt idx="6">
                  <c:v>5.5419999999999998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03-48C8-A2B3-5BDAC1827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723744"/>
        <c:axId val="530725712"/>
      </c:scatterChart>
      <c:valAx>
        <c:axId val="530723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Tiempio(dias)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0725712"/>
        <c:crosses val="autoZero"/>
        <c:crossBetween val="midCat"/>
      </c:valAx>
      <c:valAx>
        <c:axId val="530725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Crecimiento</a:t>
                </a:r>
                <a:r>
                  <a:rPr lang="es-CL" baseline="0"/>
                  <a:t> micelial(mm)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072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Fe</a:t>
            </a:r>
            <a:r>
              <a:rPr lang="es-CL" baseline="0"/>
              <a:t> + in medio mínimo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plus>
            <c:minus>
              <c:numRef>
                <c:f>Hoja1!$BX$16:$CD$16</c:f>
                <c:numCache>
                  <c:formatCode>General</c:formatCode>
                  <c:ptCount val="7"/>
                  <c:pt idx="0">
                    <c:v>0.22731036052058887</c:v>
                  </c:pt>
                  <c:pt idx="1">
                    <c:v>2.5310116554452882</c:v>
                  </c:pt>
                  <c:pt idx="2">
                    <c:v>3.2381121042978114</c:v>
                  </c:pt>
                  <c:pt idx="3">
                    <c:v>5.2032297662125204</c:v>
                  </c:pt>
                  <c:pt idx="4">
                    <c:v>2.5681647143436872</c:v>
                  </c:pt>
                  <c:pt idx="5">
                    <c:v>0.76378661941670545</c:v>
                  </c:pt>
                  <c:pt idx="6">
                    <c:v>0.68088178122196763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Hoja1!$BA$42:$BG$42</c:f>
              <c:numCache>
                <c:formatCode>General</c:formatCode>
                <c:ptCount val="7"/>
                <c:pt idx="0">
                  <c:v>7.5119999999999987</c:v>
                </c:pt>
                <c:pt idx="1">
                  <c:v>27.142000000000003</c:v>
                </c:pt>
                <c:pt idx="2">
                  <c:v>61.134</c:v>
                </c:pt>
                <c:pt idx="3">
                  <c:v>70.975999999999999</c:v>
                </c:pt>
                <c:pt idx="4">
                  <c:v>74.417999999999992</c:v>
                </c:pt>
                <c:pt idx="5">
                  <c:v>78.81</c:v>
                </c:pt>
                <c:pt idx="6">
                  <c:v>84.835999999999999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D0-4DED-A539-69E5F19BC0DE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plus>
            <c:minus>
              <c:numRef>
                <c:f>Hoja1!$BX$17:$CD$17</c:f>
                <c:numCache>
                  <c:formatCode>General</c:formatCode>
                  <c:ptCount val="7"/>
                  <c:pt idx="0">
                    <c:v>0.11649034294738767</c:v>
                  </c:pt>
                  <c:pt idx="1">
                    <c:v>3.0588674374676663</c:v>
                  </c:pt>
                  <c:pt idx="2">
                    <c:v>3.9812460361047792</c:v>
                  </c:pt>
                  <c:pt idx="3">
                    <c:v>5.0225969378400279</c:v>
                  </c:pt>
                  <c:pt idx="4">
                    <c:v>1.6911445828195786</c:v>
                  </c:pt>
                  <c:pt idx="5">
                    <c:v>0.52318256851695588</c:v>
                  </c:pt>
                  <c:pt idx="6">
                    <c:v>1.5275252316513326E-2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Hoja1!$BA$43:$BG$43</c:f>
              <c:numCache>
                <c:formatCode>General</c:formatCode>
                <c:ptCount val="7"/>
                <c:pt idx="0">
                  <c:v>7.1879999999999997</c:v>
                </c:pt>
                <c:pt idx="1">
                  <c:v>28.527999999999999</c:v>
                </c:pt>
                <c:pt idx="2">
                  <c:v>62.645999999999994</c:v>
                </c:pt>
                <c:pt idx="3">
                  <c:v>73.171999999999997</c:v>
                </c:pt>
                <c:pt idx="4">
                  <c:v>77.734000000000009</c:v>
                </c:pt>
                <c:pt idx="5">
                  <c:v>81.775999999999996</c:v>
                </c:pt>
                <c:pt idx="6">
                  <c:v>84.655999999999992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D0-4DED-A539-69E5F19BC0DE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plus>
            <c:minus>
              <c:numRef>
                <c:f>Hoja1!$BX$18:$CD$18</c:f>
                <c:numCache>
                  <c:formatCode>General</c:formatCode>
                  <c:ptCount val="7"/>
                  <c:pt idx="0">
                    <c:v>0.11335784048754617</c:v>
                  </c:pt>
                  <c:pt idx="1">
                    <c:v>1.1202365821557512</c:v>
                  </c:pt>
                  <c:pt idx="2">
                    <c:v>2.4096638769753764</c:v>
                  </c:pt>
                  <c:pt idx="3">
                    <c:v>4.0157340549393954</c:v>
                  </c:pt>
                  <c:pt idx="4">
                    <c:v>2.5861689813312658</c:v>
                  </c:pt>
                  <c:pt idx="5">
                    <c:v>1.5787558392607801</c:v>
                  </c:pt>
                  <c:pt idx="6">
                    <c:v>0.16462077633154548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Hoja1!$BA$44:$BG$44</c:f>
              <c:numCache>
                <c:formatCode>General</c:formatCode>
                <c:ptCount val="7"/>
                <c:pt idx="0">
                  <c:v>6.1120000000000001</c:v>
                </c:pt>
                <c:pt idx="1">
                  <c:v>29.538</c:v>
                </c:pt>
                <c:pt idx="2">
                  <c:v>64.637999999999991</c:v>
                </c:pt>
                <c:pt idx="3">
                  <c:v>72.846000000000004</c:v>
                </c:pt>
                <c:pt idx="4">
                  <c:v>76.525999999999996</c:v>
                </c:pt>
                <c:pt idx="5">
                  <c:v>78.725999999999999</c:v>
                </c:pt>
                <c:pt idx="6">
                  <c:v>83.873999999999995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D0-4DED-A539-69E5F19BC0DE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plus>
            <c:minus>
              <c:numRef>
                <c:f>Hoja1!$BX$19:$CD$19</c:f>
                <c:numCache>
                  <c:formatCode>General</c:formatCode>
                  <c:ptCount val="7"/>
                  <c:pt idx="0">
                    <c:v>0.19583156027566143</c:v>
                  </c:pt>
                  <c:pt idx="1">
                    <c:v>2.721413542015739</c:v>
                  </c:pt>
                  <c:pt idx="2">
                    <c:v>0.24248711305964307</c:v>
                  </c:pt>
                  <c:pt idx="3">
                    <c:v>0.25026652459594628</c:v>
                  </c:pt>
                  <c:pt idx="4">
                    <c:v>0.69086901797663625</c:v>
                  </c:pt>
                  <c:pt idx="5">
                    <c:v>0.51964731629571148</c:v>
                  </c:pt>
                  <c:pt idx="6">
                    <c:v>0.75267522876736437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Hoja1!$BA$45:$BG$45</c:f>
              <c:numCache>
                <c:formatCode>General</c:formatCode>
                <c:ptCount val="7"/>
                <c:pt idx="0">
                  <c:v>5.8719999999999999</c:v>
                </c:pt>
                <c:pt idx="1">
                  <c:v>28.463999999999999</c:v>
                </c:pt>
                <c:pt idx="2">
                  <c:v>60.133999999999993</c:v>
                </c:pt>
                <c:pt idx="3">
                  <c:v>75.562000000000012</c:v>
                </c:pt>
                <c:pt idx="4">
                  <c:v>78.271999999999991</c:v>
                </c:pt>
                <c:pt idx="5">
                  <c:v>79.67</c:v>
                </c:pt>
                <c:pt idx="6">
                  <c:v>80.953999999999994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8D0-4DED-A539-69E5F19BC0DE}"/>
            </c:ext>
          </c:extLst>
        </c:ser>
        <c:ser>
          <c:idx val="4"/>
          <c:order val="4"/>
          <c:tx>
            <c:v>8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Hoja1!$BA$46:$BG$46</c:f>
              <c:numCache>
                <c:formatCode>General</c:formatCode>
                <c:ptCount val="7"/>
                <c:pt idx="0">
                  <c:v>5.39</c:v>
                </c:pt>
                <c:pt idx="1">
                  <c:v>26.725999999999999</c:v>
                </c:pt>
                <c:pt idx="2">
                  <c:v>56.191999999999993</c:v>
                </c:pt>
                <c:pt idx="3">
                  <c:v>70.147999999999996</c:v>
                </c:pt>
                <c:pt idx="4">
                  <c:v>75.698000000000008</c:v>
                </c:pt>
                <c:pt idx="5">
                  <c:v>74.882000000000005</c:v>
                </c:pt>
                <c:pt idx="6">
                  <c:v>77.39200000000001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8D0-4DED-A539-69E5F19BC0DE}"/>
            </c:ext>
          </c:extLst>
        </c:ser>
        <c:ser>
          <c:idx val="5"/>
          <c:order val="5"/>
          <c:tx>
            <c:v>10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Hoja1!$BA$47:$BG$47</c:f>
              <c:numCache>
                <c:formatCode>General</c:formatCode>
                <c:ptCount val="7"/>
                <c:pt idx="0">
                  <c:v>4.8600000000000003</c:v>
                </c:pt>
                <c:pt idx="1">
                  <c:v>22.213999999999999</c:v>
                </c:pt>
                <c:pt idx="2">
                  <c:v>50.958000000000006</c:v>
                </c:pt>
                <c:pt idx="3">
                  <c:v>66.820000000000007</c:v>
                </c:pt>
                <c:pt idx="4">
                  <c:v>74.103999999999999</c:v>
                </c:pt>
                <c:pt idx="5">
                  <c:v>78.382800000000003</c:v>
                </c:pt>
                <c:pt idx="6">
                  <c:v>81.012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4C-4F2F-9519-F9ADD872A94D}"/>
            </c:ext>
          </c:extLst>
        </c:ser>
        <c:ser>
          <c:idx val="6"/>
          <c:order val="6"/>
          <c:tx>
            <c:v>12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Hoja1!$BA$48:$BG$48</c:f>
              <c:numCache>
                <c:formatCode>General</c:formatCode>
                <c:ptCount val="7"/>
                <c:pt idx="0">
                  <c:v>4.7560000000000002</c:v>
                </c:pt>
                <c:pt idx="1">
                  <c:v>13.504</c:v>
                </c:pt>
                <c:pt idx="2">
                  <c:v>37.341999999999999</c:v>
                </c:pt>
                <c:pt idx="3">
                  <c:v>54.276666666666671</c:v>
                </c:pt>
                <c:pt idx="4">
                  <c:v>62.316666666666663</c:v>
                </c:pt>
                <c:pt idx="5">
                  <c:v>80.466666666666669</c:v>
                </c:pt>
                <c:pt idx="6">
                  <c:v>81.09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4C-4F2F-9519-F9ADD872A94D}"/>
            </c:ext>
          </c:extLst>
        </c:ser>
        <c:ser>
          <c:idx val="7"/>
          <c:order val="7"/>
          <c:tx>
            <c:v>14 mM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Hoja1!$BA$49:$BG$49</c:f>
              <c:numCache>
                <c:formatCode>General</c:formatCode>
                <c:ptCount val="7"/>
                <c:pt idx="0">
                  <c:v>4.76</c:v>
                </c:pt>
                <c:pt idx="1">
                  <c:v>12.062000000000001</c:v>
                </c:pt>
                <c:pt idx="2">
                  <c:v>37.507999999999996</c:v>
                </c:pt>
                <c:pt idx="3">
                  <c:v>49.183999999999997</c:v>
                </c:pt>
                <c:pt idx="4">
                  <c:v>65.95</c:v>
                </c:pt>
                <c:pt idx="5">
                  <c:v>75.16</c:v>
                </c:pt>
                <c:pt idx="6">
                  <c:v>81.432000000000002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4C-4F2F-9519-F9ADD872A94D}"/>
            </c:ext>
          </c:extLst>
        </c:ser>
        <c:ser>
          <c:idx val="8"/>
          <c:order val="8"/>
          <c:tx>
            <c:v>20 mM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Hoja1!$BA$41:$BG$41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Hoja1!$BA$50:$BG$50</c:f>
              <c:numCache>
                <c:formatCode>General</c:formatCode>
                <c:ptCount val="7"/>
                <c:pt idx="0">
                  <c:v>4.5</c:v>
                </c:pt>
                <c:pt idx="1">
                  <c:v>5.1859999999999999</c:v>
                </c:pt>
                <c:pt idx="2">
                  <c:v>8.1320000000000014</c:v>
                </c:pt>
                <c:pt idx="3">
                  <c:v>16.356000000000002</c:v>
                </c:pt>
                <c:pt idx="4">
                  <c:v>19.357999999999997</c:v>
                </c:pt>
                <c:pt idx="5">
                  <c:v>22.538</c:v>
                </c:pt>
                <c:pt idx="6">
                  <c:v>23.104000000000003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15-45B5-B4C8-61BED3D63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728856"/>
        <c:axId val="345730824"/>
      </c:scatterChart>
      <c:valAx>
        <c:axId val="345728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 (dias)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5730824"/>
        <c:crosses val="autoZero"/>
        <c:crossBetween val="midCat"/>
      </c:valAx>
      <c:valAx>
        <c:axId val="345730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Crcimiento micelial(mm)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4572885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</a:t>
            </a:r>
            <a:r>
              <a:rPr lang="es-CL" baseline="0"/>
              <a:t> in PDA y MM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Cu+2 en PDA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plus>
            <c:minus>
              <c:numRef>
                <c:f>Hoja1!$CD$5:$CD$9</c:f>
                <c:numCache>
                  <c:formatCode>General</c:formatCode>
                  <c:ptCount val="5"/>
                  <c:pt idx="0">
                    <c:v>0.75791380336640568</c:v>
                  </c:pt>
                  <c:pt idx="1">
                    <c:v>0.50685303589896613</c:v>
                  </c:pt>
                  <c:pt idx="2">
                    <c:v>0.65919142389243335</c:v>
                  </c:pt>
                  <c:pt idx="3">
                    <c:v>0.3855774889694677</c:v>
                  </c:pt>
                  <c:pt idx="4">
                    <c:v>0.13285330255586406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Hoja1!$AZ$15:$AZ$19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Hoja1!$BH$15:$BH$19</c:f>
              <c:numCache>
                <c:formatCode>General</c:formatCode>
                <c:ptCount val="5"/>
                <c:pt idx="0">
                  <c:v>12.071428571428573</c:v>
                </c:pt>
                <c:pt idx="1">
                  <c:v>11.132285714285715</c:v>
                </c:pt>
                <c:pt idx="2">
                  <c:v>1.8148571428571429</c:v>
                </c:pt>
                <c:pt idx="3">
                  <c:v>1.4211428571428573</c:v>
                </c:pt>
                <c:pt idx="4">
                  <c:v>0.75571428571428589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91-4E3A-A854-35EC5343CE52}"/>
            </c:ext>
          </c:extLst>
        </c:ser>
        <c:ser>
          <c:idx val="1"/>
          <c:order val="1"/>
          <c:tx>
            <c:v>Cu+2 en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Hoja1!$AZ$4:$AZ$8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Hoja1!$BH$4:$BH$8</c:f>
              <c:numCache>
                <c:formatCode>General</c:formatCode>
                <c:ptCount val="5"/>
                <c:pt idx="0">
                  <c:v>11.507428571428573</c:v>
                </c:pt>
                <c:pt idx="1">
                  <c:v>11.393714285714285</c:v>
                </c:pt>
                <c:pt idx="2">
                  <c:v>2.910857142857143</c:v>
                </c:pt>
                <c:pt idx="3">
                  <c:v>2.2476190476190476</c:v>
                </c:pt>
                <c:pt idx="4">
                  <c:v>1.2877142857142856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6B-432E-9F2D-811F94CCF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42888"/>
        <c:axId val="411543872"/>
      </c:scatterChart>
      <c:valAx>
        <c:axId val="411542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mM</a:t>
                </a:r>
                <a:r>
                  <a:rPr lang="es-CL" baseline="0"/>
                  <a:t> de Cu+2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1543872"/>
        <c:crosses val="autoZero"/>
        <c:crossBetween val="midCat"/>
      </c:valAx>
      <c:valAx>
        <c:axId val="411543872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Tasa de crecimiento radial (mm/dia)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1542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022718114232933"/>
          <c:y val="0.37588905639732695"/>
          <c:w val="0.14723370151276496"/>
          <c:h val="0.15612207322105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Cu+2/Fe+2  en</a:t>
            </a:r>
            <a:r>
              <a:rPr lang="es-CL" baseline="0"/>
              <a:t> PDA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Hoja1!$C$71:$I$71</c:f>
                <c:numCache>
                  <c:formatCode>General</c:formatCode>
                  <c:ptCount val="7"/>
                  <c:pt idx="0">
                    <c:v>8.3864970836061092E-2</c:v>
                  </c:pt>
                  <c:pt idx="1">
                    <c:v>0.27574142476844776</c:v>
                  </c:pt>
                  <c:pt idx="2">
                    <c:v>1.0259142264341616</c:v>
                  </c:pt>
                  <c:pt idx="3">
                    <c:v>1.7567299166348811</c:v>
                  </c:pt>
                  <c:pt idx="4">
                    <c:v>0.61533188876681488</c:v>
                  </c:pt>
                  <c:pt idx="5">
                    <c:v>0.61533188876681488</c:v>
                  </c:pt>
                  <c:pt idx="6">
                    <c:v>0.31085902485424949</c:v>
                  </c:pt>
                </c:numCache>
              </c:numRef>
            </c:plus>
            <c:minus>
              <c:numRef>
                <c:f>Hoja1!$C$71:$I$71</c:f>
                <c:numCache>
                  <c:formatCode>General</c:formatCode>
                  <c:ptCount val="7"/>
                  <c:pt idx="0">
                    <c:v>8.3864970836061092E-2</c:v>
                  </c:pt>
                  <c:pt idx="1">
                    <c:v>0.27574142476844776</c:v>
                  </c:pt>
                  <c:pt idx="2">
                    <c:v>1.0259142264341616</c:v>
                  </c:pt>
                  <c:pt idx="3">
                    <c:v>1.7567299166348811</c:v>
                  </c:pt>
                  <c:pt idx="4">
                    <c:v>0.61533188876681488</c:v>
                  </c:pt>
                  <c:pt idx="5">
                    <c:v>0.61533188876681488</c:v>
                  </c:pt>
                  <c:pt idx="6">
                    <c:v>0.31085902485424949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Hoja1!$C$62:$I$62</c:f>
              <c:numCache>
                <c:formatCode>General</c:formatCode>
                <c:ptCount val="7"/>
                <c:pt idx="0">
                  <c:v>6.6333333333333329</c:v>
                </c:pt>
                <c:pt idx="1">
                  <c:v>14.513333333333334</c:v>
                </c:pt>
                <c:pt idx="2">
                  <c:v>36.629999999999995</c:v>
                </c:pt>
                <c:pt idx="3">
                  <c:v>54.94</c:v>
                </c:pt>
                <c:pt idx="4">
                  <c:v>77.376666666666665</c:v>
                </c:pt>
                <c:pt idx="5">
                  <c:v>77.376666666666665</c:v>
                </c:pt>
                <c:pt idx="6">
                  <c:v>86.453333333333333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97-4B00-A2DC-882DC5D5C4F3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Hoja1!$C$72:$I$72</c:f>
                <c:numCache>
                  <c:formatCode>General</c:formatCode>
                  <c:ptCount val="7"/>
                  <c:pt idx="0">
                    <c:v>0.17785762095938826</c:v>
                  </c:pt>
                  <c:pt idx="1">
                    <c:v>5.5075705472860705E-2</c:v>
                  </c:pt>
                  <c:pt idx="2">
                    <c:v>0.29871948937646026</c:v>
                  </c:pt>
                  <c:pt idx="3">
                    <c:v>0.29103264421710345</c:v>
                  </c:pt>
                  <c:pt idx="4">
                    <c:v>0.51539628765963585</c:v>
                  </c:pt>
                  <c:pt idx="5">
                    <c:v>0.51539628765963585</c:v>
                  </c:pt>
                  <c:pt idx="6">
                    <c:v>0.4409459528483482</c:v>
                  </c:pt>
                </c:numCache>
              </c:numRef>
            </c:plus>
            <c:minus>
              <c:numRef>
                <c:f>Hoja1!$C$72:$I$72</c:f>
                <c:numCache>
                  <c:formatCode>General</c:formatCode>
                  <c:ptCount val="7"/>
                  <c:pt idx="0">
                    <c:v>0.17785762095938826</c:v>
                  </c:pt>
                  <c:pt idx="1">
                    <c:v>5.5075705472860705E-2</c:v>
                  </c:pt>
                  <c:pt idx="2">
                    <c:v>0.29871948937646026</c:v>
                  </c:pt>
                  <c:pt idx="3">
                    <c:v>0.29103264421710345</c:v>
                  </c:pt>
                  <c:pt idx="4">
                    <c:v>0.51539628765963585</c:v>
                  </c:pt>
                  <c:pt idx="5">
                    <c:v>0.51539628765963585</c:v>
                  </c:pt>
                  <c:pt idx="6">
                    <c:v>0.4409459528483482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Hoja1!$C$63:$I$63</c:f>
              <c:numCache>
                <c:formatCode>General</c:formatCode>
                <c:ptCount val="7"/>
                <c:pt idx="0">
                  <c:v>5.253333333333333</c:v>
                </c:pt>
                <c:pt idx="1">
                  <c:v>17.443333333333332</c:v>
                </c:pt>
                <c:pt idx="2">
                  <c:v>42.156666666666666</c:v>
                </c:pt>
                <c:pt idx="3">
                  <c:v>65.38</c:v>
                </c:pt>
                <c:pt idx="4">
                  <c:v>82.593333333333334</c:v>
                </c:pt>
                <c:pt idx="5">
                  <c:v>82.593333333333334</c:v>
                </c:pt>
                <c:pt idx="6">
                  <c:v>87.256666666666675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97-4B00-A2DC-882DC5D5C4F3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Hoja1!$C$73:$I$73</c:f>
                <c:numCache>
                  <c:formatCode>General</c:formatCode>
                  <c:ptCount val="7"/>
                  <c:pt idx="0">
                    <c:v>0.14364307617610142</c:v>
                  </c:pt>
                  <c:pt idx="1">
                    <c:v>0.36363901514184827</c:v>
                  </c:pt>
                  <c:pt idx="2">
                    <c:v>0.11015141094572238</c:v>
                  </c:pt>
                  <c:pt idx="3">
                    <c:v>0.30859898466024382</c:v>
                  </c:pt>
                  <c:pt idx="4">
                    <c:v>0.35809682117177893</c:v>
                  </c:pt>
                  <c:pt idx="5">
                    <c:v>0.35809682117177893</c:v>
                  </c:pt>
                  <c:pt idx="6">
                    <c:v>0.18556220879622426</c:v>
                  </c:pt>
                </c:numCache>
              </c:numRef>
            </c:plus>
            <c:minus>
              <c:numRef>
                <c:f>Hoja1!$C$73:$I$73</c:f>
                <c:numCache>
                  <c:formatCode>General</c:formatCode>
                  <c:ptCount val="7"/>
                  <c:pt idx="0">
                    <c:v>0.14364307617610142</c:v>
                  </c:pt>
                  <c:pt idx="1">
                    <c:v>0.36363901514184827</c:v>
                  </c:pt>
                  <c:pt idx="2">
                    <c:v>0.11015141094572238</c:v>
                  </c:pt>
                  <c:pt idx="3">
                    <c:v>0.30859898466024382</c:v>
                  </c:pt>
                  <c:pt idx="4">
                    <c:v>0.35809682117177893</c:v>
                  </c:pt>
                  <c:pt idx="5">
                    <c:v>0.35809682117177893</c:v>
                  </c:pt>
                  <c:pt idx="6">
                    <c:v>0.18556220879622426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Hoja1!$C$64:$I$64</c:f>
              <c:numCache>
                <c:formatCode>General</c:formatCode>
                <c:ptCount val="7"/>
                <c:pt idx="0">
                  <c:v>4.8466666666666667</c:v>
                </c:pt>
                <c:pt idx="1">
                  <c:v>5.5466666666666669</c:v>
                </c:pt>
                <c:pt idx="2">
                  <c:v>8.5633333333333344</c:v>
                </c:pt>
                <c:pt idx="3">
                  <c:v>9.9333333333333318</c:v>
                </c:pt>
                <c:pt idx="4">
                  <c:v>17.193333333333332</c:v>
                </c:pt>
                <c:pt idx="5">
                  <c:v>17.193333333333332</c:v>
                </c:pt>
                <c:pt idx="6">
                  <c:v>21.486666666666665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97-4B00-A2DC-882DC5D5C4F3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Hoja1!$C$65:$I$65</c:f>
              <c:numCache>
                <c:formatCode>General</c:formatCode>
                <c:ptCount val="7"/>
                <c:pt idx="0">
                  <c:v>4.7666666666666666</c:v>
                </c:pt>
                <c:pt idx="1">
                  <c:v>5.0233333333333334</c:v>
                </c:pt>
                <c:pt idx="2">
                  <c:v>5.0733333333333333</c:v>
                </c:pt>
                <c:pt idx="3">
                  <c:v>5.0566666666666666</c:v>
                </c:pt>
                <c:pt idx="4">
                  <c:v>5.1966666666666663</c:v>
                </c:pt>
                <c:pt idx="5">
                  <c:v>5.1966666666666663</c:v>
                </c:pt>
                <c:pt idx="6">
                  <c:v>5.17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97-4B00-A2DC-882DC5D5C4F3}"/>
            </c:ext>
          </c:extLst>
        </c:ser>
        <c:ser>
          <c:idx val="4"/>
          <c:order val="4"/>
          <c:tx>
            <c:v>8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Hoja1!$C$66:$I$66</c:f>
              <c:numCache>
                <c:formatCode>General</c:formatCode>
                <c:ptCount val="7"/>
                <c:pt idx="0">
                  <c:v>4.5566666666666675</c:v>
                </c:pt>
                <c:pt idx="1">
                  <c:v>4.6966666666666663</c:v>
                </c:pt>
                <c:pt idx="2">
                  <c:v>5.09</c:v>
                </c:pt>
                <c:pt idx="3">
                  <c:v>5.126666666666666</c:v>
                </c:pt>
                <c:pt idx="4">
                  <c:v>5.126666666666666</c:v>
                </c:pt>
                <c:pt idx="5">
                  <c:v>5.126666666666666</c:v>
                </c:pt>
                <c:pt idx="6">
                  <c:v>5.0933333333333337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997-4B00-A2DC-882DC5D5C4F3}"/>
            </c:ext>
          </c:extLst>
        </c:ser>
        <c:ser>
          <c:idx val="5"/>
          <c:order val="5"/>
          <c:tx>
            <c:v>10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Hoja1!$C$67:$I$67</c:f>
              <c:numCache>
                <c:formatCode>General</c:formatCode>
                <c:ptCount val="7"/>
                <c:pt idx="0">
                  <c:v>4.3100000000000005</c:v>
                </c:pt>
                <c:pt idx="1">
                  <c:v>4.4933333333333332</c:v>
                </c:pt>
                <c:pt idx="2">
                  <c:v>4.8533333333333335</c:v>
                </c:pt>
                <c:pt idx="3">
                  <c:v>5.1033333333333335</c:v>
                </c:pt>
                <c:pt idx="4">
                  <c:v>5.07</c:v>
                </c:pt>
                <c:pt idx="5">
                  <c:v>5.07</c:v>
                </c:pt>
                <c:pt idx="6">
                  <c:v>5.0733333333333333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997-4B00-A2DC-882DC5D5C4F3}"/>
            </c:ext>
          </c:extLst>
        </c:ser>
        <c:ser>
          <c:idx val="6"/>
          <c:order val="6"/>
          <c:tx>
            <c:v>12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Hoja1!$C$77:$I$77</c:f>
                <c:numCache>
                  <c:formatCode>General</c:formatCode>
                  <c:ptCount val="7"/>
                  <c:pt idx="0">
                    <c:v>8.0208062770106073E-2</c:v>
                  </c:pt>
                  <c:pt idx="1">
                    <c:v>0.11930353445448834</c:v>
                  </c:pt>
                  <c:pt idx="2">
                    <c:v>0.22068076490713887</c:v>
                  </c:pt>
                  <c:pt idx="3">
                    <c:v>4.0414518843273455E-2</c:v>
                  </c:pt>
                  <c:pt idx="4">
                    <c:v>1.7320508075688402E-2</c:v>
                  </c:pt>
                  <c:pt idx="5">
                    <c:v>1.7320508075688402E-2</c:v>
                  </c:pt>
                  <c:pt idx="6">
                    <c:v>1.5275252316519142E-2</c:v>
                  </c:pt>
                </c:numCache>
              </c:numRef>
            </c:plus>
            <c:minus>
              <c:numRef>
                <c:f>Hoja1!$C$77:$I$77</c:f>
                <c:numCache>
                  <c:formatCode>General</c:formatCode>
                  <c:ptCount val="7"/>
                  <c:pt idx="0">
                    <c:v>8.0208062770106073E-2</c:v>
                  </c:pt>
                  <c:pt idx="1">
                    <c:v>0.11930353445448834</c:v>
                  </c:pt>
                  <c:pt idx="2">
                    <c:v>0.22068076490713887</c:v>
                  </c:pt>
                  <c:pt idx="3">
                    <c:v>4.0414518843273455E-2</c:v>
                  </c:pt>
                  <c:pt idx="4">
                    <c:v>1.7320508075688402E-2</c:v>
                  </c:pt>
                  <c:pt idx="5">
                    <c:v>1.7320508075688402E-2</c:v>
                  </c:pt>
                  <c:pt idx="6">
                    <c:v>1.5275252316519142E-2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Hoja1!$C$61:$I$61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Hoja1!$C$68:$I$68</c:f>
              <c:numCache>
                <c:formatCode>General</c:formatCode>
                <c:ptCount val="7"/>
                <c:pt idx="0">
                  <c:v>4.2266666666666666</c:v>
                </c:pt>
                <c:pt idx="1">
                  <c:v>4.2566666666666668</c:v>
                </c:pt>
                <c:pt idx="2">
                  <c:v>4.5599999999999996</c:v>
                </c:pt>
                <c:pt idx="3">
                  <c:v>4.8833333333333329</c:v>
                </c:pt>
                <c:pt idx="4">
                  <c:v>5.04</c:v>
                </c:pt>
                <c:pt idx="5">
                  <c:v>5.04</c:v>
                </c:pt>
                <c:pt idx="6">
                  <c:v>5.0466666666666669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997-4B00-A2DC-882DC5D5C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893888"/>
        <c:axId val="543887984"/>
      </c:scatterChart>
      <c:valAx>
        <c:axId val="543893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(dias)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43887984"/>
        <c:crosses val="autoZero"/>
        <c:crossBetween val="midCat"/>
      </c:valAx>
      <c:valAx>
        <c:axId val="543887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Crecimiento</a:t>
                </a:r>
                <a:r>
                  <a:rPr lang="es-CL" baseline="0"/>
                  <a:t> micelial 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43893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16884419918439E-2"/>
          <c:y val="9.2613963030521121E-2"/>
          <c:w val="0.89653018372703408"/>
          <c:h val="0.8416746864975212"/>
        </c:manualLayout>
      </c:layout>
      <c:scatterChart>
        <c:scatterStyle val="smooth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Hoja1!$C$100:$G$100</c:f>
              <c:numCache>
                <c:formatCode>General</c:formatCode>
                <c:ptCount val="5"/>
                <c:pt idx="0">
                  <c:v>7.0766666666666671</c:v>
                </c:pt>
                <c:pt idx="1">
                  <c:v>24.876666666666665</c:v>
                </c:pt>
                <c:pt idx="2">
                  <c:v>50.69</c:v>
                </c:pt>
                <c:pt idx="3">
                  <c:v>74.786666666666676</c:v>
                </c:pt>
                <c:pt idx="4">
                  <c:v>81.38000000000001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4C-4F45-A685-2A39EC941411}"/>
            </c:ext>
          </c:extLst>
        </c:ser>
        <c:ser>
          <c:idx val="1"/>
          <c:order val="1"/>
          <c:tx>
            <c:v>2 mM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Hoja1!$C$101:$G$101</c:f>
              <c:numCache>
                <c:formatCode>General</c:formatCode>
                <c:ptCount val="5"/>
                <c:pt idx="0">
                  <c:v>6.3633333333333333</c:v>
                </c:pt>
                <c:pt idx="1">
                  <c:v>26.783333333333331</c:v>
                </c:pt>
                <c:pt idx="2">
                  <c:v>54.706666666666671</c:v>
                </c:pt>
                <c:pt idx="3">
                  <c:v>77.296666666666681</c:v>
                </c:pt>
                <c:pt idx="4">
                  <c:v>78.540000000000006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4C-4F45-A685-2A39EC941411}"/>
            </c:ext>
          </c:extLst>
        </c:ser>
        <c:ser>
          <c:idx val="2"/>
          <c:order val="2"/>
          <c:tx>
            <c:v>4 mM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Hoja1!$C$102:$G$102</c:f>
              <c:numCache>
                <c:formatCode>General</c:formatCode>
                <c:ptCount val="5"/>
                <c:pt idx="0">
                  <c:v>5.4200000000000008</c:v>
                </c:pt>
                <c:pt idx="1">
                  <c:v>15.870000000000003</c:v>
                </c:pt>
                <c:pt idx="2">
                  <c:v>36.233333333333334</c:v>
                </c:pt>
                <c:pt idx="3">
                  <c:v>53.333333333333336</c:v>
                </c:pt>
                <c:pt idx="4">
                  <c:v>69.800000000000011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4C-4F45-A685-2A39EC941411}"/>
            </c:ext>
          </c:extLst>
        </c:ser>
        <c:ser>
          <c:idx val="3"/>
          <c:order val="3"/>
          <c:tx>
            <c:v>6 mM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Hoja1!$C$103:$G$103</c:f>
              <c:numCache>
                <c:formatCode>General</c:formatCode>
                <c:ptCount val="5"/>
                <c:pt idx="0">
                  <c:v>4.3999999999999995</c:v>
                </c:pt>
                <c:pt idx="1">
                  <c:v>6.4066666666666663</c:v>
                </c:pt>
                <c:pt idx="2">
                  <c:v>15.386666666666665</c:v>
                </c:pt>
                <c:pt idx="3">
                  <c:v>26.103333333333335</c:v>
                </c:pt>
                <c:pt idx="4">
                  <c:v>35.216666666666669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4C-4F45-A685-2A39EC941411}"/>
            </c:ext>
          </c:extLst>
        </c:ser>
        <c:ser>
          <c:idx val="4"/>
          <c:order val="4"/>
          <c:tx>
            <c:v>8 mM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Hoja1!$C$104:$G$104</c:f>
              <c:numCache>
                <c:formatCode>General</c:formatCode>
                <c:ptCount val="5"/>
                <c:pt idx="0">
                  <c:v>4.3066666666666658</c:v>
                </c:pt>
                <c:pt idx="1">
                  <c:v>6.3666666666666671</c:v>
                </c:pt>
                <c:pt idx="2">
                  <c:v>17.426666666666666</c:v>
                </c:pt>
                <c:pt idx="3">
                  <c:v>25.136666666666667</c:v>
                </c:pt>
                <c:pt idx="4">
                  <c:v>30.84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94C-4F45-A685-2A39EC941411}"/>
            </c:ext>
          </c:extLst>
        </c:ser>
        <c:ser>
          <c:idx val="5"/>
          <c:order val="5"/>
          <c:tx>
            <c:v>10 mM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Hoja1!$C$105:$G$105</c:f>
              <c:numCache>
                <c:formatCode>General</c:formatCode>
                <c:ptCount val="5"/>
                <c:pt idx="0">
                  <c:v>4.3133333333333335</c:v>
                </c:pt>
                <c:pt idx="1">
                  <c:v>6.4833333333333343</c:v>
                </c:pt>
                <c:pt idx="2">
                  <c:v>13.479999999999999</c:v>
                </c:pt>
                <c:pt idx="3">
                  <c:v>20.653333333333336</c:v>
                </c:pt>
                <c:pt idx="4">
                  <c:v>25.72666666666667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94C-4F45-A685-2A39EC941411}"/>
            </c:ext>
          </c:extLst>
        </c:ser>
        <c:ser>
          <c:idx val="6"/>
          <c:order val="6"/>
          <c:tx>
            <c:v>12 mM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Hoja1!$C$99:$G$99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Hoja1!$C$106:$G$106</c:f>
              <c:numCache>
                <c:formatCode>General</c:formatCode>
                <c:ptCount val="5"/>
                <c:pt idx="0">
                  <c:v>4.253333333333333</c:v>
                </c:pt>
                <c:pt idx="1">
                  <c:v>4.58</c:v>
                </c:pt>
                <c:pt idx="2">
                  <c:v>5.2233333333333336</c:v>
                </c:pt>
                <c:pt idx="3">
                  <c:v>7.6700000000000008</c:v>
                </c:pt>
                <c:pt idx="4">
                  <c:v>9.7566666666666677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94C-4F45-A685-2A39EC941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864392"/>
        <c:axId val="448622048"/>
      </c:scatterChart>
      <c:valAx>
        <c:axId val="44586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8622048"/>
        <c:crosses val="autoZero"/>
        <c:crossBetween val="midCat"/>
      </c:valAx>
      <c:valAx>
        <c:axId val="44862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5864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542347372783389"/>
          <c:y val="0.29586580565293913"/>
          <c:w val="0.12684799441621045"/>
          <c:h val="0.365008215250512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Cu/Fe</a:t>
            </a:r>
            <a:r>
              <a:rPr lang="es-CL" baseline="0"/>
              <a:t> in PDA ( concentration equimolar)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1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317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Hoja1!$I$71:$I$77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plus>
            <c:minus>
              <c:numRef>
                <c:f>Hoja1!$I$71:$I$77</c:f>
                <c:numCache>
                  <c:formatCode>General</c:formatCode>
                  <c:ptCount val="7"/>
                  <c:pt idx="0">
                    <c:v>0.31085902485424949</c:v>
                  </c:pt>
                  <c:pt idx="1">
                    <c:v>0.4409459528483482</c:v>
                  </c:pt>
                  <c:pt idx="2">
                    <c:v>0.18556220879622426</c:v>
                  </c:pt>
                  <c:pt idx="3">
                    <c:v>7.549834435270765E-2</c:v>
                  </c:pt>
                  <c:pt idx="4">
                    <c:v>3.7859388972002035E-2</c:v>
                  </c:pt>
                  <c:pt idx="5">
                    <c:v>5.7735026918961348E-3</c:v>
                  </c:pt>
                  <c:pt idx="6">
                    <c:v>1.5275252316519142E-2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Hoja1!$B$62:$B$68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Hoja1!$J$62:$J$68</c:f>
              <c:numCache>
                <c:formatCode>General</c:formatCode>
                <c:ptCount val="7"/>
                <c:pt idx="0">
                  <c:v>12.35047619047619</c:v>
                </c:pt>
                <c:pt idx="1">
                  <c:v>12.465238095238096</c:v>
                </c:pt>
                <c:pt idx="2">
                  <c:v>3.0695238095238091</c:v>
                </c:pt>
                <c:pt idx="3">
                  <c:v>0.73857142857142855</c:v>
                </c:pt>
                <c:pt idx="4">
                  <c:v>0.72761904761904772</c:v>
                </c:pt>
                <c:pt idx="5">
                  <c:v>0.72476190476190472</c:v>
                </c:pt>
                <c:pt idx="6">
                  <c:v>0.72095238095238101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0F-4815-8B2E-E940737FE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86608"/>
        <c:axId val="490480576"/>
      </c:scatterChart>
      <c:valAx>
        <c:axId val="48748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90480576"/>
        <c:crosses val="autoZero"/>
        <c:crossBetween val="midCat"/>
      </c:valAx>
      <c:valAx>
        <c:axId val="490480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748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Fe</a:t>
            </a:r>
            <a:r>
              <a:rPr lang="es-CL" baseline="0"/>
              <a:t> in </a:t>
            </a:r>
            <a:r>
              <a:rPr lang="es-CL"/>
              <a:t>PDA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PDA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Hoja1!$AZ$27:$AZ$34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Hoja1!$BH$27:$BH$34</c:f>
              <c:numCache>
                <c:formatCode>General</c:formatCode>
                <c:ptCount val="8"/>
                <c:pt idx="0">
                  <c:v>12.037142857142857</c:v>
                </c:pt>
                <c:pt idx="1">
                  <c:v>12.043333333333333</c:v>
                </c:pt>
                <c:pt idx="2">
                  <c:v>12.037142857142857</c:v>
                </c:pt>
                <c:pt idx="3">
                  <c:v>11.276857142857143</c:v>
                </c:pt>
                <c:pt idx="4">
                  <c:v>8.5902857142857147</c:v>
                </c:pt>
                <c:pt idx="5">
                  <c:v>5.3517142857142854</c:v>
                </c:pt>
                <c:pt idx="6">
                  <c:v>0.7857142857142857</c:v>
                </c:pt>
                <c:pt idx="7">
                  <c:v>0.7917142857142857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AA-4334-9485-1F8CE936A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472048"/>
        <c:axId val="414472376"/>
      </c:scatterChart>
      <c:valAx>
        <c:axId val="41447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4472376"/>
        <c:crosses val="autoZero"/>
        <c:crossBetween val="midCat"/>
      </c:valAx>
      <c:valAx>
        <c:axId val="414472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1447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6.xml"/><Relationship Id="rId4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67</xdr:col>
      <xdr:colOff>95249</xdr:colOff>
      <xdr:row>1</xdr:row>
      <xdr:rowOff>27668</xdr:rowOff>
    </xdr:from>
    <xdr:to>
      <xdr:col>73</xdr:col>
      <xdr:colOff>95249</xdr:colOff>
      <xdr:row>14</xdr:row>
      <xdr:rowOff>131082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DEEF502-0F36-4AE6-8B2F-4142FE354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129267</xdr:colOff>
      <xdr:row>1</xdr:row>
      <xdr:rowOff>52161</xdr:rowOff>
    </xdr:from>
    <xdr:to>
      <xdr:col>67</xdr:col>
      <xdr:colOff>129267</xdr:colOff>
      <xdr:row>14</xdr:row>
      <xdr:rowOff>155575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508AB6B-F54D-4930-83D6-84B926B0F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185963</xdr:colOff>
      <xdr:row>17</xdr:row>
      <xdr:rowOff>104775</xdr:rowOff>
    </xdr:from>
    <xdr:to>
      <xdr:col>67</xdr:col>
      <xdr:colOff>185963</xdr:colOff>
      <xdr:row>35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08C5141-742A-47CD-83E2-7A5D68AD6E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67</xdr:col>
      <xdr:colOff>452965</xdr:colOff>
      <xdr:row>17</xdr:row>
      <xdr:rowOff>59267</xdr:rowOff>
    </xdr:from>
    <xdr:to>
      <xdr:col>73</xdr:col>
      <xdr:colOff>452965</xdr:colOff>
      <xdr:row>35</xdr:row>
      <xdr:rowOff>59267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0ED9F6C-D293-4E27-9832-07E87681B2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603250</xdr:colOff>
      <xdr:row>37</xdr:row>
      <xdr:rowOff>49212</xdr:rowOff>
    </xdr:from>
    <xdr:to>
      <xdr:col>69</xdr:col>
      <xdr:colOff>408215</xdr:colOff>
      <xdr:row>51</xdr:row>
      <xdr:rowOff>46037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B31D8A6-1780-4018-9F11-471C3BC53B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48985</xdr:colOff>
      <xdr:row>61</xdr:row>
      <xdr:rowOff>18598</xdr:rowOff>
    </xdr:from>
    <xdr:to>
      <xdr:col>22</xdr:col>
      <xdr:colOff>302985</xdr:colOff>
      <xdr:row>84</xdr:row>
      <xdr:rowOff>178027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2306D74-F086-46D7-B8B4-C6CFF05FF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571499</xdr:colOff>
      <xdr:row>100</xdr:row>
      <xdr:rowOff>160336</xdr:rowOff>
    </xdr:from>
    <xdr:to>
      <xdr:col>17</xdr:col>
      <xdr:colOff>206374</xdr:colOff>
      <xdr:row>122</xdr:row>
      <xdr:rowOff>79375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55E7361-D664-45F2-9F5B-F002A2FB68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60</xdr:col>
      <xdr:colOff>605517</xdr:colOff>
      <xdr:row>52</xdr:row>
      <xdr:rowOff>111579</xdr:rowOff>
    </xdr:from>
    <xdr:to>
      <xdr:col>66</xdr:col>
      <xdr:colOff>605517</xdr:colOff>
      <xdr:row>66</xdr:row>
      <xdr:rowOff>187779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2DC17E8-24A1-4174-998B-6DECE24685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67</xdr:col>
      <xdr:colOff>561974</xdr:colOff>
      <xdr:row>52</xdr:row>
      <xdr:rowOff>57150</xdr:rowOff>
    </xdr:from>
    <xdr:to>
      <xdr:col>73</xdr:col>
      <xdr:colOff>561974</xdr:colOff>
      <xdr:row>66</xdr:row>
      <xdr:rowOff>133350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B199444-DF83-4AAD-A684-7C407CD41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71</xdr:col>
      <xdr:colOff>340178</xdr:colOff>
      <xdr:row>36</xdr:row>
      <xdr:rowOff>2721</xdr:rowOff>
    </xdr:from>
    <xdr:to>
      <xdr:col>80</xdr:col>
      <xdr:colOff>168728</xdr:colOff>
      <xdr:row>57</xdr:row>
      <xdr:rowOff>21771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82919B2-89FF-4325-9CFC-1D547BF220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75</xdr:col>
      <xdr:colOff>0</xdr:colOff>
      <xdr:row>59</xdr:row>
      <xdr:rowOff>0</xdr:rowOff>
    </xdr:from>
    <xdr:to>
      <xdr:col>83</xdr:col>
      <xdr:colOff>590550</xdr:colOff>
      <xdr:row>80</xdr:row>
      <xdr:rowOff>90487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23DFC6D7-3A38-49D6-8E48-C630BB0FA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67</xdr:col>
      <xdr:colOff>352422</xdr:colOff>
      <xdr:row>75</xdr:row>
      <xdr:rowOff>112014</xdr:rowOff>
    </xdr:from>
    <xdr:to>
      <xdr:col>73</xdr:col>
      <xdr:colOff>352422</xdr:colOff>
      <xdr:row>93</xdr:row>
      <xdr:rowOff>2286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3E5ADA76-0F02-4FBF-A886-FB51E58A4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2</xdr:row>
      <xdr:rowOff>19050</xdr:rowOff>
    </xdr:from>
    <xdr:to>
      <xdr:col>7</xdr:col>
      <xdr:colOff>704850</xdr:colOff>
      <xdr:row>18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A7A587A-96CB-4B89-BC2D-D11487250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71437</xdr:colOff>
      <xdr:row>2</xdr:row>
      <xdr:rowOff>0</xdr:rowOff>
    </xdr:from>
    <xdr:to>
      <xdr:col>16</xdr:col>
      <xdr:colOff>547687</xdr:colOff>
      <xdr:row>20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4CEBC73-60D1-4ECA-86B5-500D025DA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738186</xdr:colOff>
      <xdr:row>2</xdr:row>
      <xdr:rowOff>3402</xdr:rowOff>
    </xdr:from>
    <xdr:to>
      <xdr:col>25</xdr:col>
      <xdr:colOff>428625</xdr:colOff>
      <xdr:row>21</xdr:row>
      <xdr:rowOff>13152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5A2BF6D-4F66-4777-B06D-0E78F4647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166687</xdr:colOff>
      <xdr:row>21</xdr:row>
      <xdr:rowOff>142875</xdr:rowOff>
    </xdr:from>
    <xdr:to>
      <xdr:col>10</xdr:col>
      <xdr:colOff>319087</xdr:colOff>
      <xdr:row>28</xdr:row>
      <xdr:rowOff>154145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7DE28AD-DEE0-4708-B9CA-0859ABC2A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" y="4143375"/>
          <a:ext cx="7772400" cy="1344770"/>
        </a:xfrm>
        <a:prstGeom prst="rect">
          <a:avLst/>
        </a:prstGeom>
      </xdr:spPr>
    </xdr:pic>
    <xdr:clientData/>
  </xdr:twoCellAnchor>
  <xdr:twoCellAnchor>
    <xdr:from>
      <xdr:col>26</xdr:col>
      <xdr:colOff>423333</xdr:colOff>
      <xdr:row>2</xdr:row>
      <xdr:rowOff>0</xdr:rowOff>
    </xdr:from>
    <xdr:to>
      <xdr:col>35</xdr:col>
      <xdr:colOff>251883</xdr:colOff>
      <xdr:row>23</xdr:row>
      <xdr:rowOff>95250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AF10E20-0276-4213-908C-49CC84891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743857</xdr:colOff>
      <xdr:row>17</xdr:row>
      <xdr:rowOff>70908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B13C035-E031-4F13-AAA1-6E87786C5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422672</xdr:colOff>
      <xdr:row>5</xdr:row>
      <xdr:rowOff>15478</xdr:rowOff>
    </xdr:from>
    <xdr:to>
      <xdr:col>19</xdr:col>
      <xdr:colOff>422672</xdr:colOff>
      <xdr:row>19</xdr:row>
      <xdr:rowOff>91678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2F7ADE6-C435-4CAC-A7D8-FE25B7F08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684610</xdr:colOff>
      <xdr:row>24</xdr:row>
      <xdr:rowOff>27384</xdr:rowOff>
    </xdr:from>
    <xdr:to>
      <xdr:col>19</xdr:col>
      <xdr:colOff>684610</xdr:colOff>
      <xdr:row>38</xdr:row>
      <xdr:rowOff>103584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35A3094-D17B-439B-B3B2-ADEAB9890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5953</xdr:colOff>
      <xdr:row>24</xdr:row>
      <xdr:rowOff>146446</xdr:rowOff>
    </xdr:from>
    <xdr:to>
      <xdr:col>27</xdr:col>
      <xdr:colOff>5953</xdr:colOff>
      <xdr:row>39</xdr:row>
      <xdr:rowOff>32146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8CA53FA-ABA9-4934-988A-DA3D5E2598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90487</xdr:colOff>
      <xdr:row>1</xdr:row>
      <xdr:rowOff>130969</xdr:rowOff>
    </xdr:from>
    <xdr:to>
      <xdr:col>20</xdr:col>
      <xdr:colOff>90487</xdr:colOff>
      <xdr:row>16</xdr:row>
      <xdr:rowOff>16669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23AE5FE-7C47-46E6-85AA-79BCF6CC52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577453</xdr:colOff>
      <xdr:row>19</xdr:row>
      <xdr:rowOff>98822</xdr:rowOff>
    </xdr:from>
    <xdr:to>
      <xdr:col>17</xdr:col>
      <xdr:colOff>577453</xdr:colOff>
      <xdr:row>33</xdr:row>
      <xdr:rowOff>175022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D16DD5D-17B9-42DE-8CD5-4347C5F781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375048</xdr:colOff>
      <xdr:row>35</xdr:row>
      <xdr:rowOff>158353</xdr:rowOff>
    </xdr:from>
    <xdr:to>
      <xdr:col>18</xdr:col>
      <xdr:colOff>375048</xdr:colOff>
      <xdr:row>50</xdr:row>
      <xdr:rowOff>44053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58DBE96-6A50-4971-95C3-2775AF09F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244078</xdr:colOff>
      <xdr:row>53</xdr:row>
      <xdr:rowOff>134540</xdr:rowOff>
    </xdr:from>
    <xdr:to>
      <xdr:col>19</xdr:col>
      <xdr:colOff>244078</xdr:colOff>
      <xdr:row>68</xdr:row>
      <xdr:rowOff>20240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F725F18-7523-4E3B-8E43-6A47FD9326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12</xdr:row>
      <xdr:rowOff>33337</xdr:rowOff>
    </xdr:from>
    <xdr:to>
      <xdr:col>10</xdr:col>
      <xdr:colOff>114300</xdr:colOff>
      <xdr:row>26</xdr:row>
      <xdr:rowOff>109537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0603C94-B0B3-4F46-83AC-1542C1B338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C7F3-662B-4477-8475-FA594972347F}">
  <dimension ref="A2:CN106"/>
  <sheetViews>
    <sheetView topLeftCell="BQ1" zoomScale="63" zoomScaleNormal="63" workbookViewId="0">
      <selection activeCell="BV75" sqref="BV75"/>
    </sheetView>
  </sheetViews>
  <sheetFormatPr baseColWidth="10" defaultRowHeight="14.5" x14ac:dyDescent="0.35"/>
  <cols>
    <col min="1" max="1" width="27.81640625" customWidth="1"/>
    <col min="2" max="20" width="11.453125"/>
    <col min="21" max="21" width="15.54296875" bestFit="1" customWidth="1"/>
    <col min="22" max="92" width="11.453125"/>
  </cols>
  <sheetData>
    <row r="2" spans="1:90" x14ac:dyDescent="0.35">
      <c r="AZ2" s="1"/>
      <c r="BA2" s="41" t="s">
        <v>52</v>
      </c>
      <c r="BB2" s="42"/>
      <c r="BC2" s="42"/>
      <c r="BD2" s="42"/>
      <c r="BE2" s="42"/>
      <c r="BF2" s="42"/>
      <c r="BG2" s="43"/>
      <c r="BX2" s="40" t="s">
        <v>61</v>
      </c>
      <c r="BY2" s="40"/>
      <c r="BZ2" s="40"/>
      <c r="CA2" s="40"/>
      <c r="CB2" s="40"/>
      <c r="CC2" s="40"/>
      <c r="CD2" s="40"/>
    </row>
    <row r="3" spans="1:90" ht="21" x14ac:dyDescent="0.5">
      <c r="A3" s="2" t="s">
        <v>38</v>
      </c>
      <c r="B3" s="35" t="s">
        <v>44</v>
      </c>
      <c r="C3" s="35"/>
      <c r="D3" s="16"/>
      <c r="E3" s="16"/>
      <c r="F3" s="16"/>
      <c r="G3" s="12"/>
      <c r="H3" s="12"/>
      <c r="I3" s="36" t="s">
        <v>46</v>
      </c>
      <c r="J3" s="36"/>
      <c r="K3" s="17"/>
      <c r="L3" s="17"/>
      <c r="M3" s="17"/>
      <c r="N3" s="12"/>
      <c r="O3" s="12"/>
      <c r="P3" s="37" t="s">
        <v>47</v>
      </c>
      <c r="Q3" s="37"/>
      <c r="R3" s="18"/>
      <c r="S3" s="18"/>
      <c r="T3" s="18"/>
      <c r="U3" s="12"/>
      <c r="V3" s="12"/>
      <c r="W3" s="38" t="s">
        <v>48</v>
      </c>
      <c r="X3" s="38"/>
      <c r="Y3" s="19"/>
      <c r="Z3" s="19"/>
      <c r="AA3" s="19"/>
      <c r="AB3" s="12"/>
      <c r="AC3" s="12"/>
      <c r="AD3" s="39" t="s">
        <v>49</v>
      </c>
      <c r="AE3" s="39"/>
      <c r="AF3" s="20"/>
      <c r="AG3" s="20"/>
      <c r="AH3" s="20"/>
      <c r="AI3" s="12"/>
      <c r="AJ3" s="12"/>
      <c r="AK3" s="33" t="s">
        <v>50</v>
      </c>
      <c r="AL3" s="33"/>
      <c r="AM3" s="21"/>
      <c r="AN3" s="21"/>
      <c r="AO3" s="21"/>
      <c r="AP3" s="12"/>
      <c r="AQ3" s="12"/>
      <c r="AR3" s="34" t="s">
        <v>51</v>
      </c>
      <c r="AS3" s="34"/>
      <c r="AT3" s="22"/>
      <c r="AU3" s="22"/>
      <c r="AV3" s="22"/>
      <c r="AW3" s="1"/>
      <c r="AX3" s="15" t="s">
        <v>33</v>
      </c>
      <c r="AZ3" s="1" t="s">
        <v>8</v>
      </c>
      <c r="BA3" s="1">
        <v>1</v>
      </c>
      <c r="BB3" s="1">
        <v>2</v>
      </c>
      <c r="BC3" s="1">
        <v>3</v>
      </c>
      <c r="BD3" s="1">
        <v>4</v>
      </c>
      <c r="BE3" s="1">
        <v>5</v>
      </c>
      <c r="BF3" s="1">
        <v>6</v>
      </c>
      <c r="BG3" s="1">
        <v>7</v>
      </c>
      <c r="BH3" t="s">
        <v>27</v>
      </c>
      <c r="BI3" t="s">
        <v>17</v>
      </c>
      <c r="BX3" s="4" t="s">
        <v>19</v>
      </c>
      <c r="CF3" t="s">
        <v>26</v>
      </c>
    </row>
    <row r="4" spans="1:90" x14ac:dyDescent="0.35">
      <c r="A4" s="1" t="s">
        <v>8</v>
      </c>
      <c r="B4" s="12" t="s">
        <v>6</v>
      </c>
      <c r="C4" s="12" t="s">
        <v>7</v>
      </c>
      <c r="D4" s="12" t="s">
        <v>14</v>
      </c>
      <c r="E4" s="12" t="s">
        <v>15</v>
      </c>
      <c r="F4" s="12" t="s">
        <v>16</v>
      </c>
      <c r="G4" s="12" t="s">
        <v>9</v>
      </c>
      <c r="H4" s="12" t="s">
        <v>17</v>
      </c>
      <c r="I4" s="12" t="s">
        <v>6</v>
      </c>
      <c r="J4" s="12" t="s">
        <v>7</v>
      </c>
      <c r="K4" s="12" t="s">
        <v>14</v>
      </c>
      <c r="L4" s="12" t="s">
        <v>15</v>
      </c>
      <c r="M4" s="12" t="s">
        <v>16</v>
      </c>
      <c r="N4" s="12" t="s">
        <v>9</v>
      </c>
      <c r="O4" s="12" t="s">
        <v>17</v>
      </c>
      <c r="P4" s="12" t="s">
        <v>6</v>
      </c>
      <c r="Q4" s="12" t="s">
        <v>7</v>
      </c>
      <c r="R4" s="12" t="s">
        <v>14</v>
      </c>
      <c r="S4" s="12" t="s">
        <v>15</v>
      </c>
      <c r="T4" s="12" t="s">
        <v>16</v>
      </c>
      <c r="U4" s="12" t="s">
        <v>9</v>
      </c>
      <c r="V4" s="12" t="s">
        <v>17</v>
      </c>
      <c r="W4" s="12" t="s">
        <v>6</v>
      </c>
      <c r="X4" s="12" t="s">
        <v>7</v>
      </c>
      <c r="Y4" s="12" t="s">
        <v>14</v>
      </c>
      <c r="Z4" s="12" t="s">
        <v>15</v>
      </c>
      <c r="AA4" s="12" t="s">
        <v>16</v>
      </c>
      <c r="AB4" s="12" t="s">
        <v>9</v>
      </c>
      <c r="AC4" s="12" t="s">
        <v>17</v>
      </c>
      <c r="AD4" s="12" t="s">
        <v>6</v>
      </c>
      <c r="AE4" s="12" t="s">
        <v>7</v>
      </c>
      <c r="AF4" s="12" t="s">
        <v>14</v>
      </c>
      <c r="AG4" s="12" t="s">
        <v>15</v>
      </c>
      <c r="AH4" s="12" t="s">
        <v>16</v>
      </c>
      <c r="AI4" s="12" t="s">
        <v>9</v>
      </c>
      <c r="AJ4" s="12" t="s">
        <v>17</v>
      </c>
      <c r="AK4" s="12" t="s">
        <v>6</v>
      </c>
      <c r="AL4" s="12" t="s">
        <v>7</v>
      </c>
      <c r="AM4" s="12" t="s">
        <v>14</v>
      </c>
      <c r="AN4" s="12" t="s">
        <v>15</v>
      </c>
      <c r="AO4" s="12" t="s">
        <v>16</v>
      </c>
      <c r="AP4" s="12" t="s">
        <v>9</v>
      </c>
      <c r="AQ4" s="12" t="s">
        <v>17</v>
      </c>
      <c r="AR4" s="12" t="s">
        <v>6</v>
      </c>
      <c r="AS4" s="12" t="s">
        <v>7</v>
      </c>
      <c r="AT4" s="12" t="s">
        <v>14</v>
      </c>
      <c r="AU4" s="12" t="s">
        <v>15</v>
      </c>
      <c r="AV4" s="12" t="s">
        <v>16</v>
      </c>
      <c r="AW4" s="12" t="s">
        <v>9</v>
      </c>
      <c r="AX4" s="23" t="s">
        <v>17</v>
      </c>
      <c r="AZ4" s="1">
        <v>0</v>
      </c>
      <c r="BA4" s="1">
        <f>G5</f>
        <v>7.7560000000000002</v>
      </c>
      <c r="BB4" s="1">
        <f>N5</f>
        <v>28.344000000000001</v>
      </c>
      <c r="BC4" s="1">
        <f>U5</f>
        <v>49.726666666666667</v>
      </c>
      <c r="BD4" s="1">
        <f>AB5</f>
        <v>70.528000000000006</v>
      </c>
      <c r="BE4" s="1">
        <f>AI5</f>
        <v>75.742000000000004</v>
      </c>
      <c r="BF4" s="1">
        <f>AP5</f>
        <v>80.305999999999997</v>
      </c>
      <c r="BG4" s="1">
        <f>AW5</f>
        <v>80.552000000000007</v>
      </c>
      <c r="BH4">
        <f>BG4/7</f>
        <v>11.507428571428573</v>
      </c>
      <c r="BW4" s="7"/>
      <c r="BX4" s="7">
        <v>1</v>
      </c>
      <c r="BY4" s="7">
        <v>2</v>
      </c>
      <c r="BZ4" s="7">
        <v>3</v>
      </c>
      <c r="CA4" s="7">
        <v>4</v>
      </c>
      <c r="CB4" s="7">
        <v>5</v>
      </c>
      <c r="CC4" s="7">
        <v>6</v>
      </c>
      <c r="CD4" s="7">
        <v>7</v>
      </c>
      <c r="CF4">
        <f t="shared" ref="CF4:CL4" si="0">BX4</f>
        <v>1</v>
      </c>
      <c r="CG4">
        <f t="shared" si="0"/>
        <v>2</v>
      </c>
      <c r="CH4">
        <f t="shared" si="0"/>
        <v>3</v>
      </c>
      <c r="CI4">
        <f t="shared" si="0"/>
        <v>4</v>
      </c>
      <c r="CJ4">
        <f t="shared" si="0"/>
        <v>5</v>
      </c>
      <c r="CK4">
        <f t="shared" si="0"/>
        <v>6</v>
      </c>
      <c r="CL4">
        <f t="shared" si="0"/>
        <v>7</v>
      </c>
    </row>
    <row r="5" spans="1:90" x14ac:dyDescent="0.35">
      <c r="A5" s="12">
        <v>0</v>
      </c>
      <c r="B5" s="1">
        <v>9.69</v>
      </c>
      <c r="C5" s="1">
        <v>8.91</v>
      </c>
      <c r="D5" s="1">
        <v>6.85</v>
      </c>
      <c r="E5" s="1">
        <v>6.65</v>
      </c>
      <c r="F5" s="1">
        <v>6.68</v>
      </c>
      <c r="G5" s="1">
        <f>AVERAGE(B5:F5)</f>
        <v>7.7560000000000002</v>
      </c>
      <c r="H5" s="1">
        <f>STDEVA(C5:F5)</f>
        <v>1.0952130690722512</v>
      </c>
      <c r="I5" s="1">
        <v>29.67</v>
      </c>
      <c r="J5" s="1">
        <v>33.78</v>
      </c>
      <c r="K5" s="1">
        <v>26.11</v>
      </c>
      <c r="L5" s="1">
        <v>26.18</v>
      </c>
      <c r="M5" s="1">
        <v>25.98</v>
      </c>
      <c r="N5" s="1">
        <f>AVERAGE(I5:M5)</f>
        <v>28.344000000000001</v>
      </c>
      <c r="O5" s="1">
        <f>STDEVA(I5:M5)</f>
        <v>3.4121298334031693</v>
      </c>
      <c r="P5" s="1">
        <v>58.48</v>
      </c>
      <c r="Q5" s="1">
        <v>57.56</v>
      </c>
      <c r="R5" s="1">
        <v>49.59</v>
      </c>
      <c r="S5" s="1">
        <v>50.18</v>
      </c>
      <c r="T5" s="1">
        <v>49.41</v>
      </c>
      <c r="U5" s="1">
        <f>AVERAGE(R5:T5)</f>
        <v>49.726666666666667</v>
      </c>
      <c r="V5" s="1">
        <f>STDEVA(R5:T5)</f>
        <v>0.40278199231511558</v>
      </c>
      <c r="W5" s="1">
        <v>70.98</v>
      </c>
      <c r="X5" s="1">
        <v>71.069999999999993</v>
      </c>
      <c r="Y5" s="1">
        <v>70.069999999999993</v>
      </c>
      <c r="Z5" s="1">
        <v>70.040000000000006</v>
      </c>
      <c r="AA5" s="1">
        <v>70.48</v>
      </c>
      <c r="AB5" s="1">
        <f>AVERAGE(W5:AA5)</f>
        <v>70.528000000000006</v>
      </c>
      <c r="AC5" s="1">
        <f>STDEVA(X5:AB5)</f>
        <v>0.4192598239755369</v>
      </c>
      <c r="AD5" s="1">
        <v>73.510000000000005</v>
      </c>
      <c r="AE5" s="1">
        <v>72.61</v>
      </c>
      <c r="AF5" s="1">
        <v>75.63</v>
      </c>
      <c r="AG5" s="1">
        <v>81.09</v>
      </c>
      <c r="AH5" s="1">
        <v>75.87</v>
      </c>
      <c r="AI5" s="1">
        <f>AVERAGE(AD5:AH5)</f>
        <v>75.742000000000004</v>
      </c>
      <c r="AJ5" s="1">
        <f>STDEVA(AE5:AI5)</f>
        <v>3.0595380043398723</v>
      </c>
      <c r="AK5" s="1">
        <v>78.239999999999995</v>
      </c>
      <c r="AL5" s="1">
        <v>77.69</v>
      </c>
      <c r="AM5" s="1">
        <v>82.42</v>
      </c>
      <c r="AN5" s="1">
        <v>81.150000000000006</v>
      </c>
      <c r="AO5" s="1">
        <v>82.03</v>
      </c>
      <c r="AP5" s="1">
        <f>AVERAGE(AK5:AO5)</f>
        <v>80.305999999999997</v>
      </c>
      <c r="AQ5" s="1">
        <f>STDEVA(AK5:AL5)</f>
        <v>0.38890872965259915</v>
      </c>
      <c r="AR5" s="1">
        <v>79.5</v>
      </c>
      <c r="AS5" s="1">
        <v>79.39</v>
      </c>
      <c r="AT5" s="1">
        <v>82.04</v>
      </c>
      <c r="AU5" s="1">
        <v>78.16</v>
      </c>
      <c r="AV5" s="1">
        <v>83.67</v>
      </c>
      <c r="AW5" s="1">
        <f>AVERAGE(AR5:AV5)</f>
        <v>80.552000000000007</v>
      </c>
      <c r="AX5" s="1">
        <f>STDEVA(AS5:AW5)</f>
        <v>2.1671776115491803</v>
      </c>
      <c r="AZ5" s="1">
        <v>2</v>
      </c>
      <c r="BA5" s="1">
        <f>G6</f>
        <v>7.4640000000000004</v>
      </c>
      <c r="BB5" s="1">
        <f>N6</f>
        <v>28.544</v>
      </c>
      <c r="BC5" s="1">
        <f>U6</f>
        <v>53.858000000000004</v>
      </c>
      <c r="BD5" s="1">
        <f>AB6</f>
        <v>71.592000000000013</v>
      </c>
      <c r="BE5" s="1">
        <f>AI6</f>
        <v>76.48</v>
      </c>
      <c r="BF5" s="1">
        <f>AP6</f>
        <v>81.215999999999994</v>
      </c>
      <c r="BG5" s="1">
        <f>AW6</f>
        <v>79.756</v>
      </c>
      <c r="BH5">
        <f>BG5/7</f>
        <v>11.393714285714285</v>
      </c>
      <c r="BW5" s="7">
        <v>0</v>
      </c>
      <c r="BX5" s="7">
        <v>0.32591409911202085</v>
      </c>
      <c r="BY5" s="7">
        <v>0.48391114886929359</v>
      </c>
      <c r="BZ5" s="7">
        <v>1.2806635779938449</v>
      </c>
      <c r="CA5" s="7">
        <v>2.6110438525616546</v>
      </c>
      <c r="CB5" s="7">
        <v>4.174485597052648</v>
      </c>
      <c r="CC5" s="7">
        <v>2.5738628557092991</v>
      </c>
      <c r="CD5" s="7">
        <f>AX16</f>
        <v>0.75791380336640568</v>
      </c>
      <c r="CE5">
        <v>2</v>
      </c>
      <c r="CF5">
        <f>H5</f>
        <v>1.0952130690722512</v>
      </c>
      <c r="CG5">
        <f>O5</f>
        <v>3.4121298334031693</v>
      </c>
      <c r="CH5">
        <f>V5</f>
        <v>0.40278199231511558</v>
      </c>
      <c r="CI5">
        <f>AC5</f>
        <v>0.4192598239755369</v>
      </c>
      <c r="CJ5">
        <f>AJ5</f>
        <v>3.0595380043398723</v>
      </c>
      <c r="CK5">
        <f>AQ5</f>
        <v>0.38890872965259915</v>
      </c>
      <c r="CL5">
        <f>AX5</f>
        <v>2.1671776115491803</v>
      </c>
    </row>
    <row r="6" spans="1:90" x14ac:dyDescent="0.35">
      <c r="A6" s="12">
        <v>2</v>
      </c>
      <c r="B6" s="1">
        <v>7.83</v>
      </c>
      <c r="C6" s="1">
        <v>8.09</v>
      </c>
      <c r="D6" s="1">
        <v>6.99</v>
      </c>
      <c r="E6" s="1">
        <v>7.35</v>
      </c>
      <c r="F6" s="1">
        <v>7.06</v>
      </c>
      <c r="G6" s="1">
        <f>AVERAGE(B6:F6)</f>
        <v>7.4640000000000004</v>
      </c>
      <c r="H6" s="1">
        <f>STDEVA(C6:F6)</f>
        <v>0.50308216691378227</v>
      </c>
      <c r="I6" s="1">
        <v>32.25</v>
      </c>
      <c r="J6" s="1">
        <v>33.700000000000003</v>
      </c>
      <c r="K6" s="1">
        <v>27.66</v>
      </c>
      <c r="L6" s="1">
        <v>23.31</v>
      </c>
      <c r="M6" s="1">
        <v>25.8</v>
      </c>
      <c r="N6" s="1">
        <f>AVERAGE(I6:M6)</f>
        <v>28.544</v>
      </c>
      <c r="O6" s="1">
        <f>STDEVA(I6:M6)</f>
        <v>4.3596020460588161</v>
      </c>
      <c r="P6" s="1">
        <v>58.9</v>
      </c>
      <c r="Q6" s="1">
        <v>55.12</v>
      </c>
      <c r="R6" s="1">
        <v>54.96</v>
      </c>
      <c r="S6" s="1">
        <v>49.77</v>
      </c>
      <c r="T6" s="1">
        <v>50.54</v>
      </c>
      <c r="U6" s="1">
        <f>AVERAGE(P6:T6)</f>
        <v>53.858000000000004</v>
      </c>
      <c r="V6" s="1">
        <f>STDEVA(Q6:U6)</f>
        <v>2.522080648988053</v>
      </c>
      <c r="W6" s="1">
        <v>70.11</v>
      </c>
      <c r="X6" s="1">
        <v>70.94</v>
      </c>
      <c r="Y6" s="1">
        <v>76.44</v>
      </c>
      <c r="Z6" s="1">
        <v>69.739999999999995</v>
      </c>
      <c r="AA6" s="1">
        <v>70.73</v>
      </c>
      <c r="AB6" s="1">
        <f>AVERAGE(W6:AA6)</f>
        <v>71.592000000000013</v>
      </c>
      <c r="AC6" s="1">
        <f>STDEVA(X6:AB6)</f>
        <v>2.6297286552038024</v>
      </c>
      <c r="AD6" s="1">
        <v>76.510000000000005</v>
      </c>
      <c r="AE6" s="1">
        <v>76.989999999999995</v>
      </c>
      <c r="AF6" s="1">
        <v>75.930000000000007</v>
      </c>
      <c r="AG6" s="1">
        <v>76.17</v>
      </c>
      <c r="AH6" s="1">
        <v>76.8</v>
      </c>
      <c r="AI6" s="1">
        <f>AVERAGE(AD6:AH6)</f>
        <v>76.48</v>
      </c>
      <c r="AJ6" s="1">
        <f>STDEVA(AE6:AI6)</f>
        <v>0.43615364265359069</v>
      </c>
      <c r="AK6" s="1">
        <v>80.28</v>
      </c>
      <c r="AL6" s="1">
        <v>78.989999999999995</v>
      </c>
      <c r="AM6" s="1">
        <v>83.58</v>
      </c>
      <c r="AN6" s="1">
        <v>82.12</v>
      </c>
      <c r="AO6" s="1">
        <v>81.11</v>
      </c>
      <c r="AP6" s="1">
        <f>AVERAGE(AK6:AO6)</f>
        <v>81.215999999999994</v>
      </c>
      <c r="AQ6" s="1">
        <f>STDEVA(AK6:AL6)</f>
        <v>0.91216774773065068</v>
      </c>
      <c r="AR6" s="1">
        <v>81.510000000000005</v>
      </c>
      <c r="AS6" s="1">
        <v>82.6</v>
      </c>
      <c r="AT6" s="1">
        <v>81.02</v>
      </c>
      <c r="AU6" s="1">
        <v>76.099999999999994</v>
      </c>
      <c r="AV6" s="1">
        <v>77.55</v>
      </c>
      <c r="AW6" s="1">
        <f>AVERAGE(AR6:AV6)</f>
        <v>79.756</v>
      </c>
      <c r="AX6" s="1">
        <f>STDEVA(AS6:AW6)</f>
        <v>2.61263759446273</v>
      </c>
      <c r="AZ6" s="1">
        <v>4</v>
      </c>
      <c r="BA6" s="1">
        <f>G7</f>
        <v>6.1240000000000006</v>
      </c>
      <c r="BB6" s="1">
        <f>N7</f>
        <v>8.452</v>
      </c>
      <c r="BC6" s="1">
        <f>U7</f>
        <v>9.9600000000000009</v>
      </c>
      <c r="BD6" s="1">
        <f>AB7</f>
        <v>12.254999999999999</v>
      </c>
      <c r="BE6" s="1">
        <f>AI7</f>
        <v>13.994999999999999</v>
      </c>
      <c r="BF6" s="1">
        <f>AP7</f>
        <v>20.43</v>
      </c>
      <c r="BG6" s="1">
        <f>AW7</f>
        <v>20.376000000000001</v>
      </c>
      <c r="BH6">
        <f>BG6/7</f>
        <v>2.910857142857143</v>
      </c>
      <c r="BW6" s="7">
        <v>2</v>
      </c>
      <c r="BX6" s="7">
        <v>0.49721222832911116</v>
      </c>
      <c r="BY6" s="7">
        <v>1.0652464503578503</v>
      </c>
      <c r="BZ6" s="7">
        <v>1.4037271814708154</v>
      </c>
      <c r="CA6" s="7">
        <v>0.73971616178098998</v>
      </c>
      <c r="CB6" s="7">
        <v>3.2186441244722919</v>
      </c>
      <c r="CC6" s="7">
        <v>0.63019838146412155</v>
      </c>
      <c r="CD6" s="7">
        <f>AX17</f>
        <v>0.50685303589896613</v>
      </c>
      <c r="CE6">
        <v>2</v>
      </c>
      <c r="CF6">
        <f>H6</f>
        <v>0.50308216691378227</v>
      </c>
      <c r="CG6">
        <f>O6</f>
        <v>4.3596020460588161</v>
      </c>
      <c r="CH6">
        <f>V6</f>
        <v>2.522080648988053</v>
      </c>
      <c r="CI6">
        <f>AC6</f>
        <v>2.6297286552038024</v>
      </c>
      <c r="CJ6">
        <f>AJ6</f>
        <v>0.43615364265359069</v>
      </c>
      <c r="CK6">
        <f>AQ6</f>
        <v>0.91216774773065068</v>
      </c>
      <c r="CL6">
        <f>AX6</f>
        <v>2.61263759446273</v>
      </c>
    </row>
    <row r="7" spans="1:90" x14ac:dyDescent="0.35">
      <c r="A7" s="8">
        <v>4</v>
      </c>
      <c r="B7" s="7">
        <v>6.21</v>
      </c>
      <c r="C7" s="7">
        <v>6.09</v>
      </c>
      <c r="D7" s="7">
        <v>5.98</v>
      </c>
      <c r="E7" s="7">
        <v>6.31</v>
      </c>
      <c r="F7" s="7">
        <v>6.03</v>
      </c>
      <c r="G7" s="7">
        <f>AVERAGE(B7:F7)</f>
        <v>6.1240000000000006</v>
      </c>
      <c r="H7" s="7">
        <f>STDEVA(C7:F7)</f>
        <v>0.14545904349105707</v>
      </c>
      <c r="I7" s="7">
        <v>8.93</v>
      </c>
      <c r="J7" s="7">
        <v>8.56</v>
      </c>
      <c r="K7" s="7">
        <v>8.9499999999999993</v>
      </c>
      <c r="L7" s="7">
        <v>7.78</v>
      </c>
      <c r="M7" s="7">
        <v>8.0399999999999991</v>
      </c>
      <c r="N7" s="7">
        <f>AVERAGE(I7:M7)</f>
        <v>8.452</v>
      </c>
      <c r="O7" s="7">
        <f>STDEVA(I7:M7)</f>
        <v>0.5266592826486588</v>
      </c>
      <c r="P7" s="7">
        <v>10.17</v>
      </c>
      <c r="Q7" s="7">
        <v>9.75</v>
      </c>
      <c r="R7" s="7">
        <v>37.799999999999997</v>
      </c>
      <c r="S7" s="7">
        <v>38.299999999999997</v>
      </c>
      <c r="T7" s="7">
        <v>35.340000000000003</v>
      </c>
      <c r="U7" s="7">
        <f>AVERAGE(P7:Q7)</f>
        <v>9.9600000000000009</v>
      </c>
      <c r="V7" s="7">
        <f>STDEVA(P7:Q7)</f>
        <v>0.29698484809834991</v>
      </c>
      <c r="W7" s="7">
        <v>12.54</v>
      </c>
      <c r="X7" s="7">
        <v>11.97</v>
      </c>
      <c r="Y7" s="7">
        <v>37.69</v>
      </c>
      <c r="Z7" s="7">
        <v>36.01</v>
      </c>
      <c r="AA7" s="7">
        <v>37.19</v>
      </c>
      <c r="AB7" s="7">
        <f>AVERAGE(W7:X7)</f>
        <v>12.254999999999999</v>
      </c>
      <c r="AC7" s="7">
        <f>STDEVA(W7:X7)</f>
        <v>0.40305086527633105</v>
      </c>
      <c r="AD7" s="7">
        <v>13.79</v>
      </c>
      <c r="AE7" s="7">
        <v>14.2</v>
      </c>
      <c r="AF7" s="7">
        <v>46.11</v>
      </c>
      <c r="AG7" s="7">
        <v>49.83</v>
      </c>
      <c r="AH7" s="7">
        <v>50.66</v>
      </c>
      <c r="AI7" s="7">
        <f>AVERAGE(AD7:AE7)</f>
        <v>13.994999999999999</v>
      </c>
      <c r="AJ7" s="7">
        <f>STDEVA(AD7:AE7)</f>
        <v>0.28991378028648457</v>
      </c>
      <c r="AK7" s="7">
        <v>20.55</v>
      </c>
      <c r="AL7" s="7">
        <v>20.309999999999999</v>
      </c>
      <c r="AM7" s="24">
        <v>72.38</v>
      </c>
      <c r="AN7" s="24">
        <v>71.92</v>
      </c>
      <c r="AO7" s="24">
        <v>68.41</v>
      </c>
      <c r="AP7" s="7">
        <f>AVERAGE(AK7:AL7)</f>
        <v>20.43</v>
      </c>
      <c r="AQ7" s="7">
        <f>STDEVA(AK7:AL7)</f>
        <v>0.1697056274847728</v>
      </c>
      <c r="AR7" s="7">
        <v>27</v>
      </c>
      <c r="AS7" s="7">
        <v>26.53</v>
      </c>
      <c r="AT7" s="7">
        <v>17.45</v>
      </c>
      <c r="AU7" s="7">
        <v>17.73</v>
      </c>
      <c r="AV7" s="7">
        <v>13.17</v>
      </c>
      <c r="AW7" s="7">
        <f>AVERAGE(AR7:AV7)</f>
        <v>20.376000000000001</v>
      </c>
      <c r="AX7" s="7">
        <f>STDEVA(AS7:AW7)</f>
        <v>4.9138953183803045</v>
      </c>
      <c r="AZ7" s="1">
        <v>6</v>
      </c>
      <c r="BA7" s="1">
        <f>G8</f>
        <v>5.395999999999999</v>
      </c>
      <c r="BB7" s="1">
        <f>N8</f>
        <v>6.992</v>
      </c>
      <c r="BC7" s="1">
        <f>U8</f>
        <v>8.8719999999999999</v>
      </c>
      <c r="BD7" s="1">
        <f>AB8</f>
        <v>9.772000000000002</v>
      </c>
      <c r="BE7" s="1">
        <f>AI8</f>
        <v>11.420000000000002</v>
      </c>
      <c r="BF7" s="1">
        <f>AP8</f>
        <v>15.12</v>
      </c>
      <c r="BG7" s="1">
        <f>AW8</f>
        <v>15.733333333333334</v>
      </c>
      <c r="BH7">
        <f>BG7/7</f>
        <v>2.2476190476190476</v>
      </c>
      <c r="BW7" s="7">
        <v>4</v>
      </c>
      <c r="BX7" s="7">
        <v>0.35658098659350862</v>
      </c>
      <c r="BY7" s="7">
        <v>0.52103742667873687</v>
      </c>
      <c r="BZ7" s="7">
        <v>0.86936229501860385</v>
      </c>
      <c r="CA7" s="7">
        <v>1.5688626453580872</v>
      </c>
      <c r="CB7" s="7">
        <v>1.1697734823460482</v>
      </c>
      <c r="CC7" s="7">
        <v>2.1537177159507217</v>
      </c>
      <c r="CD7" s="7">
        <f>AX18</f>
        <v>0.65919142389243335</v>
      </c>
      <c r="CE7">
        <v>4</v>
      </c>
      <c r="CF7">
        <f>H7</f>
        <v>0.14545904349105707</v>
      </c>
      <c r="CG7">
        <f>O7</f>
        <v>0.5266592826486588</v>
      </c>
      <c r="CH7">
        <f>V7</f>
        <v>0.29698484809834991</v>
      </c>
      <c r="CI7">
        <f>AC7</f>
        <v>0.40305086527633105</v>
      </c>
      <c r="CJ7">
        <f>AJ7</f>
        <v>0.28991378028648457</v>
      </c>
      <c r="CK7">
        <f>AQ7</f>
        <v>0.1697056274847728</v>
      </c>
      <c r="CL7">
        <f>AX7</f>
        <v>4.9138953183803045</v>
      </c>
    </row>
    <row r="8" spans="1:90" x14ac:dyDescent="0.35">
      <c r="A8" s="12">
        <v>6</v>
      </c>
      <c r="B8" s="1">
        <v>5.9</v>
      </c>
      <c r="C8" s="1">
        <v>5.96</v>
      </c>
      <c r="D8" s="1">
        <v>4.82</v>
      </c>
      <c r="E8" s="1">
        <v>5.15</v>
      </c>
      <c r="F8" s="1">
        <v>5.15</v>
      </c>
      <c r="G8" s="1">
        <f>AVERAGE(B8:F8)</f>
        <v>5.395999999999999</v>
      </c>
      <c r="H8" s="1">
        <f>STDEVA(C8:F8)</f>
        <v>0.48559242168715921</v>
      </c>
      <c r="I8" s="1">
        <v>9.15</v>
      </c>
      <c r="J8" s="1">
        <v>9.91</v>
      </c>
      <c r="K8" s="1">
        <v>5.61</v>
      </c>
      <c r="L8" s="1">
        <v>5.12</v>
      </c>
      <c r="M8" s="1">
        <v>5.17</v>
      </c>
      <c r="N8" s="1">
        <f>AVERAGE(I8:M8)</f>
        <v>6.992</v>
      </c>
      <c r="O8" s="1">
        <f>STDEVA(I8:M8)</f>
        <v>2.3401752071159141</v>
      </c>
      <c r="P8" s="1">
        <v>11.06</v>
      </c>
      <c r="Q8" s="1">
        <v>12.05</v>
      </c>
      <c r="R8" s="1">
        <v>7</v>
      </c>
      <c r="S8" s="1">
        <v>7.16</v>
      </c>
      <c r="T8" s="1">
        <v>7.09</v>
      </c>
      <c r="U8" s="1">
        <f>AVERAGE(P8:T8)</f>
        <v>8.8719999999999999</v>
      </c>
      <c r="V8" s="1">
        <f>STDEVA(Q8:U8)</f>
        <v>2.1652405870941935</v>
      </c>
      <c r="W8" s="1">
        <v>12.5</v>
      </c>
      <c r="X8" s="1">
        <v>11.74</v>
      </c>
      <c r="Y8" s="1">
        <v>8.25</v>
      </c>
      <c r="Z8" s="1">
        <v>8.3000000000000007</v>
      </c>
      <c r="AA8" s="1">
        <v>8.07</v>
      </c>
      <c r="AB8" s="1">
        <f>AVERAGE(W8:AA8)</f>
        <v>9.772000000000002</v>
      </c>
      <c r="AC8" s="1">
        <f>STDEVA(X8:AB8)</f>
        <v>1.5624259342445685</v>
      </c>
      <c r="AD8" s="1">
        <v>27.89</v>
      </c>
      <c r="AE8" s="1">
        <v>28.16</v>
      </c>
      <c r="AF8" s="1">
        <v>12.6</v>
      </c>
      <c r="AG8" s="1">
        <v>9.9600000000000009</v>
      </c>
      <c r="AH8" s="1">
        <v>11.7</v>
      </c>
      <c r="AI8" s="1">
        <f>AVERAGE(AF8:AH8)</f>
        <v>11.420000000000002</v>
      </c>
      <c r="AJ8" s="1">
        <f>STDEVA(AF8:AI8)</f>
        <v>1.0958102025442173</v>
      </c>
      <c r="AK8" s="1">
        <v>35.31</v>
      </c>
      <c r="AL8" s="1">
        <v>36.090000000000003</v>
      </c>
      <c r="AM8" s="7">
        <v>15.02</v>
      </c>
      <c r="AN8" s="7">
        <v>15.42</v>
      </c>
      <c r="AO8" s="7">
        <v>14.92</v>
      </c>
      <c r="AP8" s="1">
        <f>AVERAGE(AM8:AO8)</f>
        <v>15.12</v>
      </c>
      <c r="AQ8" s="1">
        <f>STDEVA(AM8:AO8)</f>
        <v>0.26457513110645914</v>
      </c>
      <c r="AR8" s="1">
        <v>41.61</v>
      </c>
      <c r="AS8" s="1">
        <v>43.02</v>
      </c>
      <c r="AT8" s="1">
        <v>15.43</v>
      </c>
      <c r="AU8" s="1">
        <v>16.52</v>
      </c>
      <c r="AV8" s="1">
        <v>15.25</v>
      </c>
      <c r="AW8" s="1">
        <f>AVERAGE(AT8:AV8)</f>
        <v>15.733333333333334</v>
      </c>
      <c r="AX8" s="1">
        <f>STDEVA(AT8:AV8)</f>
        <v>0.6871923554095557</v>
      </c>
      <c r="AZ8" s="1">
        <v>8</v>
      </c>
      <c r="BA8" s="1">
        <f>G9</f>
        <v>4.3360000000000003</v>
      </c>
      <c r="BB8" s="1">
        <f>N9</f>
        <v>4.49</v>
      </c>
      <c r="BC8" s="1">
        <f>U9</f>
        <v>5.4060000000000006</v>
      </c>
      <c r="BD8" s="1">
        <f>AB9</f>
        <v>6.3340000000000005</v>
      </c>
      <c r="BE8" s="1">
        <f>AI9</f>
        <v>7.7819999999999991</v>
      </c>
      <c r="BF8" s="1">
        <f>AP9</f>
        <v>9.41</v>
      </c>
      <c r="BG8" s="1">
        <f>AW9</f>
        <v>9.0139999999999993</v>
      </c>
      <c r="BH8">
        <f>BG8/7</f>
        <v>1.2877142857142856</v>
      </c>
      <c r="BW8" s="7">
        <v>6</v>
      </c>
      <c r="BX8" s="7">
        <v>0.39576508183517162</v>
      </c>
      <c r="BY8" s="7">
        <v>0.21487205495363995</v>
      </c>
      <c r="BZ8" s="7">
        <v>0.23503361461714373</v>
      </c>
      <c r="CA8" s="7">
        <v>0.35620218977429091</v>
      </c>
      <c r="CB8" s="7">
        <v>0.37343004699675686</v>
      </c>
      <c r="CC8" s="7">
        <v>0.59121062236735877</v>
      </c>
      <c r="CD8" s="7">
        <f>AX19</f>
        <v>0.3855774889694677</v>
      </c>
      <c r="CE8">
        <v>6</v>
      </c>
      <c r="CF8">
        <f>H8</f>
        <v>0.48559242168715921</v>
      </c>
      <c r="CG8">
        <f>O8</f>
        <v>2.3401752071159141</v>
      </c>
      <c r="CH8">
        <f>V8</f>
        <v>2.1652405870941935</v>
      </c>
      <c r="CI8">
        <f>AC8</f>
        <v>1.5624259342445685</v>
      </c>
      <c r="CJ8">
        <f>AJ8</f>
        <v>1.0958102025442173</v>
      </c>
      <c r="CK8">
        <f>AQ8</f>
        <v>0.26457513110645914</v>
      </c>
      <c r="CL8">
        <f>AX8</f>
        <v>0.6871923554095557</v>
      </c>
    </row>
    <row r="9" spans="1:90" x14ac:dyDescent="0.35">
      <c r="A9" s="12">
        <v>8</v>
      </c>
      <c r="B9" s="1">
        <v>4.5</v>
      </c>
      <c r="C9" s="1">
        <v>4.0199999999999996</v>
      </c>
      <c r="D9" s="1">
        <v>4.32</v>
      </c>
      <c r="E9" s="1">
        <v>4.45</v>
      </c>
      <c r="F9" s="1">
        <v>4.3899999999999997</v>
      </c>
      <c r="G9" s="1">
        <f>AVERAGE(B9:F9)</f>
        <v>4.3360000000000003</v>
      </c>
      <c r="H9" s="1">
        <f>STDEVA(C9:F9)</f>
        <v>0.19087517736293896</v>
      </c>
      <c r="I9" s="1">
        <v>4.5599999999999996</v>
      </c>
      <c r="J9" s="1">
        <v>4.05</v>
      </c>
      <c r="K9" s="1">
        <v>4.76</v>
      </c>
      <c r="L9" s="1">
        <v>4.5199999999999996</v>
      </c>
      <c r="M9" s="1">
        <v>4.5599999999999996</v>
      </c>
      <c r="N9" s="1">
        <f>AVERAGE(I9:M9)</f>
        <v>4.49</v>
      </c>
      <c r="O9" s="1">
        <f>STDEVA(I9:M9)</f>
        <v>0.2632489316217636</v>
      </c>
      <c r="P9" s="1">
        <v>4.84</v>
      </c>
      <c r="Q9" s="1">
        <v>4.07</v>
      </c>
      <c r="R9" s="1">
        <v>5.78</v>
      </c>
      <c r="S9" s="1">
        <v>6.51</v>
      </c>
      <c r="T9" s="1">
        <v>5.83</v>
      </c>
      <c r="U9" s="1">
        <f>AVERAGE(P9:T9)</f>
        <v>5.4060000000000006</v>
      </c>
      <c r="V9" s="1">
        <f>STDEVA(Q9:U9)</f>
        <v>0.90267557848875779</v>
      </c>
      <c r="W9" s="1">
        <v>5.22</v>
      </c>
      <c r="X9" s="1">
        <v>5.03</v>
      </c>
      <c r="Y9" s="1">
        <v>7.11</v>
      </c>
      <c r="Z9" s="1">
        <v>7.46</v>
      </c>
      <c r="AA9" s="1">
        <v>6.85</v>
      </c>
      <c r="AB9" s="1">
        <f>AVERAGE(W9:AA9)</f>
        <v>6.3340000000000005</v>
      </c>
      <c r="AC9" s="1">
        <f>STDEVA(X9:AB9)</f>
        <v>0.94717010087944742</v>
      </c>
      <c r="AD9" s="1">
        <v>6.43</v>
      </c>
      <c r="AE9" s="1">
        <v>6.71</v>
      </c>
      <c r="AF9" s="1">
        <v>8.34</v>
      </c>
      <c r="AG9" s="1">
        <v>8.98</v>
      </c>
      <c r="AH9" s="1">
        <v>8.4499999999999993</v>
      </c>
      <c r="AI9" s="1">
        <f>AVERAGE(AD9:AH9)</f>
        <v>7.7819999999999991</v>
      </c>
      <c r="AJ9" s="1">
        <f>STDEVA(AE9:AI9)</f>
        <v>0.86261161596630509</v>
      </c>
      <c r="AK9" s="1">
        <v>8</v>
      </c>
      <c r="AL9" s="1">
        <v>7.95</v>
      </c>
      <c r="AM9" s="1">
        <v>9.86</v>
      </c>
      <c r="AN9" s="1">
        <v>10.74</v>
      </c>
      <c r="AO9" s="1">
        <v>10.5</v>
      </c>
      <c r="AP9" s="1">
        <f>AVERAGE(AK9:AO9)</f>
        <v>9.41</v>
      </c>
      <c r="AQ9" s="1">
        <f>STDEVA(AK9:AL9)</f>
        <v>3.5355339059327251E-2</v>
      </c>
      <c r="AR9" s="1">
        <v>9.2899999999999991</v>
      </c>
      <c r="AS9" s="1">
        <v>8.7899999999999991</v>
      </c>
      <c r="AT9" s="1">
        <v>10.84</v>
      </c>
      <c r="AU9" s="1">
        <v>7.65</v>
      </c>
      <c r="AV9" s="1">
        <v>8.5</v>
      </c>
      <c r="AW9" s="1">
        <f>AVERAGE(AR9:AV9)</f>
        <v>9.0139999999999993</v>
      </c>
      <c r="AX9" s="1">
        <f>STDEVA(AS9:AW9)</f>
        <v>1.1719544359743668</v>
      </c>
      <c r="BW9" s="7">
        <v>8</v>
      </c>
      <c r="BX9" s="7">
        <v>0.49139597067945107</v>
      </c>
      <c r="BY9" s="7">
        <v>0.35175275407592743</v>
      </c>
      <c r="BZ9" s="7">
        <v>0.42240975367526723</v>
      </c>
      <c r="CA9" s="7">
        <v>0.14113823011501878</v>
      </c>
      <c r="CB9" s="7">
        <v>0.31595885808123819</v>
      </c>
      <c r="CC9" s="7">
        <v>0.10382677881933922</v>
      </c>
      <c r="CD9" s="7">
        <f>AX20</f>
        <v>0.13285330255586406</v>
      </c>
      <c r="CE9">
        <v>8</v>
      </c>
      <c r="CF9">
        <f>H9</f>
        <v>0.19087517736293896</v>
      </c>
      <c r="CG9">
        <f>O9</f>
        <v>0.2632489316217636</v>
      </c>
      <c r="CH9">
        <f>V9</f>
        <v>0.90267557848875779</v>
      </c>
      <c r="CI9">
        <f>AC9</f>
        <v>0.94717010087944742</v>
      </c>
      <c r="CJ9">
        <f>AJ9</f>
        <v>0.86261161596630509</v>
      </c>
      <c r="CK9">
        <f>AQ9</f>
        <v>3.5355339059327251E-2</v>
      </c>
      <c r="CL9">
        <f>AX9</f>
        <v>1.1719544359743668</v>
      </c>
    </row>
    <row r="12" spans="1:90" x14ac:dyDescent="0.35">
      <c r="BC12" s="4" t="s">
        <v>58</v>
      </c>
      <c r="BD12" s="4"/>
    </row>
    <row r="13" spans="1:90" x14ac:dyDescent="0.35">
      <c r="AZ13" s="1"/>
      <c r="BA13" s="32" t="s">
        <v>52</v>
      </c>
      <c r="BB13" s="32"/>
      <c r="BC13" s="32"/>
      <c r="BD13" s="32"/>
      <c r="BE13" s="32"/>
      <c r="BF13" s="32"/>
      <c r="BG13" s="32"/>
      <c r="BX13" s="4" t="s">
        <v>20</v>
      </c>
    </row>
    <row r="14" spans="1:90" ht="21" x14ac:dyDescent="0.5">
      <c r="A14" s="2" t="s">
        <v>39</v>
      </c>
      <c r="B14" s="35" t="s">
        <v>44</v>
      </c>
      <c r="C14" s="35"/>
      <c r="D14" s="16"/>
      <c r="E14" s="16"/>
      <c r="F14" s="16"/>
      <c r="G14" s="12"/>
      <c r="H14" s="12"/>
      <c r="I14" s="36" t="s">
        <v>0</v>
      </c>
      <c r="J14" s="36"/>
      <c r="K14" s="17"/>
      <c r="L14" s="17"/>
      <c r="M14" s="17"/>
      <c r="N14" s="12"/>
      <c r="O14" s="12"/>
      <c r="P14" s="37" t="s">
        <v>1</v>
      </c>
      <c r="Q14" s="37"/>
      <c r="R14" s="18"/>
      <c r="S14" s="18"/>
      <c r="T14" s="18"/>
      <c r="U14" s="12"/>
      <c r="V14" s="12"/>
      <c r="W14" s="38" t="s">
        <v>2</v>
      </c>
      <c r="X14" s="38"/>
      <c r="Y14" s="19"/>
      <c r="Z14" s="19"/>
      <c r="AA14" s="19"/>
      <c r="AB14" s="12"/>
      <c r="AC14" s="12"/>
      <c r="AD14" s="39" t="s">
        <v>3</v>
      </c>
      <c r="AE14" s="39"/>
      <c r="AF14" s="20"/>
      <c r="AG14" s="20"/>
      <c r="AH14" s="20"/>
      <c r="AI14" s="12"/>
      <c r="AJ14" s="12"/>
      <c r="AK14" s="33" t="s">
        <v>50</v>
      </c>
      <c r="AL14" s="33"/>
      <c r="AM14" s="21"/>
      <c r="AN14" s="21"/>
      <c r="AO14" s="21"/>
      <c r="AP14" s="12"/>
      <c r="AQ14" s="12"/>
      <c r="AR14" s="34" t="s">
        <v>54</v>
      </c>
      <c r="AS14" s="34"/>
      <c r="AT14" s="22"/>
      <c r="AU14" s="22"/>
      <c r="AV14" s="22"/>
      <c r="AW14" s="1"/>
      <c r="AX14" s="15" t="s">
        <v>34</v>
      </c>
      <c r="AZ14" s="12" t="s">
        <v>8</v>
      </c>
      <c r="BA14" s="1">
        <v>1</v>
      </c>
      <c r="BB14" s="1">
        <v>2</v>
      </c>
      <c r="BC14" s="1">
        <v>3</v>
      </c>
      <c r="BD14" s="1">
        <v>4</v>
      </c>
      <c r="BE14" s="1">
        <v>5</v>
      </c>
      <c r="BF14" s="1">
        <v>6</v>
      </c>
      <c r="BG14" s="1">
        <v>7</v>
      </c>
      <c r="BH14" t="s">
        <v>28</v>
      </c>
      <c r="BI14" t="s">
        <v>37</v>
      </c>
    </row>
    <row r="15" spans="1:90" x14ac:dyDescent="0.35">
      <c r="A15" s="1" t="s">
        <v>8</v>
      </c>
      <c r="B15" s="12" t="s">
        <v>6</v>
      </c>
      <c r="C15" s="12" t="s">
        <v>7</v>
      </c>
      <c r="D15" s="12" t="s">
        <v>14</v>
      </c>
      <c r="E15" s="12" t="s">
        <v>15</v>
      </c>
      <c r="F15" s="12" t="s">
        <v>16</v>
      </c>
      <c r="G15" s="12" t="s">
        <v>9</v>
      </c>
      <c r="H15" s="12" t="s">
        <v>17</v>
      </c>
      <c r="I15" s="12" t="s">
        <v>6</v>
      </c>
      <c r="J15" s="12" t="s">
        <v>7</v>
      </c>
      <c r="K15" s="12" t="s">
        <v>14</v>
      </c>
      <c r="L15" s="12" t="s">
        <v>15</v>
      </c>
      <c r="M15" s="12" t="s">
        <v>16</v>
      </c>
      <c r="N15" s="12" t="s">
        <v>9</v>
      </c>
      <c r="O15" s="12" t="s">
        <v>17</v>
      </c>
      <c r="P15" s="12" t="s">
        <v>6</v>
      </c>
      <c r="Q15" s="12" t="s">
        <v>7</v>
      </c>
      <c r="R15" s="12" t="s">
        <v>14</v>
      </c>
      <c r="S15" s="12" t="s">
        <v>15</v>
      </c>
      <c r="T15" s="12" t="s">
        <v>16</v>
      </c>
      <c r="U15" s="12" t="s">
        <v>9</v>
      </c>
      <c r="V15" s="12" t="s">
        <v>17</v>
      </c>
      <c r="W15" s="12" t="s">
        <v>6</v>
      </c>
      <c r="X15" s="12" t="s">
        <v>7</v>
      </c>
      <c r="Y15" s="12" t="s">
        <v>14</v>
      </c>
      <c r="Z15" s="12" t="s">
        <v>15</v>
      </c>
      <c r="AA15" s="12" t="s">
        <v>16</v>
      </c>
      <c r="AB15" s="12" t="s">
        <v>9</v>
      </c>
      <c r="AC15" s="12" t="s">
        <v>17</v>
      </c>
      <c r="AD15" s="12" t="s">
        <v>6</v>
      </c>
      <c r="AE15" s="12" t="s">
        <v>7</v>
      </c>
      <c r="AF15" s="12" t="s">
        <v>14</v>
      </c>
      <c r="AG15" s="12" t="s">
        <v>15</v>
      </c>
      <c r="AH15" s="12" t="s">
        <v>16</v>
      </c>
      <c r="AI15" s="12" t="s">
        <v>9</v>
      </c>
      <c r="AJ15" s="12" t="s">
        <v>17</v>
      </c>
      <c r="AK15" s="12" t="s">
        <v>6</v>
      </c>
      <c r="AL15" s="12" t="s">
        <v>7</v>
      </c>
      <c r="AM15" s="12" t="s">
        <v>14</v>
      </c>
      <c r="AN15" s="12" t="s">
        <v>15</v>
      </c>
      <c r="AO15" s="12" t="s">
        <v>16</v>
      </c>
      <c r="AP15" s="12" t="s">
        <v>9</v>
      </c>
      <c r="AQ15" s="12" t="s">
        <v>17</v>
      </c>
      <c r="AR15" s="12" t="s">
        <v>6</v>
      </c>
      <c r="AS15" s="12" t="s">
        <v>7</v>
      </c>
      <c r="AT15" s="12" t="s">
        <v>14</v>
      </c>
      <c r="AU15" s="12" t="s">
        <v>15</v>
      </c>
      <c r="AV15" s="12" t="s">
        <v>16</v>
      </c>
      <c r="AW15" s="12" t="s">
        <v>9</v>
      </c>
      <c r="AX15" s="23" t="s">
        <v>17</v>
      </c>
      <c r="AZ15" s="12">
        <v>0</v>
      </c>
      <c r="BA15" s="1">
        <f>G16</f>
        <v>6.1619999999999999</v>
      </c>
      <c r="BB15" s="1">
        <f>N16</f>
        <v>18.582000000000001</v>
      </c>
      <c r="BC15" s="1">
        <f>U16</f>
        <v>40.923999999999999</v>
      </c>
      <c r="BD15" s="1">
        <f>AB16</f>
        <v>64.440000000000012</v>
      </c>
      <c r="BE15" s="1">
        <f>AI16</f>
        <v>67.710000000000008</v>
      </c>
      <c r="BF15" s="1">
        <f>AP16</f>
        <v>78.242000000000004</v>
      </c>
      <c r="BG15" s="25">
        <f>AW16</f>
        <v>84.500000000000014</v>
      </c>
      <c r="BH15">
        <f>BG15/7</f>
        <v>12.071428571428573</v>
      </c>
      <c r="BI15" s="26">
        <f>(BG17*100)/BG15</f>
        <v>15.034319526627218</v>
      </c>
      <c r="BX15">
        <v>1</v>
      </c>
      <c r="BY15">
        <v>2</v>
      </c>
      <c r="BZ15">
        <v>3</v>
      </c>
      <c r="CA15">
        <v>4</v>
      </c>
      <c r="CB15">
        <v>5</v>
      </c>
      <c r="CC15">
        <v>6</v>
      </c>
      <c r="CD15">
        <v>7</v>
      </c>
    </row>
    <row r="16" spans="1:90" x14ac:dyDescent="0.35">
      <c r="A16" s="12">
        <v>0</v>
      </c>
      <c r="B16" s="1">
        <v>6.16</v>
      </c>
      <c r="C16" s="1">
        <v>5.72</v>
      </c>
      <c r="D16" s="1">
        <v>6.28</v>
      </c>
      <c r="E16" s="1">
        <v>6.04</v>
      </c>
      <c r="F16" s="1">
        <v>6.61</v>
      </c>
      <c r="G16" s="1">
        <f>AVERAGE(B16:F16)</f>
        <v>6.1619999999999999</v>
      </c>
      <c r="H16" s="1">
        <f>STDEVA(B16:F16)</f>
        <v>0.32591409911202085</v>
      </c>
      <c r="I16" s="1">
        <v>18.260000000000002</v>
      </c>
      <c r="J16" s="1">
        <v>18.09</v>
      </c>
      <c r="K16" s="1">
        <v>19.05</v>
      </c>
      <c r="L16" s="1">
        <v>19.149999999999999</v>
      </c>
      <c r="M16" s="1">
        <v>18.36</v>
      </c>
      <c r="N16" s="1">
        <f>AVERAGE(I16:M16)</f>
        <v>18.582000000000001</v>
      </c>
      <c r="O16" s="1">
        <f>STDEVA(I16:M16)</f>
        <v>0.48391114886929359</v>
      </c>
      <c r="P16" s="1">
        <v>41.88</v>
      </c>
      <c r="Q16" s="1">
        <v>40.06</v>
      </c>
      <c r="R16" s="1">
        <v>42.3</v>
      </c>
      <c r="S16" s="1">
        <v>41.42</v>
      </c>
      <c r="T16" s="1">
        <v>38.96</v>
      </c>
      <c r="U16" s="1">
        <f>AVERAGE(P16:T16)</f>
        <v>40.923999999999999</v>
      </c>
      <c r="V16" s="1">
        <f>STDEVA(Q16:U16)</f>
        <v>1.2806635779938449</v>
      </c>
      <c r="W16" s="1">
        <v>62.83</v>
      </c>
      <c r="X16" s="1">
        <v>62.64</v>
      </c>
      <c r="Y16" s="1">
        <v>67.83</v>
      </c>
      <c r="Z16" s="1">
        <v>66.680000000000007</v>
      </c>
      <c r="AA16" s="1">
        <v>62.22</v>
      </c>
      <c r="AB16" s="1">
        <f>AVERAGE(W16:AA16)</f>
        <v>64.440000000000012</v>
      </c>
      <c r="AC16" s="1">
        <f>STDEVA(W16:AA16)</f>
        <v>2.6110438525616546</v>
      </c>
      <c r="AD16" s="1">
        <v>67.650000000000006</v>
      </c>
      <c r="AE16" s="1">
        <v>67.77</v>
      </c>
      <c r="AF16" s="1">
        <v>75.569999999999993</v>
      </c>
      <c r="AG16" s="1">
        <v>75.48</v>
      </c>
      <c r="AH16" s="1">
        <v>74.900000000000006</v>
      </c>
      <c r="AI16" s="1">
        <f>AVERAGE(AD16:AE16)</f>
        <v>67.710000000000008</v>
      </c>
      <c r="AJ16" s="1">
        <f>STDEVA(AD16:AH16)</f>
        <v>4.174485597052648</v>
      </c>
      <c r="AK16" s="1">
        <v>80.760000000000005</v>
      </c>
      <c r="AL16" s="1">
        <v>80.900000000000006</v>
      </c>
      <c r="AM16" s="1">
        <v>76.069999999999993</v>
      </c>
      <c r="AN16" s="1">
        <v>75.349999999999994</v>
      </c>
      <c r="AO16" s="1">
        <v>78.13</v>
      </c>
      <c r="AP16" s="1">
        <f>AVERAGE(AK16:AO16)</f>
        <v>78.242000000000004</v>
      </c>
      <c r="AQ16" s="1">
        <f>STDEVA(AK16:AO16)</f>
        <v>2.5738628557092991</v>
      </c>
      <c r="AR16" s="1">
        <v>87.56</v>
      </c>
      <c r="AS16" s="1">
        <v>87.79</v>
      </c>
      <c r="AT16" s="1">
        <v>82.11</v>
      </c>
      <c r="AU16" s="1">
        <v>81.8</v>
      </c>
      <c r="AV16" s="1">
        <v>83.24</v>
      </c>
      <c r="AW16" s="1">
        <f>AVERAGE(AR16:AV16)</f>
        <v>84.500000000000014</v>
      </c>
      <c r="AX16">
        <f>STDEVA(AT16:AV16)</f>
        <v>0.75791380336640568</v>
      </c>
      <c r="AZ16" s="12">
        <v>2</v>
      </c>
      <c r="BA16" s="1">
        <f>G17</f>
        <v>5.7220000000000004</v>
      </c>
      <c r="BB16" s="1">
        <f>N17</f>
        <v>13.64</v>
      </c>
      <c r="BC16" s="1">
        <f>U17</f>
        <v>20.38</v>
      </c>
      <c r="BD16" s="1">
        <f>AB17</f>
        <v>29.875999999999998</v>
      </c>
      <c r="BE16" s="1">
        <f>AI17</f>
        <v>42.634999999999998</v>
      </c>
      <c r="BF16" s="1">
        <f>AP17</f>
        <v>63.010000000000005</v>
      </c>
      <c r="BG16" s="1">
        <f>AW17</f>
        <v>77.926000000000002</v>
      </c>
      <c r="BH16">
        <f>BG16/7</f>
        <v>11.132285714285715</v>
      </c>
      <c r="BW16">
        <v>0</v>
      </c>
      <c r="BX16">
        <f>H27</f>
        <v>0.22731036052058887</v>
      </c>
      <c r="BY16">
        <f>O27</f>
        <v>2.5310116554452882</v>
      </c>
      <c r="BZ16">
        <f>V27</f>
        <v>3.2381121042978114</v>
      </c>
      <c r="CA16">
        <f>AC27</f>
        <v>5.2032297662125204</v>
      </c>
      <c r="CB16">
        <f>AJ27</f>
        <v>2.5681647143436872</v>
      </c>
      <c r="CC16">
        <f>AQ27</f>
        <v>0.76378661941670545</v>
      </c>
      <c r="CD16">
        <f>AX27</f>
        <v>0.68088178122196763</v>
      </c>
      <c r="CJ16" t="s">
        <v>19</v>
      </c>
    </row>
    <row r="17" spans="1:91" x14ac:dyDescent="0.35">
      <c r="A17" s="12">
        <v>2</v>
      </c>
      <c r="B17" s="1">
        <v>6.4</v>
      </c>
      <c r="C17" s="1">
        <v>5.21</v>
      </c>
      <c r="D17" s="1">
        <v>5.8</v>
      </c>
      <c r="E17" s="1">
        <v>5.26</v>
      </c>
      <c r="F17" s="1">
        <v>5.94</v>
      </c>
      <c r="G17" s="1">
        <f>AVERAGE(B17:F17)</f>
        <v>5.7220000000000004</v>
      </c>
      <c r="H17" s="1">
        <f>STDEVA(B17:F17)</f>
        <v>0.49721222832911116</v>
      </c>
      <c r="I17" s="1">
        <v>12.38</v>
      </c>
      <c r="J17" s="1">
        <v>12.59</v>
      </c>
      <c r="K17" s="1">
        <v>14.47</v>
      </c>
      <c r="L17" s="1">
        <v>14.56</v>
      </c>
      <c r="M17" s="1">
        <v>14.2</v>
      </c>
      <c r="N17" s="1">
        <f>AVERAGE(I17:M17)</f>
        <v>13.64</v>
      </c>
      <c r="O17" s="1">
        <f>STDEVA(I17:M17)</f>
        <v>1.0652464503578503</v>
      </c>
      <c r="P17" s="1">
        <v>16.329999999999998</v>
      </c>
      <c r="Q17" s="1">
        <v>20.21</v>
      </c>
      <c r="R17" s="1">
        <v>19.93</v>
      </c>
      <c r="S17" s="1">
        <v>22.6</v>
      </c>
      <c r="T17" s="1">
        <v>22.83</v>
      </c>
      <c r="U17" s="1">
        <f>AVERAGE(P17:T17)</f>
        <v>20.38</v>
      </c>
      <c r="V17" s="1">
        <f>STDEVA(Q17:U17)</f>
        <v>1.4037271814708154</v>
      </c>
      <c r="W17" s="1">
        <v>30.43</v>
      </c>
      <c r="X17" s="1">
        <v>30.86</v>
      </c>
      <c r="Y17" s="1">
        <v>29.37</v>
      </c>
      <c r="Z17" s="1">
        <v>29.11</v>
      </c>
      <c r="AA17" s="1">
        <v>29.61</v>
      </c>
      <c r="AB17" s="1">
        <f>AVERAGE(W17:AA17)</f>
        <v>29.875999999999998</v>
      </c>
      <c r="AC17" s="1">
        <f>STDEVA(W17:AA17)</f>
        <v>0.73971616178098998</v>
      </c>
      <c r="AD17" s="1">
        <v>42.23</v>
      </c>
      <c r="AE17" s="1">
        <v>43.04</v>
      </c>
      <c r="AF17" s="1">
        <v>48.42</v>
      </c>
      <c r="AG17" s="1">
        <v>48.07</v>
      </c>
      <c r="AH17" s="1">
        <v>48.9</v>
      </c>
      <c r="AI17" s="1">
        <f>AVERAGE(AD17:AE17)</f>
        <v>42.634999999999998</v>
      </c>
      <c r="AJ17" s="1">
        <f>STDEVA(AD17:AH17)</f>
        <v>3.2186441244722919</v>
      </c>
      <c r="AK17" s="1">
        <v>63.29</v>
      </c>
      <c r="AL17" s="1">
        <v>63.45</v>
      </c>
      <c r="AM17" s="1">
        <v>61.95</v>
      </c>
      <c r="AN17" s="1">
        <v>63.44</v>
      </c>
      <c r="AO17" s="1">
        <v>62.92</v>
      </c>
      <c r="AP17" s="1">
        <f>AVERAGE(AK17:AO17)</f>
        <v>63.010000000000005</v>
      </c>
      <c r="AQ17" s="1">
        <f>STDEVA(AK17:AO17)</f>
        <v>0.63019838146412155</v>
      </c>
      <c r="AR17" s="1">
        <v>74.319999999999993</v>
      </c>
      <c r="AS17" s="1">
        <v>74.02</v>
      </c>
      <c r="AT17" s="1">
        <v>79.86</v>
      </c>
      <c r="AU17" s="1">
        <v>80.83</v>
      </c>
      <c r="AV17" s="1">
        <v>80.599999999999994</v>
      </c>
      <c r="AW17" s="1">
        <f>AVERAGE(AR17:AV17)</f>
        <v>77.926000000000002</v>
      </c>
      <c r="AX17">
        <f>STDEVA(AT17:AV17)</f>
        <v>0.50685303589896613</v>
      </c>
      <c r="AZ17" s="12">
        <v>4</v>
      </c>
      <c r="BA17" s="1">
        <f>G18</f>
        <v>4.79</v>
      </c>
      <c r="BB17" s="1">
        <f>N18</f>
        <v>5.9139999999999997</v>
      </c>
      <c r="BC17" s="1">
        <f>U18</f>
        <v>7.9820000000000011</v>
      </c>
      <c r="BD17" s="1">
        <f>AB18</f>
        <v>8.6460000000000008</v>
      </c>
      <c r="BE17" s="1">
        <f>AI18</f>
        <v>10.497999999999999</v>
      </c>
      <c r="BF17" s="1">
        <f>AP18</f>
        <v>11.16</v>
      </c>
      <c r="BG17" s="25">
        <f>AW18</f>
        <v>12.704000000000001</v>
      </c>
      <c r="BH17">
        <f>BG17/7</f>
        <v>1.8148571428571429</v>
      </c>
      <c r="BW17">
        <v>2</v>
      </c>
      <c r="BX17">
        <f t="shared" ref="BX17:BX23" si="1">H28</f>
        <v>0.11649034294738767</v>
      </c>
      <c r="BY17">
        <f t="shared" ref="BY17:BY23" si="2">O28</f>
        <v>3.0588674374676663</v>
      </c>
      <c r="BZ17">
        <f t="shared" ref="BZ17:BZ23" si="3">V28</f>
        <v>3.9812460361047792</v>
      </c>
      <c r="CA17">
        <f t="shared" ref="CA17:CA23" si="4">AC28</f>
        <v>5.0225969378400279</v>
      </c>
      <c r="CB17">
        <f t="shared" ref="CB17:CB23" si="5">AJ28</f>
        <v>1.6911445828195786</v>
      </c>
      <c r="CC17">
        <f t="shared" ref="CC17:CC23" si="6">AQ28</f>
        <v>0.52318256851695588</v>
      </c>
      <c r="CD17">
        <f>AX28</f>
        <v>1.5275252316513326E-2</v>
      </c>
      <c r="CI17" s="12" t="s">
        <v>6</v>
      </c>
      <c r="CJ17" s="12" t="s">
        <v>7</v>
      </c>
      <c r="CK17" s="12" t="s">
        <v>14</v>
      </c>
      <c r="CL17" s="12" t="s">
        <v>15</v>
      </c>
      <c r="CM17" s="12" t="s">
        <v>16</v>
      </c>
    </row>
    <row r="18" spans="1:91" x14ac:dyDescent="0.35">
      <c r="A18" s="12">
        <v>4</v>
      </c>
      <c r="B18" s="1">
        <v>4.4000000000000004</v>
      </c>
      <c r="C18" s="1">
        <v>4.41</v>
      </c>
      <c r="D18" s="1">
        <v>5.08</v>
      </c>
      <c r="E18" s="1">
        <v>5.1100000000000003</v>
      </c>
      <c r="F18" s="1">
        <v>4.95</v>
      </c>
      <c r="G18" s="1">
        <f>AVERAGE(B18:F18)</f>
        <v>4.79</v>
      </c>
      <c r="H18" s="1">
        <f>STDEVA(B18:F18)</f>
        <v>0.35658098659350862</v>
      </c>
      <c r="I18" s="1">
        <v>6.39</v>
      </c>
      <c r="J18" s="1">
        <v>6.53</v>
      </c>
      <c r="K18" s="1">
        <v>5.37</v>
      </c>
      <c r="L18" s="1">
        <v>5.51</v>
      </c>
      <c r="M18" s="1">
        <v>5.77</v>
      </c>
      <c r="N18" s="1">
        <f>AVERAGE(I18:M18)</f>
        <v>5.9139999999999997</v>
      </c>
      <c r="O18" s="1">
        <f>STDEVA(I18:M18)</f>
        <v>0.52103742667873687</v>
      </c>
      <c r="P18" s="1">
        <v>9.69</v>
      </c>
      <c r="Q18" s="1">
        <v>9.01</v>
      </c>
      <c r="R18" s="1">
        <v>7.06</v>
      </c>
      <c r="S18" s="1">
        <v>6.91</v>
      </c>
      <c r="T18" s="1">
        <v>7.24</v>
      </c>
      <c r="U18" s="1">
        <f>AVERAGE(P18:T18)</f>
        <v>7.9820000000000011</v>
      </c>
      <c r="V18" s="1">
        <f>STDEVA(Q18:U18)</f>
        <v>0.86936229501860385</v>
      </c>
      <c r="W18" s="1">
        <v>10.67</v>
      </c>
      <c r="X18" s="1">
        <v>10</v>
      </c>
      <c r="Y18" s="1">
        <v>7.35</v>
      </c>
      <c r="Z18" s="1">
        <v>7.42</v>
      </c>
      <c r="AA18" s="1">
        <v>7.79</v>
      </c>
      <c r="AB18" s="1">
        <f>AVERAGE(W18:AA18)</f>
        <v>8.6460000000000008</v>
      </c>
      <c r="AC18" s="1">
        <f>STDEVA(W18:AA18)</f>
        <v>1.5688626453580872</v>
      </c>
      <c r="AD18" s="1">
        <v>11.87</v>
      </c>
      <c r="AE18" s="1">
        <v>11.25</v>
      </c>
      <c r="AF18" s="1">
        <v>9.92</v>
      </c>
      <c r="AG18" s="1">
        <v>8.86</v>
      </c>
      <c r="AH18" s="1">
        <v>10.59</v>
      </c>
      <c r="AI18" s="1">
        <f>AVERAGE(AD18:AH18)</f>
        <v>10.497999999999999</v>
      </c>
      <c r="AJ18" s="1">
        <f>STDEVA(AD18:AH18)</f>
        <v>1.1697734823460482</v>
      </c>
      <c r="AK18" s="1">
        <v>13.53</v>
      </c>
      <c r="AL18" s="1">
        <v>13.4</v>
      </c>
      <c r="AM18" s="1">
        <v>10.11</v>
      </c>
      <c r="AN18" s="1">
        <v>8.89</v>
      </c>
      <c r="AO18" s="1">
        <v>9.8699999999999992</v>
      </c>
      <c r="AP18" s="1">
        <f>AVERAGE(AK18:AO18)</f>
        <v>11.16</v>
      </c>
      <c r="AQ18" s="1">
        <f>STDEVA(AK18:AO18)</f>
        <v>2.1537177159507217</v>
      </c>
      <c r="AR18" s="1">
        <v>14.51</v>
      </c>
      <c r="AS18" s="1">
        <v>14.8</v>
      </c>
      <c r="AT18" s="1">
        <v>11.53</v>
      </c>
      <c r="AU18" s="1">
        <v>10.69</v>
      </c>
      <c r="AV18" s="1">
        <v>11.99</v>
      </c>
      <c r="AW18" s="1">
        <f>AVERAGE(AR18:AV18)</f>
        <v>12.704000000000001</v>
      </c>
      <c r="AX18">
        <f>STDEVA(AT18:AV18)</f>
        <v>0.65919142389243335</v>
      </c>
      <c r="AZ18" s="12">
        <v>6</v>
      </c>
      <c r="BA18" s="1">
        <f>G19</f>
        <v>4.6360000000000001</v>
      </c>
      <c r="BB18" s="1">
        <f>N19</f>
        <v>5.3819999999999997</v>
      </c>
      <c r="BC18" s="1">
        <f>U19</f>
        <v>5.9880000000000004</v>
      </c>
      <c r="BD18" s="1">
        <f>AB19</f>
        <v>6.8860000000000001</v>
      </c>
      <c r="BE18" s="1">
        <f>AI19</f>
        <v>8.0300000000000011</v>
      </c>
      <c r="BF18" s="1">
        <f>AP19</f>
        <v>8.3559999999999999</v>
      </c>
      <c r="BG18" s="1">
        <f>AW19</f>
        <v>9.9480000000000004</v>
      </c>
      <c r="BH18">
        <f>BG18/7</f>
        <v>1.4211428571428573</v>
      </c>
      <c r="BW18">
        <v>4</v>
      </c>
      <c r="BX18">
        <f t="shared" si="1"/>
        <v>0.11335784048754617</v>
      </c>
      <c r="BY18">
        <f t="shared" si="2"/>
        <v>1.1202365821557512</v>
      </c>
      <c r="BZ18">
        <f t="shared" si="3"/>
        <v>2.4096638769753764</v>
      </c>
      <c r="CA18">
        <f t="shared" si="4"/>
        <v>4.0157340549393954</v>
      </c>
      <c r="CB18">
        <f t="shared" si="5"/>
        <v>2.5861689813312658</v>
      </c>
      <c r="CC18">
        <f t="shared" si="6"/>
        <v>1.5787558392607801</v>
      </c>
      <c r="CD18">
        <f t="shared" ref="CD18:CD23" si="7">AX29</f>
        <v>0.16462077633154548</v>
      </c>
      <c r="CH18">
        <v>0</v>
      </c>
      <c r="CI18" s="1">
        <v>87.56</v>
      </c>
      <c r="CJ18" s="1">
        <v>87.79</v>
      </c>
      <c r="CK18" s="1">
        <v>82.11</v>
      </c>
      <c r="CL18" s="1">
        <v>81.8</v>
      </c>
      <c r="CM18" s="1">
        <v>83.24</v>
      </c>
    </row>
    <row r="19" spans="1:91" x14ac:dyDescent="0.35">
      <c r="A19" s="12">
        <v>6</v>
      </c>
      <c r="B19" s="1">
        <v>4</v>
      </c>
      <c r="C19" s="1">
        <v>4.54</v>
      </c>
      <c r="D19" s="1">
        <v>5.03</v>
      </c>
      <c r="E19" s="1">
        <v>4.79</v>
      </c>
      <c r="F19" s="1">
        <v>4.82</v>
      </c>
      <c r="G19" s="1">
        <f>AVERAGE(B19:F19)</f>
        <v>4.6360000000000001</v>
      </c>
      <c r="H19" s="1">
        <f>STDEVA(B19:F19)</f>
        <v>0.39576508183517162</v>
      </c>
      <c r="I19" s="1">
        <v>5.56</v>
      </c>
      <c r="J19" s="1">
        <v>5.31</v>
      </c>
      <c r="K19" s="1">
        <v>5.25</v>
      </c>
      <c r="L19" s="1">
        <v>5.14</v>
      </c>
      <c r="M19" s="1">
        <v>5.65</v>
      </c>
      <c r="N19" s="1">
        <f>AVERAGE(I19:M19)</f>
        <v>5.3819999999999997</v>
      </c>
      <c r="O19" s="1">
        <f>STDEVA(I19:M19)</f>
        <v>0.21487205495363995</v>
      </c>
      <c r="P19" s="1">
        <v>6.03</v>
      </c>
      <c r="Q19" s="1">
        <v>6.32</v>
      </c>
      <c r="R19" s="1">
        <v>5.66</v>
      </c>
      <c r="S19" s="1">
        <v>6</v>
      </c>
      <c r="T19" s="1">
        <v>5.93</v>
      </c>
      <c r="U19" s="1">
        <f>AVERAGE(P19:T19)</f>
        <v>5.9880000000000004</v>
      </c>
      <c r="V19" s="1">
        <f>STDEVA(Q19:U19)</f>
        <v>0.23503361461714373</v>
      </c>
      <c r="W19" s="1">
        <v>6.94</v>
      </c>
      <c r="X19" s="1">
        <v>7.08</v>
      </c>
      <c r="Y19" s="1">
        <v>6.29</v>
      </c>
      <c r="Z19" s="1">
        <v>7.22</v>
      </c>
      <c r="AA19" s="1">
        <v>6.9</v>
      </c>
      <c r="AB19" s="1">
        <f>AVERAGE(W19:AA19)</f>
        <v>6.8860000000000001</v>
      </c>
      <c r="AC19" s="1">
        <f>STDEVA(W19:AA19)</f>
        <v>0.35620218977429091</v>
      </c>
      <c r="AD19" s="1">
        <v>7.62</v>
      </c>
      <c r="AE19" s="1">
        <v>7.95</v>
      </c>
      <c r="AF19" s="1">
        <v>8.35</v>
      </c>
      <c r="AG19" s="1">
        <v>8.48</v>
      </c>
      <c r="AH19" s="1">
        <v>7.75</v>
      </c>
      <c r="AI19" s="1">
        <f>AVERAGE(AD19:AH19)</f>
        <v>8.0300000000000011</v>
      </c>
      <c r="AJ19" s="1">
        <f>STDEVA(AD19:AH19)</f>
        <v>0.37343004699675686</v>
      </c>
      <c r="AK19" s="1">
        <v>8.6</v>
      </c>
      <c r="AL19" s="1">
        <v>8.68</v>
      </c>
      <c r="AM19" s="1">
        <v>8.39</v>
      </c>
      <c r="AN19" s="1">
        <v>7.33</v>
      </c>
      <c r="AO19" s="1">
        <v>8.7799999999999994</v>
      </c>
      <c r="AP19" s="1">
        <f>AVERAGE(AK19:AO19)</f>
        <v>8.3559999999999999</v>
      </c>
      <c r="AQ19" s="1">
        <f>STDEVA(AK19:AO19)</f>
        <v>0.59121062236735877</v>
      </c>
      <c r="AR19" s="1">
        <v>9.5</v>
      </c>
      <c r="AS19" s="1">
        <v>9.9600000000000009</v>
      </c>
      <c r="AT19" s="1">
        <v>10.39</v>
      </c>
      <c r="AU19" s="1">
        <v>9.6300000000000008</v>
      </c>
      <c r="AV19" s="1">
        <v>10.26</v>
      </c>
      <c r="AW19" s="1">
        <f>AVERAGE(AR19:AV19)</f>
        <v>9.9480000000000004</v>
      </c>
      <c r="AX19">
        <f>STDEVA(AR19:AV19)</f>
        <v>0.3855774889694677</v>
      </c>
      <c r="AZ19" s="12">
        <v>8</v>
      </c>
      <c r="BA19" s="1">
        <f>G20</f>
        <v>4.5280000000000005</v>
      </c>
      <c r="BB19" s="1">
        <f>N20</f>
        <v>4.3959999999999999</v>
      </c>
      <c r="BC19" s="1">
        <f>U20</f>
        <v>4.620000000000001</v>
      </c>
      <c r="BD19" s="1">
        <f>AB20</f>
        <v>4.8920000000000003</v>
      </c>
      <c r="BE19" s="1">
        <f>AI20</f>
        <v>4.8840000000000003</v>
      </c>
      <c r="BF19" s="1">
        <f>AP20</f>
        <v>5.1059999999999999</v>
      </c>
      <c r="BG19" s="1">
        <f>AW20</f>
        <v>5.2900000000000009</v>
      </c>
      <c r="BH19">
        <f>BG19/7</f>
        <v>0.75571428571428589</v>
      </c>
      <c r="BW19">
        <v>6</v>
      </c>
      <c r="BX19">
        <f t="shared" si="1"/>
        <v>0.19583156027566143</v>
      </c>
      <c r="BY19">
        <f t="shared" si="2"/>
        <v>2.721413542015739</v>
      </c>
      <c r="BZ19">
        <f t="shared" si="3"/>
        <v>0.24248711305964307</v>
      </c>
      <c r="CA19">
        <f t="shared" si="4"/>
        <v>0.25026652459594628</v>
      </c>
      <c r="CB19">
        <f t="shared" si="5"/>
        <v>0.69086901797663625</v>
      </c>
      <c r="CC19">
        <f t="shared" si="6"/>
        <v>0.51964731629571148</v>
      </c>
      <c r="CD19">
        <f t="shared" si="7"/>
        <v>0.75267522876736437</v>
      </c>
      <c r="CH19">
        <v>2</v>
      </c>
      <c r="CI19" s="1">
        <v>74.319999999999993</v>
      </c>
      <c r="CJ19" s="1">
        <v>74.02</v>
      </c>
      <c r="CK19" s="1">
        <v>79.86</v>
      </c>
      <c r="CL19" s="1">
        <v>80.83</v>
      </c>
      <c r="CM19" s="1">
        <v>80.599999999999994</v>
      </c>
    </row>
    <row r="20" spans="1:91" x14ac:dyDescent="0.35">
      <c r="A20" s="12">
        <v>8</v>
      </c>
      <c r="B20" s="1">
        <v>4</v>
      </c>
      <c r="C20" s="1">
        <v>4</v>
      </c>
      <c r="D20" s="1">
        <v>4.87</v>
      </c>
      <c r="E20" s="1">
        <v>4.75</v>
      </c>
      <c r="F20" s="1">
        <v>5.0199999999999996</v>
      </c>
      <c r="G20" s="1">
        <f>AVERAGE(B20:F20)</f>
        <v>4.5280000000000005</v>
      </c>
      <c r="H20" s="1">
        <f>STDEVA(B20:F20)</f>
        <v>0.49139597067945107</v>
      </c>
      <c r="I20" s="1">
        <v>4</v>
      </c>
      <c r="J20" s="1">
        <v>4.04</v>
      </c>
      <c r="K20" s="1">
        <v>4.58</v>
      </c>
      <c r="L20" s="1">
        <v>4.59</v>
      </c>
      <c r="M20" s="1">
        <v>4.7699999999999996</v>
      </c>
      <c r="N20" s="1">
        <f>AVERAGE(I20:M20)</f>
        <v>4.3959999999999999</v>
      </c>
      <c r="O20" s="1">
        <f>STDEVA(I20:M20)</f>
        <v>0.35175275407592743</v>
      </c>
      <c r="P20" s="1">
        <v>4.05</v>
      </c>
      <c r="Q20" s="1">
        <v>4.07</v>
      </c>
      <c r="R20" s="1">
        <v>4.8899999999999997</v>
      </c>
      <c r="S20" s="1">
        <v>4.9000000000000004</v>
      </c>
      <c r="T20" s="1">
        <v>5.19</v>
      </c>
      <c r="U20" s="1">
        <f>AVERAGE(P20:T20)</f>
        <v>4.620000000000001</v>
      </c>
      <c r="V20" s="1">
        <f>STDEVA(Q20:U20)</f>
        <v>0.42240975367526723</v>
      </c>
      <c r="W20" s="1">
        <v>4.75</v>
      </c>
      <c r="X20" s="1">
        <v>4.7300000000000004</v>
      </c>
      <c r="Y20" s="1">
        <v>4.96</v>
      </c>
      <c r="Z20" s="1">
        <v>4.99</v>
      </c>
      <c r="AA20" s="1">
        <v>5.03</v>
      </c>
      <c r="AB20" s="1">
        <f>AVERAGE(W20:AA20)</f>
        <v>4.8920000000000003</v>
      </c>
      <c r="AC20" s="1">
        <f>STDEVA(W20:AA20)</f>
        <v>0.14113823011501878</v>
      </c>
      <c r="AD20" s="1">
        <v>4.71</v>
      </c>
      <c r="AE20" s="1">
        <v>4.42</v>
      </c>
      <c r="AF20" s="1">
        <v>5.19</v>
      </c>
      <c r="AG20" s="1">
        <v>5</v>
      </c>
      <c r="AH20" s="1">
        <v>5.0999999999999996</v>
      </c>
      <c r="AI20" s="1">
        <f>AVERAGE(AD20:AH20)</f>
        <v>4.8840000000000003</v>
      </c>
      <c r="AJ20" s="1">
        <f>STDEVA(AD20:AH20)</f>
        <v>0.31595885808123819</v>
      </c>
      <c r="AK20" s="1">
        <v>4.96</v>
      </c>
      <c r="AL20" s="1">
        <v>5.05</v>
      </c>
      <c r="AM20" s="1">
        <v>5.18</v>
      </c>
      <c r="AN20" s="1">
        <v>5.22</v>
      </c>
      <c r="AO20" s="1">
        <v>5.12</v>
      </c>
      <c r="AP20" s="1">
        <f>AVERAGE(AK20:AO20)</f>
        <v>5.1059999999999999</v>
      </c>
      <c r="AQ20" s="1">
        <f>STDEVA(AK20:AO20)</f>
        <v>0.10382677881933922</v>
      </c>
      <c r="AR20" s="1">
        <v>5.51</v>
      </c>
      <c r="AS20" s="1">
        <v>5.26</v>
      </c>
      <c r="AT20" s="1">
        <v>5.28</v>
      </c>
      <c r="AU20" s="1">
        <v>5.25</v>
      </c>
      <c r="AV20" s="1">
        <v>5.15</v>
      </c>
      <c r="AW20" s="1">
        <f>AVERAGE(AR20:AV20)</f>
        <v>5.2900000000000009</v>
      </c>
      <c r="AX20">
        <f>STDEVA(AR20:AV20)</f>
        <v>0.13285330255586406</v>
      </c>
      <c r="BW20">
        <v>8</v>
      </c>
      <c r="BX20">
        <f t="shared" si="1"/>
        <v>0.12340988615179917</v>
      </c>
      <c r="BY20">
        <f t="shared" si="2"/>
        <v>1.0809394062573605</v>
      </c>
      <c r="BZ20">
        <f t="shared" si="3"/>
        <v>4.5300474611200334</v>
      </c>
      <c r="CA20">
        <f t="shared" si="4"/>
        <v>0.70929542505221344</v>
      </c>
      <c r="CB20">
        <f t="shared" si="5"/>
        <v>4.3816387725750676</v>
      </c>
      <c r="CC20">
        <f t="shared" si="6"/>
        <v>1.3412804827228839</v>
      </c>
      <c r="CD20">
        <f t="shared" si="7"/>
        <v>1.0016652800877812</v>
      </c>
      <c r="CH20">
        <v>4</v>
      </c>
      <c r="CI20" s="1">
        <v>14.51</v>
      </c>
      <c r="CJ20" s="1">
        <v>14.8</v>
      </c>
      <c r="CK20" s="1">
        <v>11.53</v>
      </c>
      <c r="CL20" s="1">
        <v>10.69</v>
      </c>
      <c r="CM20" s="1">
        <v>11.99</v>
      </c>
    </row>
    <row r="21" spans="1:91" x14ac:dyDescent="0.35">
      <c r="BW21">
        <v>10</v>
      </c>
      <c r="BX21">
        <f t="shared" si="1"/>
        <v>0.20049937655763422</v>
      </c>
      <c r="BY21">
        <f t="shared" si="2"/>
        <v>0.48448942196914879</v>
      </c>
      <c r="BZ21">
        <f t="shared" si="3"/>
        <v>0.45806113129144654</v>
      </c>
      <c r="CA21">
        <f t="shared" si="4"/>
        <v>0.4367150100465978</v>
      </c>
      <c r="CB21">
        <f t="shared" si="5"/>
        <v>1.4149381611929197</v>
      </c>
      <c r="CC21">
        <f t="shared" si="6"/>
        <v>1.0452607330231056</v>
      </c>
      <c r="CD21">
        <f t="shared" si="7"/>
        <v>0.61446724892381421</v>
      </c>
      <c r="CH21">
        <v>6</v>
      </c>
      <c r="CI21" s="1">
        <v>9.5</v>
      </c>
      <c r="CJ21" s="1">
        <v>9.9600000000000009</v>
      </c>
      <c r="CK21" s="1">
        <v>10.39</v>
      </c>
      <c r="CL21" s="1">
        <v>9.6300000000000008</v>
      </c>
      <c r="CM21" s="1">
        <v>10.26</v>
      </c>
    </row>
    <row r="22" spans="1:91" x14ac:dyDescent="0.35">
      <c r="BW22">
        <v>12</v>
      </c>
      <c r="BX22">
        <f t="shared" si="1"/>
        <v>0.15401298646542749</v>
      </c>
      <c r="BY22">
        <f t="shared" si="2"/>
        <v>0.12361229712289951</v>
      </c>
      <c r="BZ22">
        <f t="shared" si="3"/>
        <v>7.6615925237511567E-2</v>
      </c>
      <c r="CA22">
        <f t="shared" si="4"/>
        <v>0.11545561917897275</v>
      </c>
      <c r="CB22">
        <f t="shared" si="5"/>
        <v>9.0664215653144975E-2</v>
      </c>
      <c r="CC22">
        <f t="shared" si="6"/>
        <v>0.12397580409095982</v>
      </c>
      <c r="CD22">
        <f t="shared" si="7"/>
        <v>0.288963665535998</v>
      </c>
      <c r="CH22">
        <v>8</v>
      </c>
      <c r="CI22" s="1">
        <v>5.51</v>
      </c>
      <c r="CJ22" s="1">
        <v>5.26</v>
      </c>
      <c r="CK22" s="1">
        <v>5.28</v>
      </c>
      <c r="CL22" s="1">
        <v>5.25</v>
      </c>
      <c r="CM22" s="1">
        <v>5.15</v>
      </c>
    </row>
    <row r="23" spans="1:91" x14ac:dyDescent="0.35">
      <c r="BW23">
        <v>14</v>
      </c>
      <c r="BX23">
        <f t="shared" si="1"/>
        <v>0.25045957757690163</v>
      </c>
      <c r="BY23">
        <f t="shared" si="2"/>
        <v>0.34151134681002926</v>
      </c>
      <c r="BZ23">
        <f t="shared" si="3"/>
        <v>0.46907355499963971</v>
      </c>
      <c r="CA23">
        <f t="shared" si="4"/>
        <v>0.16985287751463019</v>
      </c>
      <c r="CB23">
        <f t="shared" si="5"/>
        <v>0.11238327277669038</v>
      </c>
      <c r="CC23">
        <f t="shared" si="6"/>
        <v>0.34760609891082195</v>
      </c>
      <c r="CD23">
        <f t="shared" si="7"/>
        <v>0.42622763870964531</v>
      </c>
    </row>
    <row r="24" spans="1:91" x14ac:dyDescent="0.35">
      <c r="BB24" t="s">
        <v>59</v>
      </c>
    </row>
    <row r="25" spans="1:91" ht="21" x14ac:dyDescent="0.5">
      <c r="A25" s="2" t="s">
        <v>40</v>
      </c>
      <c r="B25" s="35" t="s">
        <v>44</v>
      </c>
      <c r="C25" s="35"/>
      <c r="D25" s="16"/>
      <c r="E25" s="16"/>
      <c r="F25" s="16"/>
      <c r="G25" s="12"/>
      <c r="H25" s="12"/>
      <c r="I25" s="36" t="s">
        <v>0</v>
      </c>
      <c r="J25" s="36"/>
      <c r="K25" s="17"/>
      <c r="L25" s="17"/>
      <c r="M25" s="17"/>
      <c r="N25" s="12"/>
      <c r="O25" s="12"/>
      <c r="P25" s="37" t="s">
        <v>1</v>
      </c>
      <c r="Q25" s="37"/>
      <c r="R25" s="18"/>
      <c r="S25" s="18"/>
      <c r="T25" s="18"/>
      <c r="U25" s="12"/>
      <c r="V25" s="12"/>
      <c r="W25" s="38" t="s">
        <v>2</v>
      </c>
      <c r="X25" s="38"/>
      <c r="Y25" s="19"/>
      <c r="Z25" s="19"/>
      <c r="AA25" s="19"/>
      <c r="AB25" s="12"/>
      <c r="AC25" s="12"/>
      <c r="AD25" s="39" t="s">
        <v>49</v>
      </c>
      <c r="AE25" s="39"/>
      <c r="AF25" s="20"/>
      <c r="AG25" s="20"/>
      <c r="AH25" s="20"/>
      <c r="AI25" s="12"/>
      <c r="AJ25" s="12"/>
      <c r="AK25" s="33" t="s">
        <v>50</v>
      </c>
      <c r="AL25" s="33"/>
      <c r="AM25" s="21"/>
      <c r="AN25" s="21"/>
      <c r="AO25" s="21"/>
      <c r="AP25" s="12"/>
      <c r="AQ25" s="12"/>
      <c r="AR25" s="34" t="s">
        <v>51</v>
      </c>
      <c r="AS25" s="34"/>
      <c r="AT25" s="22"/>
      <c r="AU25" s="22"/>
      <c r="AV25" s="22"/>
      <c r="AW25" s="1"/>
      <c r="AX25" s="15" t="s">
        <v>34</v>
      </c>
      <c r="AZ25" s="1"/>
      <c r="BA25" s="41" t="s">
        <v>52</v>
      </c>
      <c r="BB25" s="42"/>
      <c r="BC25" s="42"/>
      <c r="BD25" s="42"/>
      <c r="BE25" s="42"/>
      <c r="BF25" s="42"/>
      <c r="BG25" s="43"/>
      <c r="CI25" t="s">
        <v>36</v>
      </c>
    </row>
    <row r="26" spans="1:91" x14ac:dyDescent="0.35">
      <c r="A26" s="1" t="s">
        <v>8</v>
      </c>
      <c r="B26" s="12" t="s">
        <v>6</v>
      </c>
      <c r="C26" s="12" t="s">
        <v>7</v>
      </c>
      <c r="D26" s="12" t="s">
        <v>14</v>
      </c>
      <c r="E26" s="12" t="s">
        <v>15</v>
      </c>
      <c r="F26" s="12" t="s">
        <v>16</v>
      </c>
      <c r="G26" s="12" t="s">
        <v>9</v>
      </c>
      <c r="H26" s="12" t="s">
        <v>17</v>
      </c>
      <c r="I26" s="12" t="s">
        <v>6</v>
      </c>
      <c r="J26" s="12" t="s">
        <v>7</v>
      </c>
      <c r="K26" s="12" t="s">
        <v>14</v>
      </c>
      <c r="L26" s="12" t="s">
        <v>15</v>
      </c>
      <c r="M26" s="12" t="s">
        <v>16</v>
      </c>
      <c r="N26" s="12" t="s">
        <v>9</v>
      </c>
      <c r="O26" s="12" t="s">
        <v>17</v>
      </c>
      <c r="P26" s="12" t="s">
        <v>6</v>
      </c>
      <c r="Q26" s="12" t="s">
        <v>7</v>
      </c>
      <c r="R26" s="12" t="s">
        <v>14</v>
      </c>
      <c r="S26" s="12" t="s">
        <v>15</v>
      </c>
      <c r="T26" s="12" t="s">
        <v>16</v>
      </c>
      <c r="U26" s="12" t="s">
        <v>9</v>
      </c>
      <c r="V26" s="12" t="s">
        <v>17</v>
      </c>
      <c r="W26" s="12" t="s">
        <v>6</v>
      </c>
      <c r="X26" s="12" t="s">
        <v>7</v>
      </c>
      <c r="Y26" s="12" t="s">
        <v>14</v>
      </c>
      <c r="Z26" s="12" t="s">
        <v>15</v>
      </c>
      <c r="AA26" s="12" t="s">
        <v>16</v>
      </c>
      <c r="AB26" s="12" t="s">
        <v>9</v>
      </c>
      <c r="AC26" s="12" t="s">
        <v>17</v>
      </c>
      <c r="AD26" s="12" t="s">
        <v>6</v>
      </c>
      <c r="AE26" s="12" t="s">
        <v>7</v>
      </c>
      <c r="AF26" s="12" t="s">
        <v>14</v>
      </c>
      <c r="AG26" s="12" t="s">
        <v>15</v>
      </c>
      <c r="AH26" s="12" t="s">
        <v>16</v>
      </c>
      <c r="AI26" s="12" t="s">
        <v>9</v>
      </c>
      <c r="AJ26" s="12" t="s">
        <v>17</v>
      </c>
      <c r="AK26" s="12" t="s">
        <v>6</v>
      </c>
      <c r="AL26" s="12" t="s">
        <v>7</v>
      </c>
      <c r="AM26" s="12" t="s">
        <v>14</v>
      </c>
      <c r="AN26" s="12" t="s">
        <v>15</v>
      </c>
      <c r="AO26" s="12" t="s">
        <v>16</v>
      </c>
      <c r="AP26" s="12" t="s">
        <v>9</v>
      </c>
      <c r="AQ26" s="12" t="s">
        <v>17</v>
      </c>
      <c r="AR26" s="12" t="s">
        <v>6</v>
      </c>
      <c r="AS26" s="12" t="s">
        <v>7</v>
      </c>
      <c r="AT26" s="12" t="s">
        <v>14</v>
      </c>
      <c r="AU26" s="12" t="s">
        <v>15</v>
      </c>
      <c r="AV26" s="12" t="s">
        <v>16</v>
      </c>
      <c r="AW26" s="12" t="s">
        <v>9</v>
      </c>
      <c r="AX26" s="23" t="s">
        <v>17</v>
      </c>
      <c r="AZ26" s="1" t="s">
        <v>8</v>
      </c>
      <c r="BA26" s="1">
        <v>1</v>
      </c>
      <c r="BB26" s="1">
        <v>2</v>
      </c>
      <c r="BC26" s="1">
        <v>3</v>
      </c>
      <c r="BD26" s="1">
        <v>4</v>
      </c>
      <c r="BE26" s="1">
        <v>5</v>
      </c>
      <c r="BF26" s="1">
        <v>6</v>
      </c>
      <c r="BG26" s="1">
        <v>7</v>
      </c>
      <c r="BH26" t="s">
        <v>28</v>
      </c>
    </row>
    <row r="27" spans="1:91" x14ac:dyDescent="0.35">
      <c r="A27" s="12">
        <v>0</v>
      </c>
      <c r="B27" s="1">
        <v>6.6</v>
      </c>
      <c r="C27" s="1">
        <v>6.91</v>
      </c>
      <c r="D27" s="1">
        <v>6.52</v>
      </c>
      <c r="E27" s="1">
        <v>6.96</v>
      </c>
      <c r="F27" s="1">
        <v>6.47</v>
      </c>
      <c r="G27" s="1">
        <f>AVERAGE(B27:F27)</f>
        <v>6.6920000000000002</v>
      </c>
      <c r="H27" s="1">
        <f>STDEVA(B27:F27)</f>
        <v>0.22731036052058887</v>
      </c>
      <c r="I27" s="1">
        <v>22.54</v>
      </c>
      <c r="J27" s="1">
        <v>21.94</v>
      </c>
      <c r="K27" s="1">
        <v>18.079999999999998</v>
      </c>
      <c r="L27" s="1">
        <v>17.149999999999999</v>
      </c>
      <c r="M27" s="1">
        <v>17.8</v>
      </c>
      <c r="N27" s="1">
        <f>AVERAGE(I27:M27)</f>
        <v>19.502000000000002</v>
      </c>
      <c r="O27" s="1">
        <f>STDEVA(I27:M27)</f>
        <v>2.5310116554452882</v>
      </c>
      <c r="P27" s="1">
        <v>47.84</v>
      </c>
      <c r="Q27" s="1">
        <v>47.03</v>
      </c>
      <c r="R27" s="1">
        <v>43.26</v>
      </c>
      <c r="S27" s="1">
        <v>40.090000000000003</v>
      </c>
      <c r="T27" s="1">
        <v>42.49</v>
      </c>
      <c r="U27" s="1">
        <f>AVERAGE(P27:T27)</f>
        <v>44.142000000000003</v>
      </c>
      <c r="V27" s="1">
        <f>STDEVA(P27:T27)</f>
        <v>3.2381121042978114</v>
      </c>
      <c r="W27" s="1">
        <v>75.849999999999994</v>
      </c>
      <c r="X27" s="1">
        <v>74.040000000000006</v>
      </c>
      <c r="Y27" s="1">
        <v>67.290000000000006</v>
      </c>
      <c r="Z27" s="1">
        <v>63.61</v>
      </c>
      <c r="AA27" s="1">
        <v>66.709999999999994</v>
      </c>
      <c r="AB27" s="1">
        <f>AVERAGE(W27:AA27)</f>
        <v>69.5</v>
      </c>
      <c r="AC27" s="1">
        <f>STDEVA(W27:AA27)</f>
        <v>5.2032297662125204</v>
      </c>
      <c r="AD27" s="1">
        <v>81.7</v>
      </c>
      <c r="AE27" s="1">
        <v>80.03</v>
      </c>
      <c r="AF27" s="5">
        <v>76.790000000000006</v>
      </c>
      <c r="AG27" s="5">
        <v>75.430000000000007</v>
      </c>
      <c r="AH27" s="5">
        <v>77.14</v>
      </c>
      <c r="AI27" s="1">
        <f>AVERAGE(AD27:AH27)</f>
        <v>78.218000000000004</v>
      </c>
      <c r="AJ27" s="1">
        <f>STDEVA(AD27:AH27)</f>
        <v>2.5681647143436872</v>
      </c>
      <c r="AK27" s="1">
        <v>82.15</v>
      </c>
      <c r="AL27" s="1">
        <v>82.21</v>
      </c>
      <c r="AM27" s="1">
        <v>83.1</v>
      </c>
      <c r="AN27" s="1">
        <v>83.89</v>
      </c>
      <c r="AO27" s="1">
        <v>83.44</v>
      </c>
      <c r="AP27" s="1">
        <f>AVERAGE(AK27:AO27)</f>
        <v>82.957999999999998</v>
      </c>
      <c r="AQ27" s="1">
        <f>STDEVA(AK27:AO27)</f>
        <v>0.76378661941670545</v>
      </c>
      <c r="AR27" s="1">
        <v>77.56</v>
      </c>
      <c r="AS27" s="1">
        <v>76.5</v>
      </c>
      <c r="AT27" s="1">
        <v>83.56</v>
      </c>
      <c r="AU27" s="1">
        <v>84.92</v>
      </c>
      <c r="AV27" s="1">
        <v>84.3</v>
      </c>
      <c r="AW27" s="1">
        <f>AVERAGE(AT27:AV27)</f>
        <v>84.26</v>
      </c>
      <c r="AX27">
        <f>STDEVA(AT27:AV27)</f>
        <v>0.68088178122196763</v>
      </c>
      <c r="AZ27" s="1">
        <v>0</v>
      </c>
      <c r="BA27" s="27">
        <f>G27</f>
        <v>6.6920000000000002</v>
      </c>
      <c r="BB27" s="27">
        <f>N27</f>
        <v>19.502000000000002</v>
      </c>
      <c r="BC27" s="27">
        <f>U27</f>
        <v>44.142000000000003</v>
      </c>
      <c r="BD27" s="27">
        <f>AB27</f>
        <v>69.5</v>
      </c>
      <c r="BE27" s="27">
        <f>AI27</f>
        <v>78.218000000000004</v>
      </c>
      <c r="BF27" s="27">
        <f>AP27</f>
        <v>82.957999999999998</v>
      </c>
      <c r="BG27" s="28">
        <f>AW27</f>
        <v>84.26</v>
      </c>
      <c r="BH27">
        <f>BG27/7</f>
        <v>12.037142857142857</v>
      </c>
      <c r="BX27" s="4" t="s">
        <v>21</v>
      </c>
    </row>
    <row r="28" spans="1:91" x14ac:dyDescent="0.35">
      <c r="A28" s="12">
        <v>2</v>
      </c>
      <c r="B28" s="1">
        <v>6.22</v>
      </c>
      <c r="C28" s="1">
        <v>6.12</v>
      </c>
      <c r="D28" s="1">
        <v>6.21</v>
      </c>
      <c r="E28" s="1">
        <v>6.35</v>
      </c>
      <c r="F28" s="1">
        <v>6.41</v>
      </c>
      <c r="G28" s="1">
        <f t="shared" ref="G28:G34" si="8">AVERAGE(B28:F28)</f>
        <v>6.2619999999999996</v>
      </c>
      <c r="H28" s="1">
        <f t="shared" ref="H28:H33" si="9">STDEVA(B28:F28)</f>
        <v>0.11649034294738767</v>
      </c>
      <c r="I28" s="1">
        <v>24.35</v>
      </c>
      <c r="J28" s="1">
        <v>26.15</v>
      </c>
      <c r="K28" s="1">
        <v>20.38</v>
      </c>
      <c r="L28" s="1">
        <v>19.329999999999998</v>
      </c>
      <c r="M28" s="1">
        <v>19.78</v>
      </c>
      <c r="N28" s="1">
        <f>AVERAGE(I28:M28)</f>
        <v>21.997999999999998</v>
      </c>
      <c r="O28" s="1">
        <f t="shared" ref="O28:O35" si="10">STDEVA(I28:M28)</f>
        <v>3.0588674374676663</v>
      </c>
      <c r="P28" s="1">
        <v>54.59</v>
      </c>
      <c r="Q28" s="1">
        <v>54.21</v>
      </c>
      <c r="R28" s="1">
        <v>47.55</v>
      </c>
      <c r="S28" s="1">
        <v>46.76</v>
      </c>
      <c r="T28" s="1">
        <v>47.15</v>
      </c>
      <c r="U28" s="1">
        <f>AVERAGE(P28:T28)</f>
        <v>50.052000000000007</v>
      </c>
      <c r="V28" s="1">
        <f t="shared" ref="V28:V35" si="11">STDEVA(P28:T28)</f>
        <v>3.9812460361047792</v>
      </c>
      <c r="W28" s="1">
        <v>80.260000000000005</v>
      </c>
      <c r="X28" s="1">
        <v>80.34</v>
      </c>
      <c r="Y28" s="1">
        <v>72.540000000000006</v>
      </c>
      <c r="Z28" s="1">
        <v>69.36</v>
      </c>
      <c r="AA28" s="1">
        <v>72.38</v>
      </c>
      <c r="AB28" s="1">
        <f>AVERAGE(W28:AA28)</f>
        <v>74.976000000000013</v>
      </c>
      <c r="AC28" s="1">
        <f t="shared" ref="AC28:AC35" si="12">STDEVA(W28:AA28)</f>
        <v>5.0225969378400279</v>
      </c>
      <c r="AD28" s="1">
        <v>82.55</v>
      </c>
      <c r="AE28" s="1">
        <v>81.87</v>
      </c>
      <c r="AF28" s="5">
        <v>79.59</v>
      </c>
      <c r="AG28" s="5">
        <v>78.88</v>
      </c>
      <c r="AH28" s="5">
        <v>79.099999999999994</v>
      </c>
      <c r="AI28" s="1">
        <f>AVERAGE(AD28:AH28)</f>
        <v>80.397999999999996</v>
      </c>
      <c r="AJ28" s="1">
        <f t="shared" ref="AJ28:AJ35" si="13">STDEVA(AD28:AH28)</f>
        <v>1.6911445828195786</v>
      </c>
      <c r="AK28" s="1">
        <v>85.15</v>
      </c>
      <c r="AL28" s="1">
        <v>85.21</v>
      </c>
      <c r="AM28" s="1">
        <v>84.19</v>
      </c>
      <c r="AN28" s="1">
        <v>84.75</v>
      </c>
      <c r="AO28" s="1">
        <v>84.09</v>
      </c>
      <c r="AP28" s="1">
        <f>AVERAGE(AK28:AO28)</f>
        <v>84.677999999999997</v>
      </c>
      <c r="AQ28" s="1">
        <f t="shared" ref="AQ28:AQ35" si="14">STDEVA(AK28:AO28)</f>
        <v>0.52318256851695588</v>
      </c>
      <c r="AR28" s="1">
        <v>79.959999999999994</v>
      </c>
      <c r="AS28" s="1">
        <v>80.12</v>
      </c>
      <c r="AT28" s="1">
        <v>84.3</v>
      </c>
      <c r="AU28" s="1">
        <v>84.29</v>
      </c>
      <c r="AV28" s="1">
        <v>84.32</v>
      </c>
      <c r="AW28" s="1">
        <f>AVERAGE(AT28:AV28)</f>
        <v>84.303333333333327</v>
      </c>
      <c r="AX28">
        <f>STDEVA(AT28:AV28)</f>
        <v>1.5275252316513326E-2</v>
      </c>
      <c r="AZ28" s="1">
        <v>2</v>
      </c>
      <c r="BA28" s="27">
        <f t="shared" ref="BA28:BA34" si="15">G28</f>
        <v>6.2619999999999996</v>
      </c>
      <c r="BB28" s="27">
        <f t="shared" ref="BB28:BB34" si="16">N28</f>
        <v>21.997999999999998</v>
      </c>
      <c r="BC28" s="27">
        <f t="shared" ref="BC28:BC34" si="17">U28</f>
        <v>50.052000000000007</v>
      </c>
      <c r="BD28" s="27">
        <f t="shared" ref="BD28:BD34" si="18">AB28</f>
        <v>74.976000000000013</v>
      </c>
      <c r="BE28" s="27">
        <f t="shared" ref="BE28:BE34" si="19">AI28</f>
        <v>80.397999999999996</v>
      </c>
      <c r="BF28" s="27">
        <f t="shared" ref="BF28:BF34" si="20">AP28</f>
        <v>84.677999999999997</v>
      </c>
      <c r="BG28" s="27">
        <f t="shared" ref="BG28:BG34" si="21">AW28</f>
        <v>84.303333333333327</v>
      </c>
      <c r="BH28">
        <f t="shared" ref="BH28:BH34" si="22">BG28/7</f>
        <v>12.043333333333333</v>
      </c>
      <c r="BI28" s="26">
        <f>(BG29*100)/BG27</f>
        <v>100</v>
      </c>
      <c r="BW28">
        <v>0</v>
      </c>
      <c r="BX28">
        <f t="shared" ref="BX28:CD34" si="23">C71</f>
        <v>8.3864970836061092E-2</v>
      </c>
      <c r="BY28">
        <f t="shared" si="23"/>
        <v>0.27574142476844776</v>
      </c>
      <c r="BZ28">
        <f t="shared" si="23"/>
        <v>1.0259142264341616</v>
      </c>
      <c r="CA28">
        <f t="shared" si="23"/>
        <v>1.7567299166348811</v>
      </c>
      <c r="CB28">
        <f t="shared" si="23"/>
        <v>0.61533188876681488</v>
      </c>
      <c r="CC28">
        <f t="shared" si="23"/>
        <v>0.61533188876681488</v>
      </c>
      <c r="CD28">
        <f t="shared" si="23"/>
        <v>0.31085902485424949</v>
      </c>
    </row>
    <row r="29" spans="1:91" x14ac:dyDescent="0.35">
      <c r="A29" s="12">
        <v>4</v>
      </c>
      <c r="B29" s="1">
        <v>6.15</v>
      </c>
      <c r="C29" s="1">
        <v>6.42</v>
      </c>
      <c r="D29" s="1">
        <v>6.2</v>
      </c>
      <c r="E29" s="1">
        <v>6.31</v>
      </c>
      <c r="F29" s="1">
        <v>6.17</v>
      </c>
      <c r="G29" s="1">
        <f t="shared" si="8"/>
        <v>6.25</v>
      </c>
      <c r="H29" s="1">
        <f t="shared" si="9"/>
        <v>0.11335784048754617</v>
      </c>
      <c r="I29" s="1">
        <v>22.89</v>
      </c>
      <c r="J29" s="1">
        <v>23.12</v>
      </c>
      <c r="K29" s="1">
        <v>25.32</v>
      </c>
      <c r="L29" s="1">
        <v>25.11</v>
      </c>
      <c r="M29" s="1">
        <v>24.44</v>
      </c>
      <c r="N29" s="1">
        <f t="shared" ref="N29:N35" si="24">AVERAGE(I29:M29)</f>
        <v>24.176000000000002</v>
      </c>
      <c r="O29" s="1">
        <f t="shared" si="10"/>
        <v>1.1202365821557512</v>
      </c>
      <c r="P29" s="1">
        <v>44.12</v>
      </c>
      <c r="Q29" s="1">
        <v>44.24</v>
      </c>
      <c r="R29" s="1">
        <v>48.4</v>
      </c>
      <c r="S29" s="1">
        <v>49.06</v>
      </c>
      <c r="T29" s="1">
        <v>48.15</v>
      </c>
      <c r="U29" s="1">
        <f>AVERAGE(P29:T29)</f>
        <v>46.793999999999997</v>
      </c>
      <c r="V29" s="1">
        <f t="shared" si="11"/>
        <v>2.4096638769753764</v>
      </c>
      <c r="W29" s="1">
        <v>63.56</v>
      </c>
      <c r="X29" s="1">
        <v>65.69</v>
      </c>
      <c r="Y29" s="1">
        <v>72.94</v>
      </c>
      <c r="Z29" s="1">
        <v>71.2</v>
      </c>
      <c r="AA29" s="1">
        <v>70.92</v>
      </c>
      <c r="AB29" s="1">
        <f>AVERAGE(W29:AA29)</f>
        <v>68.861999999999995</v>
      </c>
      <c r="AC29" s="1">
        <f>STDEVA(W29:AA29)</f>
        <v>4.0157340549393954</v>
      </c>
      <c r="AD29" s="1">
        <v>79.03</v>
      </c>
      <c r="AE29" s="1">
        <v>78.19</v>
      </c>
      <c r="AF29" s="1">
        <v>82.89</v>
      </c>
      <c r="AG29" s="1">
        <v>83.06</v>
      </c>
      <c r="AH29" s="1">
        <v>83.82</v>
      </c>
      <c r="AI29" s="1">
        <f>AVERAGE(AD29:AH29)</f>
        <v>81.397999999999996</v>
      </c>
      <c r="AJ29" s="1">
        <f t="shared" si="13"/>
        <v>2.5861689813312658</v>
      </c>
      <c r="AK29" s="1">
        <v>80.099999999999994</v>
      </c>
      <c r="AL29" s="1">
        <v>80.319999999999993</v>
      </c>
      <c r="AM29" s="1">
        <v>83.33</v>
      </c>
      <c r="AN29" s="1">
        <v>82.88</v>
      </c>
      <c r="AO29" s="1">
        <v>83.01</v>
      </c>
      <c r="AP29" s="1">
        <f>AVERAGE(AK29:AO29)</f>
        <v>81.927999999999997</v>
      </c>
      <c r="AQ29" s="1">
        <f t="shared" si="14"/>
        <v>1.5787558392607801</v>
      </c>
      <c r="AR29" s="1">
        <v>80.459999999999994</v>
      </c>
      <c r="AS29" s="1">
        <v>82.21</v>
      </c>
      <c r="AT29" s="1">
        <v>86.4</v>
      </c>
      <c r="AU29" s="1">
        <v>86.11</v>
      </c>
      <c r="AV29" s="1">
        <v>86.12</v>
      </c>
      <c r="AW29" s="1">
        <f t="shared" ref="AW29:AW35" si="25">AVERAGE(AR29:AV29)</f>
        <v>84.26</v>
      </c>
      <c r="AX29">
        <f>STDEVA(AT29:AV29)</f>
        <v>0.16462077633154548</v>
      </c>
      <c r="AZ29" s="1">
        <v>4</v>
      </c>
      <c r="BA29" s="27">
        <f t="shared" si="15"/>
        <v>6.25</v>
      </c>
      <c r="BB29" s="27">
        <f t="shared" si="16"/>
        <v>24.176000000000002</v>
      </c>
      <c r="BC29" s="27">
        <f t="shared" si="17"/>
        <v>46.793999999999997</v>
      </c>
      <c r="BD29" s="27">
        <f t="shared" si="18"/>
        <v>68.861999999999995</v>
      </c>
      <c r="BE29" s="27">
        <f t="shared" si="19"/>
        <v>81.397999999999996</v>
      </c>
      <c r="BF29" s="27">
        <f t="shared" si="20"/>
        <v>81.927999999999997</v>
      </c>
      <c r="BG29" s="28">
        <f t="shared" si="21"/>
        <v>84.26</v>
      </c>
      <c r="BH29">
        <f t="shared" si="22"/>
        <v>12.037142857142857</v>
      </c>
      <c r="BW29">
        <v>2</v>
      </c>
      <c r="BX29">
        <f t="shared" si="23"/>
        <v>0.17785762095938826</v>
      </c>
      <c r="BY29">
        <f t="shared" si="23"/>
        <v>5.5075705472860705E-2</v>
      </c>
      <c r="BZ29">
        <f t="shared" si="23"/>
        <v>0.29871948937646026</v>
      </c>
      <c r="CA29">
        <f t="shared" si="23"/>
        <v>0.29103264421710345</v>
      </c>
      <c r="CB29">
        <f t="shared" si="23"/>
        <v>0.51539628765963585</v>
      </c>
      <c r="CC29">
        <f t="shared" si="23"/>
        <v>0.51539628765963585</v>
      </c>
      <c r="CD29">
        <f t="shared" si="23"/>
        <v>0.4409459528483482</v>
      </c>
      <c r="CH29" s="12" t="s">
        <v>6</v>
      </c>
      <c r="CI29" s="12" t="s">
        <v>7</v>
      </c>
      <c r="CJ29" s="12" t="s">
        <v>14</v>
      </c>
      <c r="CK29" s="12" t="s">
        <v>15</v>
      </c>
      <c r="CL29" s="12" t="s">
        <v>16</v>
      </c>
    </row>
    <row r="30" spans="1:91" x14ac:dyDescent="0.35">
      <c r="A30" s="12">
        <v>6</v>
      </c>
      <c r="B30" s="1">
        <v>5.96</v>
      </c>
      <c r="C30" s="1">
        <v>5.43</v>
      </c>
      <c r="D30" s="1">
        <v>5.63</v>
      </c>
      <c r="E30" s="1">
        <v>5.76</v>
      </c>
      <c r="F30" s="1">
        <v>5.62</v>
      </c>
      <c r="G30" s="1">
        <f t="shared" si="8"/>
        <v>5.6800000000000006</v>
      </c>
      <c r="H30" s="1">
        <f t="shared" si="9"/>
        <v>0.19583156027566143</v>
      </c>
      <c r="I30" s="1"/>
      <c r="J30" s="1">
        <v>6.71</v>
      </c>
      <c r="K30" s="1">
        <v>11.91</v>
      </c>
      <c r="L30" s="1">
        <v>12.04</v>
      </c>
      <c r="M30" s="1">
        <v>12.45</v>
      </c>
      <c r="N30" s="1">
        <f t="shared" si="24"/>
        <v>10.7775</v>
      </c>
      <c r="O30" s="1">
        <f t="shared" si="10"/>
        <v>2.721413542015739</v>
      </c>
      <c r="P30" s="1">
        <v>52.84</v>
      </c>
      <c r="Q30" s="1">
        <v>12.87</v>
      </c>
      <c r="R30" s="1">
        <v>24.73</v>
      </c>
      <c r="S30" s="1">
        <v>25.21</v>
      </c>
      <c r="T30" s="1">
        <v>25.03</v>
      </c>
      <c r="U30" s="1">
        <f>AVERAGE(R30:T30)</f>
        <v>24.99</v>
      </c>
      <c r="V30" s="1">
        <f>STDEVA(R30:T30)</f>
        <v>0.24248711305964307</v>
      </c>
      <c r="W30" s="1">
        <v>84.4</v>
      </c>
      <c r="X30" s="1">
        <v>16.329999999999998</v>
      </c>
      <c r="Y30" s="1">
        <v>36.36</v>
      </c>
      <c r="Z30" s="1">
        <v>36.130000000000003</v>
      </c>
      <c r="AA30" s="1">
        <v>35.86</v>
      </c>
      <c r="AB30" s="1">
        <f>AVERAGE(Y30:AA30)</f>
        <v>36.116666666666667</v>
      </c>
      <c r="AC30" s="1">
        <f>STDEVA(Y30:AA30)</f>
        <v>0.25026652459594628</v>
      </c>
      <c r="AD30" s="1">
        <v>84.87</v>
      </c>
      <c r="AE30" s="1">
        <v>19.91</v>
      </c>
      <c r="AF30" s="1">
        <v>50.37</v>
      </c>
      <c r="AG30" s="1">
        <v>51</v>
      </c>
      <c r="AH30" s="1">
        <v>51.75</v>
      </c>
      <c r="AI30" s="1">
        <f>AVERAGE(AF30:AH30)</f>
        <v>51.04</v>
      </c>
      <c r="AJ30" s="1">
        <f>STDEVA(AF30:AH30)</f>
        <v>0.69086901797663625</v>
      </c>
      <c r="AK30" s="1">
        <v>87.14</v>
      </c>
      <c r="AL30" s="1">
        <v>29.86</v>
      </c>
      <c r="AM30" s="1">
        <v>63.33</v>
      </c>
      <c r="AN30" s="1">
        <v>64.28</v>
      </c>
      <c r="AO30" s="1">
        <v>63.44</v>
      </c>
      <c r="AP30" s="1">
        <f>AVERAGE(AM30:AO30)</f>
        <v>63.683333333333337</v>
      </c>
      <c r="AQ30" s="1">
        <f>STDEVA(AM30:AO30)</f>
        <v>0.51964731629571148</v>
      </c>
      <c r="AR30" s="1">
        <v>80.12</v>
      </c>
      <c r="AS30" s="1">
        <v>79.16</v>
      </c>
      <c r="AT30" s="1">
        <v>78.19</v>
      </c>
      <c r="AU30" s="1">
        <v>78.459999999999994</v>
      </c>
      <c r="AV30" s="1">
        <v>78.760000000000005</v>
      </c>
      <c r="AW30" s="1">
        <f t="shared" si="25"/>
        <v>78.938000000000002</v>
      </c>
      <c r="AX30">
        <f t="shared" ref="AX30:AX35" si="26">STDEVA(AR30:AV30)</f>
        <v>0.75267522876736437</v>
      </c>
      <c r="AZ30" s="1">
        <v>6</v>
      </c>
      <c r="BA30" s="27">
        <f t="shared" si="15"/>
        <v>5.6800000000000006</v>
      </c>
      <c r="BB30" s="27">
        <f t="shared" si="16"/>
        <v>10.7775</v>
      </c>
      <c r="BC30" s="27">
        <f t="shared" si="17"/>
        <v>24.99</v>
      </c>
      <c r="BD30" s="27">
        <f t="shared" si="18"/>
        <v>36.116666666666667</v>
      </c>
      <c r="BE30" s="27">
        <f t="shared" si="19"/>
        <v>51.04</v>
      </c>
      <c r="BF30" s="27">
        <f t="shared" si="20"/>
        <v>63.683333333333337</v>
      </c>
      <c r="BG30" s="27">
        <f t="shared" si="21"/>
        <v>78.938000000000002</v>
      </c>
      <c r="BH30">
        <f t="shared" si="22"/>
        <v>11.276857142857143</v>
      </c>
      <c r="BW30">
        <v>4</v>
      </c>
      <c r="BX30">
        <f t="shared" si="23"/>
        <v>0.14364307617610142</v>
      </c>
      <c r="BY30">
        <f t="shared" si="23"/>
        <v>0.36363901514184827</v>
      </c>
      <c r="BZ30">
        <f t="shared" si="23"/>
        <v>0.11015141094572238</v>
      </c>
      <c r="CA30">
        <f t="shared" si="23"/>
        <v>0.30859898466024382</v>
      </c>
      <c r="CB30">
        <f t="shared" si="23"/>
        <v>0.35809682117177893</v>
      </c>
      <c r="CC30">
        <f t="shared" si="23"/>
        <v>0.35809682117177893</v>
      </c>
      <c r="CD30">
        <f t="shared" si="23"/>
        <v>0.18556220879622426</v>
      </c>
      <c r="CG30" s="1">
        <v>0</v>
      </c>
      <c r="CH30" s="1">
        <v>86.15</v>
      </c>
      <c r="CI30" s="1">
        <v>85.96</v>
      </c>
      <c r="CJ30" s="1">
        <v>84.73</v>
      </c>
      <c r="CK30" s="1">
        <v>83.71</v>
      </c>
      <c r="CL30" s="1">
        <v>83.63</v>
      </c>
    </row>
    <row r="31" spans="1:91" x14ac:dyDescent="0.35">
      <c r="A31" s="12">
        <v>8</v>
      </c>
      <c r="B31" s="1">
        <v>5.37</v>
      </c>
      <c r="C31" s="1">
        <v>5.17</v>
      </c>
      <c r="D31" s="1">
        <v>5.34</v>
      </c>
      <c r="E31" s="1">
        <v>5.48</v>
      </c>
      <c r="F31" s="1">
        <v>5.46</v>
      </c>
      <c r="G31" s="1">
        <f t="shared" si="8"/>
        <v>5.3639999999999999</v>
      </c>
      <c r="H31" s="1">
        <f t="shared" si="9"/>
        <v>0.12340988615179917</v>
      </c>
      <c r="I31" s="1">
        <v>8.73</v>
      </c>
      <c r="J31" s="1">
        <v>8.09</v>
      </c>
      <c r="K31" s="1">
        <v>6.26</v>
      </c>
      <c r="L31" s="1">
        <v>6.46</v>
      </c>
      <c r="M31" s="1">
        <v>6.83</v>
      </c>
      <c r="N31" s="1">
        <f t="shared" si="24"/>
        <v>7.2739999999999991</v>
      </c>
      <c r="O31" s="1">
        <f t="shared" si="10"/>
        <v>1.0809394062573605</v>
      </c>
      <c r="P31" s="1">
        <v>18.86</v>
      </c>
      <c r="Q31" s="1">
        <v>18.55</v>
      </c>
      <c r="R31" s="1">
        <v>9.75</v>
      </c>
      <c r="S31" s="1">
        <v>11.15</v>
      </c>
      <c r="T31" s="1">
        <v>10.56</v>
      </c>
      <c r="U31" s="1">
        <f>AVERAGE(P31:T31)</f>
        <v>13.773999999999997</v>
      </c>
      <c r="V31" s="1">
        <f t="shared" si="11"/>
        <v>4.5300474611200334</v>
      </c>
      <c r="W31" s="1">
        <v>35.11</v>
      </c>
      <c r="X31" s="1">
        <v>35.03</v>
      </c>
      <c r="Y31" s="1">
        <v>16.149999999999999</v>
      </c>
      <c r="Z31" s="1">
        <v>17.559999999999999</v>
      </c>
      <c r="AA31" s="1">
        <v>16.72</v>
      </c>
      <c r="AB31" s="1">
        <f>AVERAGE(W31:AA31)</f>
        <v>24.113999999999997</v>
      </c>
      <c r="AC31" s="1">
        <f>STDEVA(Y31:AA31)</f>
        <v>0.70929542505221344</v>
      </c>
      <c r="AD31" s="1">
        <v>39.26</v>
      </c>
      <c r="AE31" s="1">
        <v>34.49</v>
      </c>
      <c r="AF31" s="1">
        <v>25.52</v>
      </c>
      <c r="AG31" s="1">
        <v>27.07</v>
      </c>
      <c r="AH31" s="1">
        <v>25.09</v>
      </c>
      <c r="AI31" s="1">
        <f>AVERAGE(AD31:AH31)</f>
        <v>30.286000000000001</v>
      </c>
      <c r="AJ31" s="1">
        <f>STDEVA(AE31:AH31)</f>
        <v>4.3816387725750676</v>
      </c>
      <c r="AK31" s="1">
        <v>53.5</v>
      </c>
      <c r="AL31" s="1">
        <v>46.8</v>
      </c>
      <c r="AM31" s="1">
        <v>31.74</v>
      </c>
      <c r="AN31" s="1">
        <v>34.33</v>
      </c>
      <c r="AO31" s="1">
        <v>32.43</v>
      </c>
      <c r="AP31" s="1">
        <f>AVERAGE(AK31:AO31)</f>
        <v>39.760000000000005</v>
      </c>
      <c r="AQ31" s="1">
        <f>STDEVA(AM31:AO31)</f>
        <v>1.3412804827228839</v>
      </c>
      <c r="AR31" s="1">
        <v>78.89</v>
      </c>
      <c r="AS31" s="1">
        <v>77.900000000000006</v>
      </c>
      <c r="AT31" s="1">
        <v>46.99</v>
      </c>
      <c r="AU31" s="1">
        <v>48.99</v>
      </c>
      <c r="AV31" s="1">
        <v>47.89</v>
      </c>
      <c r="AW31" s="1">
        <f t="shared" si="25"/>
        <v>60.132000000000005</v>
      </c>
      <c r="AX31">
        <f>STDEVA(AT31:AV31)</f>
        <v>1.0016652800877812</v>
      </c>
      <c r="AZ31" s="1">
        <v>8</v>
      </c>
      <c r="BA31" s="27">
        <f t="shared" si="15"/>
        <v>5.3639999999999999</v>
      </c>
      <c r="BB31" s="27">
        <f t="shared" si="16"/>
        <v>7.2739999999999991</v>
      </c>
      <c r="BC31" s="27">
        <f t="shared" si="17"/>
        <v>13.773999999999997</v>
      </c>
      <c r="BD31" s="27">
        <f t="shared" si="18"/>
        <v>24.113999999999997</v>
      </c>
      <c r="BE31" s="27">
        <f t="shared" si="19"/>
        <v>30.286000000000001</v>
      </c>
      <c r="BF31" s="27">
        <f t="shared" si="20"/>
        <v>39.760000000000005</v>
      </c>
      <c r="BG31" s="27">
        <f t="shared" si="21"/>
        <v>60.132000000000005</v>
      </c>
      <c r="BH31">
        <f t="shared" si="22"/>
        <v>8.5902857142857147</v>
      </c>
      <c r="BW31">
        <v>6</v>
      </c>
      <c r="BX31">
        <f t="shared" si="23"/>
        <v>3.2145502536643E-2</v>
      </c>
      <c r="BY31">
        <f t="shared" si="23"/>
        <v>0.1234233905438242</v>
      </c>
      <c r="BZ31">
        <f t="shared" si="23"/>
        <v>3.5118845842842597E-2</v>
      </c>
      <c r="CA31">
        <f t="shared" si="23"/>
        <v>3.2145502536643514E-2</v>
      </c>
      <c r="CB31">
        <f t="shared" si="23"/>
        <v>9.8657657246324679E-2</v>
      </c>
      <c r="CC31">
        <f t="shared" si="23"/>
        <v>9.8657657246324679E-2</v>
      </c>
      <c r="CD31">
        <f t="shared" si="23"/>
        <v>7.549834435270765E-2</v>
      </c>
      <c r="CG31" s="1">
        <v>2</v>
      </c>
      <c r="CH31" s="1">
        <v>86.9</v>
      </c>
      <c r="CI31" s="1">
        <v>86.3</v>
      </c>
      <c r="CJ31" s="1">
        <v>84.34</v>
      </c>
      <c r="CK31" s="1">
        <v>84.99</v>
      </c>
      <c r="CL31" s="1">
        <v>80.75</v>
      </c>
    </row>
    <row r="32" spans="1:91" x14ac:dyDescent="0.35">
      <c r="A32" s="23">
        <v>10</v>
      </c>
      <c r="B32" s="5">
        <v>4.82</v>
      </c>
      <c r="C32" s="5">
        <v>4.37</v>
      </c>
      <c r="D32" s="5">
        <v>4.87</v>
      </c>
      <c r="E32" s="5">
        <v>4.75</v>
      </c>
      <c r="F32" s="5">
        <v>4.79</v>
      </c>
      <c r="G32" s="1">
        <f t="shared" si="8"/>
        <v>4.7200000000000006</v>
      </c>
      <c r="H32" s="1">
        <f t="shared" si="9"/>
        <v>0.20049937655763422</v>
      </c>
      <c r="I32" s="5">
        <v>5.67</v>
      </c>
      <c r="J32" s="5">
        <v>5</v>
      </c>
      <c r="K32" s="5">
        <v>6.3</v>
      </c>
      <c r="L32" s="5">
        <v>5.75</v>
      </c>
      <c r="M32" s="5">
        <v>6.01</v>
      </c>
      <c r="N32" s="1">
        <f t="shared" si="24"/>
        <v>5.7459999999999996</v>
      </c>
      <c r="O32" s="1">
        <f t="shared" si="10"/>
        <v>0.48448942196914879</v>
      </c>
      <c r="P32" s="5">
        <v>7.31</v>
      </c>
      <c r="Q32" s="5">
        <v>6.28</v>
      </c>
      <c r="R32" s="5">
        <v>7.42</v>
      </c>
      <c r="S32" s="5">
        <v>6.8</v>
      </c>
      <c r="T32" s="5">
        <v>7.1</v>
      </c>
      <c r="U32" s="1">
        <f>AVERAGE(P32:T32)</f>
        <v>6.9819999999999993</v>
      </c>
      <c r="V32" s="1">
        <f t="shared" si="11"/>
        <v>0.45806113129144654</v>
      </c>
      <c r="W32" s="5">
        <v>12.11</v>
      </c>
      <c r="X32" s="5">
        <v>11.7</v>
      </c>
      <c r="Y32" s="5">
        <v>12.78</v>
      </c>
      <c r="Z32" s="5">
        <v>11.92</v>
      </c>
      <c r="AA32" s="5">
        <v>12.5</v>
      </c>
      <c r="AB32" s="1">
        <f>AVERAGE(W32:AA32)</f>
        <v>12.202</v>
      </c>
      <c r="AC32" s="1">
        <f t="shared" si="12"/>
        <v>0.4367150100465978</v>
      </c>
      <c r="AD32" s="5">
        <v>19.559999999999999</v>
      </c>
      <c r="AE32" s="5">
        <v>17.149999999999999</v>
      </c>
      <c r="AF32" s="5">
        <v>20.99</v>
      </c>
      <c r="AG32" s="5">
        <v>18.899999999999999</v>
      </c>
      <c r="AH32" s="5">
        <v>19.850000000000001</v>
      </c>
      <c r="AI32" s="1">
        <f>AVERAGE(AD32:AH32)</f>
        <v>19.29</v>
      </c>
      <c r="AJ32" s="1">
        <f t="shared" si="13"/>
        <v>1.4149381611929197</v>
      </c>
      <c r="AK32" s="5">
        <v>25.66</v>
      </c>
      <c r="AL32" s="5">
        <v>23.68</v>
      </c>
      <c r="AM32" s="5">
        <v>26.41</v>
      </c>
      <c r="AN32" s="5">
        <v>24.53</v>
      </c>
      <c r="AO32" s="5">
        <v>25.01</v>
      </c>
      <c r="AP32" s="1">
        <f>AVERAGE(AK32:AO32)</f>
        <v>25.058</v>
      </c>
      <c r="AQ32" s="1">
        <f t="shared" si="14"/>
        <v>1.0452607330231056</v>
      </c>
      <c r="AR32" s="5">
        <v>38.07</v>
      </c>
      <c r="AS32" s="5">
        <v>36.6</v>
      </c>
      <c r="AT32" s="5">
        <v>37.74</v>
      </c>
      <c r="AU32" s="5">
        <v>37.049999999999997</v>
      </c>
      <c r="AV32" s="5">
        <v>37.85</v>
      </c>
      <c r="AW32" s="1">
        <f>AVERAGE(AR32:AV32)</f>
        <v>37.461999999999996</v>
      </c>
      <c r="AX32">
        <f t="shared" si="26"/>
        <v>0.61446724892381421</v>
      </c>
      <c r="AZ32" s="5">
        <v>10</v>
      </c>
      <c r="BA32" s="27">
        <f t="shared" si="15"/>
        <v>4.7200000000000006</v>
      </c>
      <c r="BB32" s="27">
        <f t="shared" si="16"/>
        <v>5.7459999999999996</v>
      </c>
      <c r="BC32" s="27">
        <f t="shared" si="17"/>
        <v>6.9819999999999993</v>
      </c>
      <c r="BD32" s="27">
        <f t="shared" si="18"/>
        <v>12.202</v>
      </c>
      <c r="BE32" s="27">
        <f t="shared" si="19"/>
        <v>19.29</v>
      </c>
      <c r="BF32" s="27">
        <f t="shared" si="20"/>
        <v>25.058</v>
      </c>
      <c r="BG32" s="27">
        <f t="shared" si="21"/>
        <v>37.461999999999996</v>
      </c>
      <c r="BH32">
        <f t="shared" si="22"/>
        <v>5.3517142857142854</v>
      </c>
      <c r="BW32">
        <v>8</v>
      </c>
      <c r="BX32">
        <f t="shared" si="23"/>
        <v>0.10066445913694343</v>
      </c>
      <c r="BY32">
        <f t="shared" si="23"/>
        <v>0.20984120980716195</v>
      </c>
      <c r="BZ32">
        <f t="shared" si="23"/>
        <v>3.0000000000000249E-2</v>
      </c>
      <c r="CA32">
        <f t="shared" si="23"/>
        <v>1.527525231651914E-2</v>
      </c>
      <c r="CB32">
        <f t="shared" si="23"/>
        <v>1.527525231651914E-2</v>
      </c>
      <c r="CC32">
        <f t="shared" si="23"/>
        <v>1.527525231651914E-2</v>
      </c>
      <c r="CD32">
        <f t="shared" si="23"/>
        <v>3.7859388972002035E-2</v>
      </c>
      <c r="CG32" s="1">
        <v>4</v>
      </c>
      <c r="CH32" s="1">
        <v>83.16</v>
      </c>
      <c r="CI32" s="1">
        <v>84.31</v>
      </c>
      <c r="CJ32" s="1">
        <v>84.05</v>
      </c>
      <c r="CK32" s="1">
        <v>84.85</v>
      </c>
      <c r="CL32" s="1">
        <v>83</v>
      </c>
    </row>
    <row r="33" spans="1:90" x14ac:dyDescent="0.35">
      <c r="A33" s="23">
        <v>12</v>
      </c>
      <c r="B33" s="5">
        <v>4.42</v>
      </c>
      <c r="C33" s="5">
        <v>4.3600000000000003</v>
      </c>
      <c r="D33" s="5">
        <v>4.54</v>
      </c>
      <c r="E33" s="5">
        <v>4.4800000000000004</v>
      </c>
      <c r="F33" s="5">
        <v>4.76</v>
      </c>
      <c r="G33" s="1">
        <f t="shared" si="8"/>
        <v>4.5120000000000005</v>
      </c>
      <c r="H33" s="1">
        <f t="shared" si="9"/>
        <v>0.15401298646542749</v>
      </c>
      <c r="I33" s="5">
        <v>5.58</v>
      </c>
      <c r="J33" s="5">
        <v>5.66</v>
      </c>
      <c r="K33" s="5">
        <v>5.62</v>
      </c>
      <c r="L33" s="5">
        <v>5.46</v>
      </c>
      <c r="M33" s="5">
        <v>5.36</v>
      </c>
      <c r="N33" s="1">
        <f t="shared" si="24"/>
        <v>5.5359999999999996</v>
      </c>
      <c r="O33" s="1">
        <f t="shared" si="10"/>
        <v>0.12361229712289951</v>
      </c>
      <c r="P33" s="5">
        <v>5.78</v>
      </c>
      <c r="Q33" s="5">
        <v>5.69</v>
      </c>
      <c r="R33" s="5">
        <v>5.89</v>
      </c>
      <c r="S33" s="5">
        <v>5.76</v>
      </c>
      <c r="T33" s="5">
        <v>5.84</v>
      </c>
      <c r="U33" s="1">
        <f>AVERAGE(P33:T33)</f>
        <v>5.7919999999999998</v>
      </c>
      <c r="V33" s="1">
        <f t="shared" si="11"/>
        <v>7.6615925237511567E-2</v>
      </c>
      <c r="W33" s="5">
        <v>5.32</v>
      </c>
      <c r="X33" s="5">
        <v>5.61</v>
      </c>
      <c r="Y33" s="5">
        <v>5.48</v>
      </c>
      <c r="Z33" s="5">
        <v>5.59</v>
      </c>
      <c r="AA33" s="5">
        <v>5.48</v>
      </c>
      <c r="AB33" s="1">
        <f>AVERAGE(W33:AA33)</f>
        <v>5.4960000000000004</v>
      </c>
      <c r="AC33" s="1">
        <f t="shared" si="12"/>
        <v>0.11545561917897275</v>
      </c>
      <c r="AD33" s="5">
        <v>5.19</v>
      </c>
      <c r="AE33" s="5">
        <v>5.17</v>
      </c>
      <c r="AF33" s="5">
        <v>5.37</v>
      </c>
      <c r="AG33" s="5">
        <v>5.26</v>
      </c>
      <c r="AH33" s="5">
        <v>5.35</v>
      </c>
      <c r="AI33" s="1">
        <f>AVERAGE(AD33:AH33)</f>
        <v>5.2680000000000007</v>
      </c>
      <c r="AJ33" s="1">
        <f t="shared" si="13"/>
        <v>9.0664215653144975E-2</v>
      </c>
      <c r="AK33" s="5">
        <v>5.52</v>
      </c>
      <c r="AL33" s="5">
        <v>5.65</v>
      </c>
      <c r="AM33" s="5">
        <v>5.46</v>
      </c>
      <c r="AN33" s="5">
        <v>5.35</v>
      </c>
      <c r="AO33" s="5">
        <v>5.63</v>
      </c>
      <c r="AP33" s="1">
        <f>AVERAGE(AK33:AO33)</f>
        <v>5.5219999999999994</v>
      </c>
      <c r="AQ33" s="1">
        <f t="shared" si="14"/>
        <v>0.12397580409095982</v>
      </c>
      <c r="AR33" s="5">
        <v>5.75</v>
      </c>
      <c r="AS33" s="5">
        <v>5.62</v>
      </c>
      <c r="AT33" s="5">
        <v>5.73</v>
      </c>
      <c r="AU33" s="5">
        <v>5.31</v>
      </c>
      <c r="AV33" s="5">
        <v>5.09</v>
      </c>
      <c r="AW33" s="1">
        <f t="shared" si="25"/>
        <v>5.5</v>
      </c>
      <c r="AX33">
        <f t="shared" si="26"/>
        <v>0.288963665535998</v>
      </c>
      <c r="AZ33" s="5">
        <v>12</v>
      </c>
      <c r="BA33" s="27">
        <f t="shared" si="15"/>
        <v>4.5120000000000005</v>
      </c>
      <c r="BB33" s="27">
        <f t="shared" si="16"/>
        <v>5.5359999999999996</v>
      </c>
      <c r="BC33" s="27">
        <f t="shared" si="17"/>
        <v>5.7919999999999998</v>
      </c>
      <c r="BD33" s="27">
        <f t="shared" si="18"/>
        <v>5.4960000000000004</v>
      </c>
      <c r="BE33" s="27">
        <f t="shared" si="19"/>
        <v>5.2680000000000007</v>
      </c>
      <c r="BF33" s="27">
        <f t="shared" si="20"/>
        <v>5.5219999999999994</v>
      </c>
      <c r="BG33" s="27">
        <f t="shared" si="21"/>
        <v>5.5</v>
      </c>
      <c r="BH33">
        <f t="shared" si="22"/>
        <v>0.7857142857142857</v>
      </c>
      <c r="BW33">
        <v>10</v>
      </c>
      <c r="BX33">
        <f t="shared" si="23"/>
        <v>0.11532562594670773</v>
      </c>
      <c r="BY33">
        <f t="shared" si="23"/>
        <v>7.5055534994651521E-2</v>
      </c>
      <c r="BZ33">
        <f t="shared" si="23"/>
        <v>1.5275252316519626E-2</v>
      </c>
      <c r="CA33">
        <f t="shared" si="23"/>
        <v>6.8068592855540358E-2</v>
      </c>
      <c r="CB33">
        <f t="shared" si="23"/>
        <v>1.0000000000000231E-2</v>
      </c>
      <c r="CC33">
        <f t="shared" si="23"/>
        <v>1.0000000000000231E-2</v>
      </c>
      <c r="CD33">
        <f t="shared" si="23"/>
        <v>5.7735026918961348E-3</v>
      </c>
      <c r="CG33" s="1">
        <v>6</v>
      </c>
      <c r="CH33" s="1">
        <v>80.12</v>
      </c>
      <c r="CI33" s="1">
        <v>85.22</v>
      </c>
      <c r="CJ33" s="1">
        <v>79.2</v>
      </c>
      <c r="CK33" s="1">
        <v>80.099999999999994</v>
      </c>
      <c r="CL33" s="1">
        <v>80.13</v>
      </c>
    </row>
    <row r="34" spans="1:90" x14ac:dyDescent="0.35">
      <c r="A34" s="23">
        <v>14</v>
      </c>
      <c r="B34" s="5">
        <v>4.25</v>
      </c>
      <c r="C34" s="5">
        <v>4.12</v>
      </c>
      <c r="D34" s="5">
        <v>4.3099999999999996</v>
      </c>
      <c r="E34" s="10">
        <v>4.75</v>
      </c>
      <c r="F34" s="10">
        <v>4.54</v>
      </c>
      <c r="G34" s="1">
        <f t="shared" si="8"/>
        <v>4.3940000000000001</v>
      </c>
      <c r="H34" s="1">
        <f>STDEVA(B34:F34)</f>
        <v>0.25045957757690163</v>
      </c>
      <c r="I34" s="5">
        <v>5.37</v>
      </c>
      <c r="J34" s="5">
        <v>5.21</v>
      </c>
      <c r="K34" s="5">
        <v>5.2</v>
      </c>
      <c r="L34" s="5">
        <v>4.68</v>
      </c>
      <c r="M34" s="5">
        <v>4.62</v>
      </c>
      <c r="N34" s="1">
        <f t="shared" si="24"/>
        <v>5.016</v>
      </c>
      <c r="O34" s="1">
        <f t="shared" si="10"/>
        <v>0.34151134681002926</v>
      </c>
      <c r="P34" s="5">
        <v>5.47</v>
      </c>
      <c r="Q34" s="5">
        <v>5.39</v>
      </c>
      <c r="R34" s="5">
        <v>5.72</v>
      </c>
      <c r="S34" s="5">
        <v>4.68</v>
      </c>
      <c r="T34" s="5">
        <v>4.72</v>
      </c>
      <c r="U34" s="1">
        <f>AVERAGE(P34:T34)</f>
        <v>5.1959999999999997</v>
      </c>
      <c r="V34" s="1">
        <f t="shared" si="11"/>
        <v>0.46907355499963971</v>
      </c>
      <c r="W34" s="5">
        <v>5.24</v>
      </c>
      <c r="X34" s="5">
        <v>5.2</v>
      </c>
      <c r="Y34" s="5">
        <v>5.29</v>
      </c>
      <c r="Z34" s="5">
        <v>4.8600000000000003</v>
      </c>
      <c r="AA34" s="5">
        <v>5.1100000000000003</v>
      </c>
      <c r="AB34" s="1">
        <f>AVERAGE(W34:AA34)</f>
        <v>5.14</v>
      </c>
      <c r="AC34" s="1">
        <f t="shared" si="12"/>
        <v>0.16985287751463019</v>
      </c>
      <c r="AD34" s="5">
        <v>5.14</v>
      </c>
      <c r="AE34" s="5">
        <v>5.07</v>
      </c>
      <c r="AF34" s="5">
        <v>5.04</v>
      </c>
      <c r="AG34" s="5">
        <v>4.99</v>
      </c>
      <c r="AH34" s="5">
        <v>5.28</v>
      </c>
      <c r="AI34" s="1">
        <f>AVERAGE(AD34:AH34)</f>
        <v>5.104000000000001</v>
      </c>
      <c r="AJ34" s="1">
        <f t="shared" si="13"/>
        <v>0.11238327277669038</v>
      </c>
      <c r="AK34" s="5">
        <v>5.9</v>
      </c>
      <c r="AL34" s="5">
        <v>5.79</v>
      </c>
      <c r="AM34" s="5">
        <v>5.78</v>
      </c>
      <c r="AN34" s="5">
        <v>5.05</v>
      </c>
      <c r="AO34" s="5">
        <v>5.45</v>
      </c>
      <c r="AP34" s="1">
        <f>AVERAGE(AK34:AO34)</f>
        <v>5.5940000000000003</v>
      </c>
      <c r="AQ34" s="1">
        <f t="shared" si="14"/>
        <v>0.34760609891082195</v>
      </c>
      <c r="AR34" s="5">
        <v>5.95</v>
      </c>
      <c r="AS34" s="5">
        <v>5.8</v>
      </c>
      <c r="AT34" s="5">
        <v>5.8</v>
      </c>
      <c r="AU34" s="11">
        <v>5.09</v>
      </c>
      <c r="AV34" s="10">
        <v>5.07</v>
      </c>
      <c r="AW34" s="1">
        <f t="shared" si="25"/>
        <v>5.5419999999999998</v>
      </c>
      <c r="AX34">
        <f t="shared" si="26"/>
        <v>0.42622763870964531</v>
      </c>
      <c r="AZ34" s="5">
        <v>14</v>
      </c>
      <c r="BA34" s="27">
        <f t="shared" si="15"/>
        <v>4.3940000000000001</v>
      </c>
      <c r="BB34" s="27">
        <f t="shared" si="16"/>
        <v>5.016</v>
      </c>
      <c r="BC34" s="27">
        <f t="shared" si="17"/>
        <v>5.1959999999999997</v>
      </c>
      <c r="BD34" s="27">
        <f t="shared" si="18"/>
        <v>5.14</v>
      </c>
      <c r="BE34" s="27">
        <f t="shared" si="19"/>
        <v>5.104000000000001</v>
      </c>
      <c r="BF34" s="27">
        <f t="shared" si="20"/>
        <v>5.5940000000000003</v>
      </c>
      <c r="BG34" s="27">
        <f t="shared" si="21"/>
        <v>5.5419999999999998</v>
      </c>
      <c r="BH34">
        <f t="shared" si="22"/>
        <v>0.7917142857142857</v>
      </c>
      <c r="BW34">
        <v>12</v>
      </c>
      <c r="BX34">
        <f t="shared" si="23"/>
        <v>8.0208062770106073E-2</v>
      </c>
      <c r="BY34">
        <f t="shared" si="23"/>
        <v>0.11930353445448834</v>
      </c>
      <c r="BZ34">
        <f t="shared" si="23"/>
        <v>0.22068076490713887</v>
      </c>
      <c r="CA34">
        <f t="shared" si="23"/>
        <v>4.0414518843273455E-2</v>
      </c>
      <c r="CB34">
        <f t="shared" si="23"/>
        <v>1.7320508075688402E-2</v>
      </c>
      <c r="CC34">
        <f t="shared" si="23"/>
        <v>1.7320508075688402E-2</v>
      </c>
      <c r="CD34">
        <f t="shared" si="23"/>
        <v>1.5275252316519142E-2</v>
      </c>
      <c r="CG34" s="1">
        <v>8</v>
      </c>
      <c r="CH34" s="1">
        <v>71.11</v>
      </c>
      <c r="CI34" s="1">
        <v>71.569999999999993</v>
      </c>
      <c r="CJ34" s="1">
        <v>81.260000000000005</v>
      </c>
      <c r="CK34" s="1">
        <v>81.739999999999995</v>
      </c>
      <c r="CL34" s="1">
        <v>81.28</v>
      </c>
    </row>
    <row r="35" spans="1:90" x14ac:dyDescent="0.35">
      <c r="A35" s="23">
        <v>20</v>
      </c>
      <c r="B35" s="5">
        <v>4.46</v>
      </c>
      <c r="C35" s="5">
        <v>4.34</v>
      </c>
      <c r="D35" s="5">
        <v>4.38</v>
      </c>
      <c r="E35" s="10">
        <v>4.26</v>
      </c>
      <c r="F35" s="10">
        <v>4.3099999999999996</v>
      </c>
      <c r="G35" s="1">
        <f>AVERAGE(B35:F35)</f>
        <v>4.3499999999999996</v>
      </c>
      <c r="H35" s="1">
        <f>STDEVA(B35:F35)</f>
        <v>7.5498344352707608E-2</v>
      </c>
      <c r="I35" s="5">
        <v>4.5599999999999996</v>
      </c>
      <c r="J35" s="5">
        <v>4.58</v>
      </c>
      <c r="K35" s="5">
        <v>4.47</v>
      </c>
      <c r="L35" s="5">
        <v>4.3499999999999996</v>
      </c>
      <c r="M35" s="5">
        <v>4.62</v>
      </c>
      <c r="N35" s="5">
        <f t="shared" si="24"/>
        <v>4.516</v>
      </c>
      <c r="O35" s="5">
        <f t="shared" si="10"/>
        <v>0.10784247771634345</v>
      </c>
      <c r="P35" s="5">
        <v>4.58</v>
      </c>
      <c r="Q35" s="5">
        <v>4.7300000000000004</v>
      </c>
      <c r="R35" s="5">
        <v>4.57</v>
      </c>
      <c r="S35" s="5">
        <v>4.6500000000000004</v>
      </c>
      <c r="T35" s="5">
        <v>4.49</v>
      </c>
      <c r="U35" s="1">
        <f>AVERAGE(P35:T35)</f>
        <v>4.604000000000001</v>
      </c>
      <c r="V35" s="1">
        <f t="shared" si="11"/>
        <v>9.0443352436760202E-2</v>
      </c>
      <c r="W35" s="5">
        <v>4.79</v>
      </c>
      <c r="X35" s="5">
        <v>4.9400000000000004</v>
      </c>
      <c r="Y35" s="5">
        <v>5.04</v>
      </c>
      <c r="Z35" s="5">
        <v>4.8600000000000003</v>
      </c>
      <c r="AA35" s="5">
        <v>4.71</v>
      </c>
      <c r="AB35" s="1">
        <f>AVERAGE(W35:AA35)</f>
        <v>4.8680000000000003</v>
      </c>
      <c r="AC35" s="1">
        <f t="shared" si="12"/>
        <v>0.12833549781724468</v>
      </c>
      <c r="AD35" s="5">
        <v>4.97</v>
      </c>
      <c r="AE35" s="5">
        <v>4.8899999999999997</v>
      </c>
      <c r="AF35" s="5">
        <v>4.92</v>
      </c>
      <c r="AG35" s="5">
        <v>4.78</v>
      </c>
      <c r="AH35" s="5">
        <v>4.6500000000000004</v>
      </c>
      <c r="AI35" s="1">
        <f>AVERAGE(AD35:AH35)</f>
        <v>4.8420000000000005</v>
      </c>
      <c r="AJ35" s="1">
        <f t="shared" si="13"/>
        <v>0.12794530081249539</v>
      </c>
      <c r="AK35" s="5">
        <v>5.15</v>
      </c>
      <c r="AL35" s="5">
        <v>4.84</v>
      </c>
      <c r="AM35" s="5">
        <v>4.8099999999999996</v>
      </c>
      <c r="AN35" s="5">
        <v>5.01</v>
      </c>
      <c r="AO35" s="5">
        <v>4.78</v>
      </c>
      <c r="AP35" s="1">
        <f>AVERAGE(AK35:AO35)</f>
        <v>4.918000000000001</v>
      </c>
      <c r="AQ35" s="1">
        <f t="shared" si="14"/>
        <v>0.157384878562078</v>
      </c>
      <c r="AR35" s="5">
        <v>5.09</v>
      </c>
      <c r="AS35" s="5">
        <v>5.07</v>
      </c>
      <c r="AT35" s="5">
        <v>5.0199999999999996</v>
      </c>
      <c r="AU35" s="11">
        <v>4.9800000000000004</v>
      </c>
      <c r="AV35" s="10">
        <v>4.8499999999999996</v>
      </c>
      <c r="AW35" s="5">
        <f t="shared" si="25"/>
        <v>5.0019999999999998</v>
      </c>
      <c r="AX35">
        <f t="shared" si="26"/>
        <v>9.5236547606473126E-2</v>
      </c>
      <c r="AZ35" s="5">
        <v>20</v>
      </c>
      <c r="BA35" s="29">
        <f>G35</f>
        <v>4.3499999999999996</v>
      </c>
      <c r="BB35" s="29">
        <f>N35</f>
        <v>4.516</v>
      </c>
      <c r="BC35" s="29">
        <f>U35</f>
        <v>4.604000000000001</v>
      </c>
      <c r="BD35" s="29">
        <f>AB35</f>
        <v>4.8680000000000003</v>
      </c>
      <c r="BE35" s="29">
        <f>AI35</f>
        <v>4.8420000000000005</v>
      </c>
      <c r="BF35" s="27">
        <f>AP34</f>
        <v>5.5940000000000003</v>
      </c>
      <c r="BG35" s="29">
        <f>AW34</f>
        <v>5.5419999999999998</v>
      </c>
      <c r="BH35">
        <f>BG35/7</f>
        <v>0.7917142857142857</v>
      </c>
      <c r="CG35" s="5">
        <v>10</v>
      </c>
      <c r="CH35" s="5">
        <v>82.45</v>
      </c>
      <c r="CI35" s="5">
        <v>81.92</v>
      </c>
      <c r="CJ35" s="5">
        <v>80.94</v>
      </c>
      <c r="CK35" s="5">
        <v>80.2</v>
      </c>
      <c r="CL35" s="5">
        <v>79.55</v>
      </c>
    </row>
    <row r="36" spans="1:90" x14ac:dyDescent="0.35">
      <c r="BA36" s="30"/>
      <c r="BB36" s="30"/>
      <c r="BC36" s="30"/>
      <c r="BD36" s="30"/>
      <c r="BE36" s="30"/>
      <c r="BF36" s="27"/>
      <c r="BG36" s="30"/>
      <c r="CG36" s="5">
        <v>12</v>
      </c>
      <c r="CH36" s="5">
        <v>82.27</v>
      </c>
      <c r="CI36" s="5">
        <v>82.49</v>
      </c>
      <c r="CJ36" s="5">
        <v>80.94</v>
      </c>
      <c r="CK36" s="5">
        <v>80.2</v>
      </c>
      <c r="CL36" s="5">
        <v>79.55</v>
      </c>
    </row>
    <row r="37" spans="1:90" x14ac:dyDescent="0.35">
      <c r="CG37" s="5">
        <v>14</v>
      </c>
      <c r="CH37" s="5">
        <v>81.93</v>
      </c>
      <c r="CI37" s="5">
        <v>81.099999999999994</v>
      </c>
      <c r="CJ37">
        <v>81.81</v>
      </c>
      <c r="CK37" s="5">
        <v>81.150000000000006</v>
      </c>
      <c r="CL37">
        <v>81.17</v>
      </c>
    </row>
    <row r="38" spans="1:90" ht="21" x14ac:dyDescent="0.5">
      <c r="A38" s="2" t="s">
        <v>41</v>
      </c>
      <c r="B38" s="35" t="s">
        <v>44</v>
      </c>
      <c r="C38" s="35"/>
      <c r="D38" s="16"/>
      <c r="E38" s="16"/>
      <c r="F38" s="16"/>
      <c r="G38" s="12"/>
      <c r="H38" s="12"/>
      <c r="I38" s="36" t="s">
        <v>0</v>
      </c>
      <c r="J38" s="36"/>
      <c r="K38" s="17"/>
      <c r="L38" s="17"/>
      <c r="M38" s="17"/>
      <c r="N38" s="12"/>
      <c r="O38" s="12"/>
      <c r="P38" s="37" t="s">
        <v>1</v>
      </c>
      <c r="Q38" s="37"/>
      <c r="R38" s="18"/>
      <c r="S38" s="18"/>
      <c r="T38" s="18"/>
      <c r="U38" s="12"/>
      <c r="V38" s="12"/>
      <c r="W38" s="38" t="s">
        <v>2</v>
      </c>
      <c r="X38" s="38"/>
      <c r="Y38" s="19"/>
      <c r="Z38" s="19"/>
      <c r="AA38" s="19"/>
      <c r="AB38" s="12"/>
      <c r="AC38" s="12"/>
      <c r="AD38" s="39" t="s">
        <v>49</v>
      </c>
      <c r="AE38" s="39"/>
      <c r="AF38" s="20"/>
      <c r="AG38" s="20"/>
      <c r="AH38" s="20"/>
      <c r="AI38" s="12"/>
      <c r="AJ38" s="12"/>
      <c r="AK38" s="33" t="s">
        <v>50</v>
      </c>
      <c r="AL38" s="33"/>
      <c r="AM38" s="21"/>
      <c r="AN38" s="21"/>
      <c r="AO38" s="21"/>
      <c r="AP38" s="12"/>
      <c r="AQ38" s="12"/>
      <c r="AR38" s="34" t="s">
        <v>51</v>
      </c>
      <c r="AS38" s="34"/>
      <c r="AT38" s="22"/>
      <c r="AU38" s="22"/>
      <c r="AV38" s="22"/>
      <c r="AW38" s="1"/>
      <c r="AX38" s="15" t="s">
        <v>35</v>
      </c>
      <c r="CG38" s="5">
        <v>20</v>
      </c>
      <c r="CH38" s="5">
        <v>22.17</v>
      </c>
      <c r="CI38" s="5">
        <v>24.18</v>
      </c>
      <c r="CJ38">
        <v>23.16</v>
      </c>
      <c r="CK38" s="5">
        <v>22.23</v>
      </c>
      <c r="CL38" s="5">
        <v>23.78</v>
      </c>
    </row>
    <row r="39" spans="1:90" x14ac:dyDescent="0.35">
      <c r="A39" s="1" t="s">
        <v>8</v>
      </c>
      <c r="B39" s="12" t="s">
        <v>6</v>
      </c>
      <c r="C39" s="12" t="s">
        <v>7</v>
      </c>
      <c r="D39" s="12" t="s">
        <v>14</v>
      </c>
      <c r="E39" s="12" t="s">
        <v>15</v>
      </c>
      <c r="F39" s="12" t="s">
        <v>16</v>
      </c>
      <c r="G39" s="12" t="s">
        <v>9</v>
      </c>
      <c r="H39" s="12" t="s">
        <v>25</v>
      </c>
      <c r="I39" s="12" t="s">
        <v>6</v>
      </c>
      <c r="J39" s="12" t="s">
        <v>7</v>
      </c>
      <c r="K39" s="12" t="s">
        <v>14</v>
      </c>
      <c r="L39" s="12" t="s">
        <v>15</v>
      </c>
      <c r="M39" s="12" t="s">
        <v>16</v>
      </c>
      <c r="N39" s="12" t="s">
        <v>9</v>
      </c>
      <c r="O39" s="12" t="s">
        <v>25</v>
      </c>
      <c r="P39" s="12" t="s">
        <v>6</v>
      </c>
      <c r="Q39" s="12" t="s">
        <v>7</v>
      </c>
      <c r="R39" s="12" t="s">
        <v>14</v>
      </c>
      <c r="S39" s="12" t="s">
        <v>15</v>
      </c>
      <c r="T39" s="12" t="s">
        <v>16</v>
      </c>
      <c r="U39" s="12" t="s">
        <v>9</v>
      </c>
      <c r="V39" s="12" t="s">
        <v>25</v>
      </c>
      <c r="W39" s="12" t="s">
        <v>6</v>
      </c>
      <c r="X39" s="12" t="s">
        <v>7</v>
      </c>
      <c r="Y39" s="12" t="s">
        <v>14</v>
      </c>
      <c r="Z39" s="12" t="s">
        <v>15</v>
      </c>
      <c r="AA39" s="12" t="s">
        <v>16</v>
      </c>
      <c r="AB39" s="12" t="s">
        <v>9</v>
      </c>
      <c r="AC39" s="12" t="s">
        <v>25</v>
      </c>
      <c r="AD39" s="12" t="s">
        <v>6</v>
      </c>
      <c r="AE39" s="12" t="s">
        <v>7</v>
      </c>
      <c r="AF39" s="12" t="s">
        <v>14</v>
      </c>
      <c r="AG39" s="12" t="s">
        <v>15</v>
      </c>
      <c r="AH39" s="12" t="s">
        <v>16</v>
      </c>
      <c r="AI39" s="12" t="s">
        <v>9</v>
      </c>
      <c r="AJ39" s="12" t="s">
        <v>25</v>
      </c>
      <c r="AK39" s="12" t="s">
        <v>6</v>
      </c>
      <c r="AL39" s="12" t="s">
        <v>7</v>
      </c>
      <c r="AM39" s="12" t="s">
        <v>14</v>
      </c>
      <c r="AN39" s="12" t="s">
        <v>15</v>
      </c>
      <c r="AO39" s="12" t="s">
        <v>16</v>
      </c>
      <c r="AP39" s="12" t="s">
        <v>9</v>
      </c>
      <c r="AQ39" s="12" t="s">
        <v>17</v>
      </c>
      <c r="AR39" s="12" t="s">
        <v>6</v>
      </c>
      <c r="AS39" s="12" t="s">
        <v>7</v>
      </c>
      <c r="AT39" s="12" t="s">
        <v>14</v>
      </c>
      <c r="AU39" s="12" t="s">
        <v>15</v>
      </c>
      <c r="AV39" s="12" t="s">
        <v>16</v>
      </c>
      <c r="AW39" s="12" t="s">
        <v>9</v>
      </c>
      <c r="AX39" s="23" t="s">
        <v>17</v>
      </c>
      <c r="BB39" t="s">
        <v>60</v>
      </c>
    </row>
    <row r="40" spans="1:90" x14ac:dyDescent="0.35">
      <c r="A40" s="12">
        <v>0</v>
      </c>
      <c r="B40" s="1">
        <v>8.41</v>
      </c>
      <c r="C40" s="1">
        <v>8.7799999999999994</v>
      </c>
      <c r="D40" s="1">
        <v>7.16</v>
      </c>
      <c r="E40" s="1">
        <v>6.95</v>
      </c>
      <c r="F40" s="1">
        <v>6.26</v>
      </c>
      <c r="G40" s="1">
        <f>AVERAGE(B40:F40)</f>
        <v>7.5119999999999987</v>
      </c>
      <c r="H40" s="1">
        <f>STDEVA(B40:F40)</f>
        <v>1.0513657784044628</v>
      </c>
      <c r="I40" s="1">
        <v>28.37</v>
      </c>
      <c r="J40" s="1">
        <v>29.7</v>
      </c>
      <c r="K40" s="1">
        <v>26.07</v>
      </c>
      <c r="L40" s="1">
        <v>25.82</v>
      </c>
      <c r="M40" s="1">
        <v>25.75</v>
      </c>
      <c r="N40" s="1">
        <f t="shared" ref="N40:N45" si="27">AVERAGE(I40:M40)</f>
        <v>27.142000000000003</v>
      </c>
      <c r="O40" s="1">
        <f>STDEVA(J40:N40)</f>
        <v>1.6640537250942347</v>
      </c>
      <c r="P40" s="1">
        <v>55.16</v>
      </c>
      <c r="Q40" s="1">
        <v>56.3</v>
      </c>
      <c r="R40" s="1">
        <v>65.48</v>
      </c>
      <c r="S40" s="1">
        <v>64.36</v>
      </c>
      <c r="T40" s="1">
        <v>64.37</v>
      </c>
      <c r="U40" s="1">
        <f>AVERAGE(P40:T40)</f>
        <v>61.134</v>
      </c>
      <c r="V40" s="1">
        <f>STDEVA(Q40:U40)</f>
        <v>3.7415340704048141</v>
      </c>
      <c r="W40" s="1">
        <v>70.010000000000005</v>
      </c>
      <c r="X40" s="1">
        <v>69.040000000000006</v>
      </c>
      <c r="Y40" s="1">
        <v>72.91</v>
      </c>
      <c r="Z40" s="1">
        <v>72.739999999999995</v>
      </c>
      <c r="AA40" s="1">
        <v>70.180000000000007</v>
      </c>
      <c r="AB40" s="1">
        <f t="shared" ref="AB40:AB48" si="28">AVERAGE(W40:AA40)</f>
        <v>70.975999999999999</v>
      </c>
      <c r="AC40" s="1">
        <f>STDEVA(X40:AB40)</f>
        <v>1.6618613660591497</v>
      </c>
      <c r="AD40" s="1">
        <v>70.709999999999994</v>
      </c>
      <c r="AE40" s="1">
        <v>70.47</v>
      </c>
      <c r="AF40" s="1">
        <v>76.53</v>
      </c>
      <c r="AG40" s="1">
        <v>77.44</v>
      </c>
      <c r="AH40" s="1">
        <v>76.94</v>
      </c>
      <c r="AI40" s="1">
        <f>AVERAGE(AD40:AH40)</f>
        <v>74.417999999999992</v>
      </c>
      <c r="AJ40" s="1">
        <f>STDEVA(AE40:AI40)</f>
        <v>2.8631435171852635</v>
      </c>
      <c r="AK40" s="1">
        <v>80.37</v>
      </c>
      <c r="AL40" s="1">
        <v>80.489999999999995</v>
      </c>
      <c r="AM40" s="1">
        <v>79.72</v>
      </c>
      <c r="AN40" s="1">
        <v>73.78</v>
      </c>
      <c r="AO40" s="1">
        <v>79.69</v>
      </c>
      <c r="AP40" s="1">
        <f t="shared" ref="AP40:AP45" si="29">AVERAGE(AK40:AO40)</f>
        <v>78.81</v>
      </c>
      <c r="AQ40" s="1">
        <f>STDEVA(AK40:AO40)</f>
        <v>2.8354629251675987</v>
      </c>
      <c r="AR40" s="1">
        <v>86.15</v>
      </c>
      <c r="AS40" s="1">
        <v>85.96</v>
      </c>
      <c r="AT40" s="1">
        <v>84.73</v>
      </c>
      <c r="AU40" s="1">
        <v>83.71</v>
      </c>
      <c r="AV40" s="1">
        <v>83.63</v>
      </c>
      <c r="AW40" s="1">
        <f>AVERAGE(AR40:AV40)</f>
        <v>84.835999999999999</v>
      </c>
      <c r="AX40">
        <f>STDEVA(AR40:AV40)</f>
        <v>1.1961939642048049</v>
      </c>
      <c r="AZ40" s="1"/>
      <c r="BA40" s="41" t="s">
        <v>53</v>
      </c>
      <c r="BB40" s="42"/>
      <c r="BC40" s="42"/>
      <c r="BD40" s="42"/>
      <c r="BE40" s="42"/>
      <c r="BF40" s="42"/>
      <c r="BG40" s="43"/>
    </row>
    <row r="41" spans="1:90" x14ac:dyDescent="0.35">
      <c r="A41" s="12">
        <v>2</v>
      </c>
      <c r="B41" s="1">
        <v>6.53</v>
      </c>
      <c r="C41" s="1">
        <v>9.1300000000000008</v>
      </c>
      <c r="D41" s="1">
        <v>6.18</v>
      </c>
      <c r="E41" s="1">
        <v>6.78</v>
      </c>
      <c r="F41" s="1">
        <v>7.32</v>
      </c>
      <c r="G41" s="1">
        <f t="shared" ref="G41:G47" si="30">AVERAGE(B41:F41)</f>
        <v>7.1879999999999997</v>
      </c>
      <c r="H41" s="1">
        <f t="shared" ref="H41:H47" si="31">STDEVA(B41:F41)</f>
        <v>1.1623553673468399</v>
      </c>
      <c r="I41" s="1">
        <v>29.72</v>
      </c>
      <c r="J41" s="1">
        <v>33.71</v>
      </c>
      <c r="K41" s="1">
        <v>27.38</v>
      </c>
      <c r="L41" s="1">
        <v>26.19</v>
      </c>
      <c r="M41" s="1">
        <v>25.64</v>
      </c>
      <c r="N41" s="1">
        <f t="shared" si="27"/>
        <v>28.527999999999999</v>
      </c>
      <c r="O41" s="1">
        <f t="shared" ref="O41:O48" si="32">STDEVA(J41:N41)</f>
        <v>3.2285307494276445</v>
      </c>
      <c r="P41" s="1">
        <v>58.13</v>
      </c>
      <c r="Q41" s="1">
        <v>58.78</v>
      </c>
      <c r="R41" s="1">
        <v>65.3</v>
      </c>
      <c r="S41" s="1">
        <v>67</v>
      </c>
      <c r="T41" s="1">
        <v>64.02</v>
      </c>
      <c r="U41" s="1">
        <f t="shared" ref="U41:U48" si="33">AVERAGE(P41:T41)</f>
        <v>62.645999999999994</v>
      </c>
      <c r="V41" s="1">
        <f t="shared" ref="V41:V48" si="34">STDEVA(Q41:U41)</f>
        <v>3.1127163699894016</v>
      </c>
      <c r="W41" s="1">
        <v>74.63</v>
      </c>
      <c r="X41" s="1">
        <v>71.44</v>
      </c>
      <c r="Y41" s="1">
        <v>72.150000000000006</v>
      </c>
      <c r="Z41" s="1">
        <v>76.569999999999993</v>
      </c>
      <c r="AA41" s="1">
        <v>71.069999999999993</v>
      </c>
      <c r="AB41" s="1">
        <f t="shared" si="28"/>
        <v>73.171999999999997</v>
      </c>
      <c r="AC41" s="1">
        <f t="shared" ref="AC41:AC44" si="35">STDEVA(X41:AB41)</f>
        <v>2.2126885908324274</v>
      </c>
      <c r="AD41" s="1">
        <v>75.459999999999994</v>
      </c>
      <c r="AE41" s="1">
        <v>75.489999999999995</v>
      </c>
      <c r="AF41" s="1">
        <v>80.569999999999993</v>
      </c>
      <c r="AG41" s="1">
        <v>81.23</v>
      </c>
      <c r="AH41" s="1">
        <v>75.92</v>
      </c>
      <c r="AI41" s="1">
        <f t="shared" ref="AI41:AI45" si="36">AVERAGE(AD41:AH41)</f>
        <v>77.734000000000009</v>
      </c>
      <c r="AJ41" s="1">
        <f t="shared" ref="AJ41:AJ48" si="37">STDEVA(AE41:AI41)</f>
        <v>2.6247299289641215</v>
      </c>
      <c r="AK41" s="1">
        <v>85.4</v>
      </c>
      <c r="AL41" s="1">
        <v>85.33</v>
      </c>
      <c r="AM41" s="1">
        <v>78.19</v>
      </c>
      <c r="AN41" s="1">
        <v>80.510000000000005</v>
      </c>
      <c r="AO41" s="1">
        <v>79.45</v>
      </c>
      <c r="AP41" s="1">
        <f t="shared" si="29"/>
        <v>81.775999999999996</v>
      </c>
      <c r="AQ41" s="1">
        <f>STDEVA(AK41:AO41)</f>
        <v>3.3777477703345471</v>
      </c>
      <c r="AR41" s="1">
        <v>86.9</v>
      </c>
      <c r="AS41" s="1">
        <v>86.3</v>
      </c>
      <c r="AT41" s="1">
        <v>84.34</v>
      </c>
      <c r="AU41" s="1">
        <v>84.99</v>
      </c>
      <c r="AV41" s="1">
        <v>80.75</v>
      </c>
      <c r="AW41" s="1">
        <f t="shared" ref="AW41:AW48" si="38">AVERAGE(AR41:AV41)</f>
        <v>84.655999999999992</v>
      </c>
      <c r="AX41">
        <f>STDEVA(AR41:AV41)</f>
        <v>2.408657302315961</v>
      </c>
      <c r="AZ41" s="1" t="s">
        <v>8</v>
      </c>
      <c r="BA41" s="1">
        <v>1</v>
      </c>
      <c r="BB41" s="1">
        <v>2</v>
      </c>
      <c r="BC41" s="1">
        <v>3</v>
      </c>
      <c r="BD41" s="1">
        <v>4</v>
      </c>
      <c r="BE41" s="1">
        <v>5</v>
      </c>
      <c r="BF41" s="1">
        <v>6</v>
      </c>
      <c r="BG41" s="1">
        <v>7</v>
      </c>
    </row>
    <row r="42" spans="1:90" x14ac:dyDescent="0.35">
      <c r="A42" s="12">
        <v>4</v>
      </c>
      <c r="B42" s="1">
        <v>6.28</v>
      </c>
      <c r="C42" s="1">
        <v>7.2</v>
      </c>
      <c r="D42" s="1">
        <v>5.86</v>
      </c>
      <c r="E42" s="1">
        <v>5.6</v>
      </c>
      <c r="F42" s="1">
        <v>5.62</v>
      </c>
      <c r="G42" s="1">
        <f t="shared" si="30"/>
        <v>6.1120000000000001</v>
      </c>
      <c r="H42" s="1">
        <f t="shared" si="31"/>
        <v>0.66702323797600949</v>
      </c>
      <c r="I42" s="1">
        <v>31.92</v>
      </c>
      <c r="J42" s="1">
        <v>32.07</v>
      </c>
      <c r="K42" s="1">
        <v>27.96</v>
      </c>
      <c r="L42" s="1">
        <v>27.95</v>
      </c>
      <c r="M42" s="1">
        <v>27.79</v>
      </c>
      <c r="N42" s="1">
        <f t="shared" si="27"/>
        <v>29.538</v>
      </c>
      <c r="O42" s="1">
        <f t="shared" si="32"/>
        <v>1.8264426626642296</v>
      </c>
      <c r="P42" s="1">
        <v>62.33</v>
      </c>
      <c r="Q42" s="1">
        <v>61.44</v>
      </c>
      <c r="R42" s="1">
        <v>67.11</v>
      </c>
      <c r="S42" s="1">
        <v>65.709999999999994</v>
      </c>
      <c r="T42" s="1">
        <v>66.599999999999994</v>
      </c>
      <c r="U42" s="1">
        <f t="shared" si="33"/>
        <v>64.637999999999991</v>
      </c>
      <c r="V42" s="1">
        <f t="shared" si="34"/>
        <v>2.2511798684245554</v>
      </c>
      <c r="W42" s="1">
        <v>77.680000000000007</v>
      </c>
      <c r="X42" s="1">
        <v>75.17</v>
      </c>
      <c r="Y42" s="1">
        <v>71.94</v>
      </c>
      <c r="Z42" s="1">
        <v>69.2</v>
      </c>
      <c r="AA42" s="1">
        <v>70.239999999999995</v>
      </c>
      <c r="AB42" s="1">
        <f t="shared" si="28"/>
        <v>72.846000000000004</v>
      </c>
      <c r="AC42" s="1">
        <f t="shared" si="35"/>
        <v>2.3255565355415473</v>
      </c>
      <c r="AD42" s="1">
        <v>77.510000000000005</v>
      </c>
      <c r="AE42" s="1">
        <v>76.47</v>
      </c>
      <c r="AF42" s="1">
        <v>76.72</v>
      </c>
      <c r="AG42" s="1">
        <v>76.459999999999994</v>
      </c>
      <c r="AH42" s="1">
        <v>75.47</v>
      </c>
      <c r="AI42" s="1">
        <f t="shared" si="36"/>
        <v>76.525999999999996</v>
      </c>
      <c r="AJ42" s="1">
        <f t="shared" si="37"/>
        <v>0.49158234305149673</v>
      </c>
      <c r="AK42" s="1">
        <v>78.28</v>
      </c>
      <c r="AL42" s="1">
        <v>76.56</v>
      </c>
      <c r="AM42" s="1">
        <v>80.150000000000006</v>
      </c>
      <c r="AN42" s="1">
        <v>79.540000000000006</v>
      </c>
      <c r="AO42" s="1">
        <v>79.099999999999994</v>
      </c>
      <c r="AP42" s="1">
        <f t="shared" si="29"/>
        <v>78.725999999999999</v>
      </c>
      <c r="AQ42" s="1">
        <f t="shared" ref="AQ42:AQ48" si="39">STDEVA(AK42:AO42)</f>
        <v>1.389309180852125</v>
      </c>
      <c r="AR42" s="1">
        <v>83.16</v>
      </c>
      <c r="AS42" s="1">
        <v>84.31</v>
      </c>
      <c r="AT42" s="1">
        <v>84.05</v>
      </c>
      <c r="AU42" s="1">
        <v>84.85</v>
      </c>
      <c r="AV42" s="1">
        <v>83</v>
      </c>
      <c r="AW42" s="1">
        <f t="shared" si="38"/>
        <v>83.873999999999995</v>
      </c>
      <c r="AX42">
        <f>STDEVA(AR42:AV42)</f>
        <v>0.78219562770447559</v>
      </c>
      <c r="AZ42" s="1">
        <v>0</v>
      </c>
      <c r="BA42" s="1">
        <f>G40</f>
        <v>7.5119999999999987</v>
      </c>
      <c r="BB42" s="1">
        <f>N40</f>
        <v>27.142000000000003</v>
      </c>
      <c r="BC42" s="1">
        <f>U40</f>
        <v>61.134</v>
      </c>
      <c r="BD42" s="1">
        <f>AB40</f>
        <v>70.975999999999999</v>
      </c>
      <c r="BE42" s="1">
        <f>AI40</f>
        <v>74.417999999999992</v>
      </c>
      <c r="BF42" s="1">
        <f>AP40</f>
        <v>78.81</v>
      </c>
      <c r="BG42" s="1">
        <f t="shared" ref="BG42:BG49" si="40">AW40</f>
        <v>84.835999999999999</v>
      </c>
      <c r="BH42">
        <f>BG42/7</f>
        <v>12.119428571428571</v>
      </c>
    </row>
    <row r="43" spans="1:90" x14ac:dyDescent="0.35">
      <c r="A43" s="12">
        <v>6</v>
      </c>
      <c r="B43" s="1">
        <v>6.09</v>
      </c>
      <c r="C43" s="1">
        <v>6.91</v>
      </c>
      <c r="D43" s="1">
        <v>5.47</v>
      </c>
      <c r="E43" s="1">
        <v>5.59</v>
      </c>
      <c r="F43" s="1">
        <v>5.3</v>
      </c>
      <c r="G43" s="1">
        <f t="shared" si="30"/>
        <v>5.8719999999999999</v>
      </c>
      <c r="H43" s="1">
        <f t="shared" si="31"/>
        <v>0.65063046347369879</v>
      </c>
      <c r="I43" s="1">
        <v>28.76</v>
      </c>
      <c r="J43" s="1">
        <v>32.96</v>
      </c>
      <c r="K43" s="1">
        <v>24.77</v>
      </c>
      <c r="L43" s="1">
        <v>27.69</v>
      </c>
      <c r="M43" s="1">
        <v>28.14</v>
      </c>
      <c r="N43" s="1">
        <f t="shared" si="27"/>
        <v>28.463999999999999</v>
      </c>
      <c r="O43" s="1">
        <f t="shared" si="32"/>
        <v>2.9387999591670075</v>
      </c>
      <c r="P43" s="1">
        <v>57.22</v>
      </c>
      <c r="Q43" s="1">
        <v>61.39</v>
      </c>
      <c r="R43" s="1">
        <v>54.18</v>
      </c>
      <c r="S43" s="1">
        <v>63.06</v>
      </c>
      <c r="T43" s="1">
        <v>64.819999999999993</v>
      </c>
      <c r="U43" s="1">
        <f>AVERAGE(P43:T43)</f>
        <v>60.133999999999993</v>
      </c>
      <c r="V43" s="1">
        <f>STDEVA(P43:T43)</f>
        <v>4.3600206421529695</v>
      </c>
      <c r="W43" s="1">
        <v>78.69</v>
      </c>
      <c r="X43" s="1">
        <v>74.98</v>
      </c>
      <c r="Y43" s="1">
        <v>72.97</v>
      </c>
      <c r="Z43" s="1">
        <v>76.02</v>
      </c>
      <c r="AA43" s="1">
        <v>75.150000000000006</v>
      </c>
      <c r="AB43" s="1">
        <f t="shared" si="28"/>
        <v>75.562000000000012</v>
      </c>
      <c r="AC43" s="1">
        <f t="shared" si="35"/>
        <v>1.1704506824296372</v>
      </c>
      <c r="AD43" s="1">
        <v>77.98</v>
      </c>
      <c r="AE43" s="1">
        <v>74.099999999999994</v>
      </c>
      <c r="AF43" s="1">
        <v>79.22</v>
      </c>
      <c r="AG43" s="1">
        <v>79.87</v>
      </c>
      <c r="AH43" s="1">
        <v>80.19</v>
      </c>
      <c r="AI43" s="1">
        <f t="shared" si="36"/>
        <v>78.271999999999991</v>
      </c>
      <c r="AJ43" s="1">
        <f t="shared" si="37"/>
        <v>2.4758616277974852</v>
      </c>
      <c r="AK43" s="1">
        <v>78.930000000000007</v>
      </c>
      <c r="AL43" s="1">
        <v>79.02</v>
      </c>
      <c r="AM43" s="1">
        <v>80.36</v>
      </c>
      <c r="AN43" s="1">
        <v>79.900000000000006</v>
      </c>
      <c r="AO43" s="1">
        <v>80.14</v>
      </c>
      <c r="AP43" s="1">
        <f t="shared" si="29"/>
        <v>79.67</v>
      </c>
      <c r="AQ43" s="1">
        <f t="shared" si="39"/>
        <v>0.6557438524301995</v>
      </c>
      <c r="AR43" s="1">
        <v>80.12</v>
      </c>
      <c r="AS43" s="1">
        <v>85.22</v>
      </c>
      <c r="AT43" s="1">
        <v>79.2</v>
      </c>
      <c r="AU43" s="1">
        <v>80.099999999999994</v>
      </c>
      <c r="AV43" s="1">
        <v>80.13</v>
      </c>
      <c r="AW43" s="1">
        <f t="shared" si="38"/>
        <v>80.953999999999994</v>
      </c>
      <c r="AX43">
        <f t="shared" ref="AX43:AX48" si="41">STDEVA(AR43:AV43)</f>
        <v>2.4175979814683823</v>
      </c>
      <c r="AZ43" s="1">
        <v>2</v>
      </c>
      <c r="BA43" s="1">
        <f t="shared" ref="BA43:BA49" si="42">G41</f>
        <v>7.1879999999999997</v>
      </c>
      <c r="BB43" s="1">
        <f t="shared" ref="BB43:BB49" si="43">N41</f>
        <v>28.527999999999999</v>
      </c>
      <c r="BC43" s="1">
        <f t="shared" ref="BC43:BC49" si="44">U41</f>
        <v>62.645999999999994</v>
      </c>
      <c r="BD43" s="1">
        <f t="shared" ref="BD43:BD49" si="45">AB41</f>
        <v>73.171999999999997</v>
      </c>
      <c r="BE43" s="1">
        <f t="shared" ref="BE43:BE49" si="46">AI41</f>
        <v>77.734000000000009</v>
      </c>
      <c r="BF43" s="1">
        <f t="shared" ref="BF43:BF49" si="47">AP41</f>
        <v>81.775999999999996</v>
      </c>
      <c r="BG43" s="1">
        <f t="shared" si="40"/>
        <v>84.655999999999992</v>
      </c>
      <c r="BH43">
        <f>BG43/7</f>
        <v>12.093714285714285</v>
      </c>
    </row>
    <row r="44" spans="1:90" x14ac:dyDescent="0.35">
      <c r="A44" s="12">
        <v>8</v>
      </c>
      <c r="B44" s="1">
        <v>5.52</v>
      </c>
      <c r="C44" s="1">
        <v>5.69</v>
      </c>
      <c r="D44" s="1">
        <v>5.14</v>
      </c>
      <c r="E44" s="1">
        <v>5.38</v>
      </c>
      <c r="F44" s="1">
        <v>5.22</v>
      </c>
      <c r="G44" s="1">
        <f>AVERAGE(B44:F44)</f>
        <v>5.39</v>
      </c>
      <c r="H44" s="1">
        <f t="shared" si="31"/>
        <v>0.22271057451320109</v>
      </c>
      <c r="I44" s="1">
        <v>28.15</v>
      </c>
      <c r="J44" s="1">
        <v>28.49</v>
      </c>
      <c r="K44" s="1">
        <v>26.99</v>
      </c>
      <c r="L44" s="1">
        <v>24.78</v>
      </c>
      <c r="M44" s="1">
        <v>25.22</v>
      </c>
      <c r="N44" s="1">
        <f t="shared" si="27"/>
        <v>26.725999999999999</v>
      </c>
      <c r="O44" s="1">
        <f t="shared" si="32"/>
        <v>1.4858321574121343</v>
      </c>
      <c r="P44" s="1">
        <v>55.98</v>
      </c>
      <c r="Q44" s="1">
        <v>55.78</v>
      </c>
      <c r="R44" s="1">
        <v>58.07</v>
      </c>
      <c r="S44" s="1">
        <v>54.97</v>
      </c>
      <c r="T44" s="1">
        <v>56.16</v>
      </c>
      <c r="U44" s="1">
        <f t="shared" si="33"/>
        <v>56.191999999999993</v>
      </c>
      <c r="V44" s="1">
        <f t="shared" si="34"/>
        <v>1.1381945352179481</v>
      </c>
      <c r="W44" s="1">
        <v>70.430000000000007</v>
      </c>
      <c r="X44" s="1">
        <v>70.260000000000005</v>
      </c>
      <c r="Y44" s="1">
        <v>71.510000000000005</v>
      </c>
      <c r="Z44" s="1">
        <v>68.290000000000006</v>
      </c>
      <c r="AA44" s="1">
        <v>70.25</v>
      </c>
      <c r="AB44" s="1">
        <f t="shared" si="28"/>
        <v>70.147999999999996</v>
      </c>
      <c r="AC44" s="1">
        <f t="shared" si="35"/>
        <v>1.1526329858198567</v>
      </c>
      <c r="AD44" s="1">
        <v>70.87</v>
      </c>
      <c r="AE44" s="1">
        <v>70.510000000000005</v>
      </c>
      <c r="AF44" s="1">
        <v>79.58</v>
      </c>
      <c r="AG44" s="1">
        <v>78.400000000000006</v>
      </c>
      <c r="AH44" s="1">
        <v>79.13</v>
      </c>
      <c r="AI44" s="1">
        <f t="shared" si="36"/>
        <v>75.698000000000008</v>
      </c>
      <c r="AJ44" s="1">
        <f t="shared" si="37"/>
        <v>3.7550891866905078</v>
      </c>
      <c r="AK44" s="1">
        <v>71.97</v>
      </c>
      <c r="AL44" s="1">
        <v>70.64</v>
      </c>
      <c r="AM44" s="1">
        <v>76.319999999999993</v>
      </c>
      <c r="AN44" s="1">
        <v>77.25</v>
      </c>
      <c r="AO44" s="1">
        <v>78.23</v>
      </c>
      <c r="AP44" s="1">
        <f t="shared" si="29"/>
        <v>74.882000000000005</v>
      </c>
      <c r="AQ44" s="1">
        <f t="shared" si="39"/>
        <v>3.3674426498457257</v>
      </c>
      <c r="AR44" s="1">
        <v>71.11</v>
      </c>
      <c r="AS44" s="1">
        <v>71.569999999999993</v>
      </c>
      <c r="AT44" s="1">
        <v>81.260000000000005</v>
      </c>
      <c r="AU44" s="1">
        <v>81.739999999999995</v>
      </c>
      <c r="AV44" s="1">
        <v>81.28</v>
      </c>
      <c r="AW44" s="1">
        <f t="shared" si="38"/>
        <v>77.39200000000001</v>
      </c>
      <c r="AX44">
        <f t="shared" si="41"/>
        <v>5.5304222261957561</v>
      </c>
      <c r="AZ44" s="1">
        <v>4</v>
      </c>
      <c r="BA44" s="1">
        <f t="shared" si="42"/>
        <v>6.1120000000000001</v>
      </c>
      <c r="BB44" s="1">
        <f t="shared" si="43"/>
        <v>29.538</v>
      </c>
      <c r="BC44" s="1">
        <f t="shared" si="44"/>
        <v>64.637999999999991</v>
      </c>
      <c r="BD44" s="1">
        <f t="shared" si="45"/>
        <v>72.846000000000004</v>
      </c>
      <c r="BE44" s="1">
        <f t="shared" si="46"/>
        <v>76.525999999999996</v>
      </c>
      <c r="BF44" s="1">
        <f t="shared" si="47"/>
        <v>78.725999999999999</v>
      </c>
      <c r="BG44" s="1">
        <f t="shared" si="40"/>
        <v>83.873999999999995</v>
      </c>
      <c r="BH44">
        <f>BG44/7</f>
        <v>11.981999999999999</v>
      </c>
    </row>
    <row r="45" spans="1:90" x14ac:dyDescent="0.35">
      <c r="A45" s="31">
        <v>10</v>
      </c>
      <c r="B45" s="5">
        <v>5.73</v>
      </c>
      <c r="C45" s="5">
        <v>4.74</v>
      </c>
      <c r="D45" s="5">
        <v>4.67</v>
      </c>
      <c r="E45" s="5">
        <v>4.46</v>
      </c>
      <c r="F45" s="5">
        <v>4.7</v>
      </c>
      <c r="G45" s="1">
        <f t="shared" si="30"/>
        <v>4.8600000000000003</v>
      </c>
      <c r="H45" s="1">
        <f t="shared" si="31"/>
        <v>0.49824692673412468</v>
      </c>
      <c r="I45" s="5">
        <v>22.91</v>
      </c>
      <c r="J45" s="5">
        <v>21.17</v>
      </c>
      <c r="K45" s="5">
        <v>21.71</v>
      </c>
      <c r="L45" s="5">
        <v>22.7</v>
      </c>
      <c r="M45" s="5">
        <v>22.58</v>
      </c>
      <c r="N45" s="1">
        <f t="shared" si="27"/>
        <v>22.213999999999999</v>
      </c>
      <c r="O45" s="1">
        <f t="shared" si="32"/>
        <v>0.63584998230714629</v>
      </c>
      <c r="P45" s="5">
        <v>45.99</v>
      </c>
      <c r="Q45" s="5">
        <v>44.33</v>
      </c>
      <c r="R45" s="5">
        <v>55.49</v>
      </c>
      <c r="S45" s="5">
        <v>54.92</v>
      </c>
      <c r="T45" s="5">
        <v>54.06</v>
      </c>
      <c r="U45" s="1">
        <f t="shared" si="33"/>
        <v>50.958000000000006</v>
      </c>
      <c r="V45" s="1">
        <f t="shared" si="34"/>
        <v>4.6057857961481465</v>
      </c>
      <c r="W45" s="5">
        <v>66.540000000000006</v>
      </c>
      <c r="X45" s="5">
        <v>66.239999999999995</v>
      </c>
      <c r="Y45" s="5">
        <v>67.680000000000007</v>
      </c>
      <c r="Z45" s="5">
        <v>56.78</v>
      </c>
      <c r="AA45" s="5">
        <v>56.04</v>
      </c>
      <c r="AB45" s="1">
        <f>AVERAGE(W45:Y45)</f>
        <v>66.820000000000007</v>
      </c>
      <c r="AC45" s="1">
        <f>STDEVA(W45:Y45)</f>
        <v>0.7597367965289078</v>
      </c>
      <c r="AD45" s="5">
        <v>73.709999999999994</v>
      </c>
      <c r="AE45" s="5">
        <v>73.87</v>
      </c>
      <c r="AF45" s="5">
        <v>73.98</v>
      </c>
      <c r="AG45" s="5">
        <v>74.52</v>
      </c>
      <c r="AH45" s="5">
        <v>74.44</v>
      </c>
      <c r="AI45" s="1">
        <f t="shared" si="36"/>
        <v>74.103999999999999</v>
      </c>
      <c r="AJ45" s="1">
        <f t="shared" si="37"/>
        <v>0.28505999368553619</v>
      </c>
      <c r="AK45" s="5">
        <v>80.88</v>
      </c>
      <c r="AL45" s="5">
        <v>81.5</v>
      </c>
      <c r="AM45" s="5">
        <v>75.2</v>
      </c>
      <c r="AN45" s="5">
        <v>76.22</v>
      </c>
      <c r="AO45" s="5">
        <v>78.114000000000004</v>
      </c>
      <c r="AP45" s="1">
        <f t="shared" si="29"/>
        <v>78.382800000000003</v>
      </c>
      <c r="AQ45" s="1">
        <f t="shared" si="39"/>
        <v>2.7763787926001724</v>
      </c>
      <c r="AR45" s="5">
        <v>82.45</v>
      </c>
      <c r="AS45" s="5">
        <v>81.92</v>
      </c>
      <c r="AT45" s="5">
        <v>80.94</v>
      </c>
      <c r="AU45" s="5">
        <v>80.2</v>
      </c>
      <c r="AV45" s="5">
        <v>79.55</v>
      </c>
      <c r="AW45" s="1">
        <f>AVERAGE(AR45:AV45)</f>
        <v>81.012</v>
      </c>
      <c r="AX45">
        <f t="shared" si="41"/>
        <v>1.1931345272013563</v>
      </c>
      <c r="AZ45" s="1">
        <v>6</v>
      </c>
      <c r="BA45" s="1">
        <f t="shared" si="42"/>
        <v>5.8719999999999999</v>
      </c>
      <c r="BB45" s="1">
        <f t="shared" si="43"/>
        <v>28.463999999999999</v>
      </c>
      <c r="BC45" s="1">
        <f t="shared" si="44"/>
        <v>60.133999999999993</v>
      </c>
      <c r="BD45" s="1">
        <f t="shared" si="45"/>
        <v>75.562000000000012</v>
      </c>
      <c r="BE45" s="1">
        <f t="shared" si="46"/>
        <v>78.271999999999991</v>
      </c>
      <c r="BF45" s="1">
        <f t="shared" si="47"/>
        <v>79.67</v>
      </c>
      <c r="BG45" s="1">
        <f t="shared" si="40"/>
        <v>80.953999999999994</v>
      </c>
      <c r="BH45">
        <f>BG45/7</f>
        <v>11.564857142857141</v>
      </c>
    </row>
    <row r="46" spans="1:90" x14ac:dyDescent="0.35">
      <c r="A46" s="31">
        <v>12</v>
      </c>
      <c r="B46" s="5">
        <v>4.72</v>
      </c>
      <c r="C46" s="5">
        <v>4.84</v>
      </c>
      <c r="D46" s="5">
        <v>4.68</v>
      </c>
      <c r="E46" s="5">
        <v>4.78</v>
      </c>
      <c r="F46" s="5">
        <v>4.76</v>
      </c>
      <c r="G46" s="1">
        <f t="shared" si="30"/>
        <v>4.7560000000000002</v>
      </c>
      <c r="H46" s="1">
        <f t="shared" si="31"/>
        <v>6.0663003552412505E-2</v>
      </c>
      <c r="I46" s="5">
        <v>17.16</v>
      </c>
      <c r="J46" s="5">
        <v>20.63</v>
      </c>
      <c r="K46" s="5">
        <v>11.54</v>
      </c>
      <c r="L46" s="5">
        <v>8.49</v>
      </c>
      <c r="M46" s="5">
        <v>9.6999999999999993</v>
      </c>
      <c r="N46" s="1">
        <f>AVERAGE(I46:M46)</f>
        <v>13.504</v>
      </c>
      <c r="O46" s="1">
        <f t="shared" si="32"/>
        <v>4.7847287488425083</v>
      </c>
      <c r="P46" s="5">
        <v>37.1</v>
      </c>
      <c r="Q46" s="5">
        <v>38.78</v>
      </c>
      <c r="R46" s="5">
        <v>38.049999999999997</v>
      </c>
      <c r="S46" s="5">
        <v>37.61</v>
      </c>
      <c r="T46" s="5">
        <v>35.17</v>
      </c>
      <c r="U46" s="1">
        <f>AVERAGE(P46:T46)</f>
        <v>37.341999999999999</v>
      </c>
      <c r="V46" s="1">
        <f t="shared" si="34"/>
        <v>1.3552493497508116</v>
      </c>
      <c r="W46" s="5">
        <v>54.74</v>
      </c>
      <c r="X46" s="5">
        <v>55.99</v>
      </c>
      <c r="Y46" s="5">
        <v>52.1</v>
      </c>
      <c r="Z46" s="5">
        <v>34.380000000000003</v>
      </c>
      <c r="AA46" s="5">
        <v>33.65</v>
      </c>
      <c r="AB46" s="1">
        <f>AVERAGE(W46:Y46)</f>
        <v>54.276666666666671</v>
      </c>
      <c r="AC46" s="1">
        <f>STDEVA(W46:Y46)</f>
        <v>1.9859590462376948</v>
      </c>
      <c r="AD46" s="5">
        <v>66.95</v>
      </c>
      <c r="AE46" s="5">
        <v>67.69</v>
      </c>
      <c r="AF46" s="5">
        <v>52.31</v>
      </c>
      <c r="AG46" s="5">
        <v>37.36</v>
      </c>
      <c r="AH46" s="5">
        <v>39.21</v>
      </c>
      <c r="AI46" s="1">
        <f>AVERAGE(AD46:AF46)</f>
        <v>62.316666666666663</v>
      </c>
      <c r="AJ46" s="1">
        <f>STDEVA(AD46:AF46)</f>
        <v>8.6739226036052735</v>
      </c>
      <c r="AK46" s="5">
        <v>79.16</v>
      </c>
      <c r="AL46" s="5">
        <v>79.39</v>
      </c>
      <c r="AM46" s="5">
        <v>82.85</v>
      </c>
      <c r="AN46" s="5">
        <v>46.84</v>
      </c>
      <c r="AO46" s="5">
        <v>45.84</v>
      </c>
      <c r="AP46" s="1">
        <f>AVERAGE(AK46:AM46)</f>
        <v>80.466666666666669</v>
      </c>
      <c r="AQ46" s="1">
        <f>STDEVA(AK46:AM46)</f>
        <v>2.0672284182773137</v>
      </c>
      <c r="AR46" s="5">
        <v>82.27</v>
      </c>
      <c r="AS46" s="5">
        <v>82.49</v>
      </c>
      <c r="AT46" s="5">
        <v>80.94</v>
      </c>
      <c r="AU46" s="5">
        <v>80.2</v>
      </c>
      <c r="AV46" s="5">
        <v>79.55</v>
      </c>
      <c r="AW46" s="1">
        <f t="shared" si="38"/>
        <v>81.09</v>
      </c>
      <c r="AX46">
        <f t="shared" si="41"/>
        <v>1.2785343170990739</v>
      </c>
      <c r="AZ46" s="1">
        <v>8</v>
      </c>
      <c r="BA46" s="1">
        <f t="shared" si="42"/>
        <v>5.39</v>
      </c>
      <c r="BB46" s="1">
        <f t="shared" si="43"/>
        <v>26.725999999999999</v>
      </c>
      <c r="BC46" s="1">
        <f t="shared" si="44"/>
        <v>56.191999999999993</v>
      </c>
      <c r="BD46" s="1">
        <f t="shared" si="45"/>
        <v>70.147999999999996</v>
      </c>
      <c r="BE46" s="1">
        <f t="shared" si="46"/>
        <v>75.698000000000008</v>
      </c>
      <c r="BF46" s="1">
        <f t="shared" si="47"/>
        <v>74.882000000000005</v>
      </c>
      <c r="BG46" s="1">
        <f t="shared" si="40"/>
        <v>77.39200000000001</v>
      </c>
      <c r="BH46">
        <f>BG46/7</f>
        <v>11.056000000000001</v>
      </c>
    </row>
    <row r="47" spans="1:90" x14ac:dyDescent="0.35">
      <c r="A47" s="31">
        <v>14</v>
      </c>
      <c r="B47" s="5">
        <v>4.96</v>
      </c>
      <c r="C47" s="5">
        <v>4.7</v>
      </c>
      <c r="D47" s="5">
        <v>5.13</v>
      </c>
      <c r="E47" s="5">
        <v>4.32</v>
      </c>
      <c r="F47" s="5">
        <v>4.6900000000000004</v>
      </c>
      <c r="G47" s="5">
        <f t="shared" si="30"/>
        <v>4.76</v>
      </c>
      <c r="H47" s="1">
        <f t="shared" si="31"/>
        <v>0.30781487943242752</v>
      </c>
      <c r="I47" s="5">
        <v>10.94</v>
      </c>
      <c r="J47" s="5">
        <v>11.58</v>
      </c>
      <c r="K47" s="5">
        <v>8.4700000000000006</v>
      </c>
      <c r="L47" s="5">
        <v>14.06</v>
      </c>
      <c r="M47" s="5">
        <v>15.26</v>
      </c>
      <c r="N47" s="1">
        <f>AVERAGE(I47:M47)</f>
        <v>12.062000000000001</v>
      </c>
      <c r="O47" s="1">
        <f t="shared" si="32"/>
        <v>2.6029895889150247</v>
      </c>
      <c r="P47" s="5">
        <v>36.32</v>
      </c>
      <c r="Q47" s="5">
        <v>36</v>
      </c>
      <c r="R47" s="5">
        <v>36.090000000000003</v>
      </c>
      <c r="S47" s="5">
        <v>41.88</v>
      </c>
      <c r="T47" s="5">
        <v>37.25</v>
      </c>
      <c r="U47" s="1">
        <f t="shared" si="33"/>
        <v>37.507999999999996</v>
      </c>
      <c r="V47" s="1">
        <f t="shared" si="34"/>
        <v>2.4074606538840886</v>
      </c>
      <c r="W47" s="5">
        <v>53.21</v>
      </c>
      <c r="X47" s="5">
        <v>53.51</v>
      </c>
      <c r="Y47" s="5">
        <v>43.82</v>
      </c>
      <c r="Z47" s="5">
        <v>47.48</v>
      </c>
      <c r="AA47" s="5">
        <v>47.9</v>
      </c>
      <c r="AB47" s="1">
        <f>AVERAGE(W47:AA47)</f>
        <v>49.183999999999997</v>
      </c>
      <c r="AC47" s="1">
        <f>STDEVA(W47:AA47)</f>
        <v>4.1306089139496125</v>
      </c>
      <c r="AD47" s="5">
        <v>66.010000000000005</v>
      </c>
      <c r="AE47" s="5">
        <v>66.2</v>
      </c>
      <c r="AF47" s="5">
        <v>64.48</v>
      </c>
      <c r="AG47" s="5">
        <v>65.540000000000006</v>
      </c>
      <c r="AH47" s="5">
        <v>67.52</v>
      </c>
      <c r="AI47" s="1">
        <f>AVERAGE(AD47:AH47)</f>
        <v>65.95</v>
      </c>
      <c r="AJ47" s="1">
        <f t="shared" si="37"/>
        <v>1.1017803773892476</v>
      </c>
      <c r="AK47" s="5">
        <v>78.81</v>
      </c>
      <c r="AL47" s="5">
        <v>78.900000000000006</v>
      </c>
      <c r="AM47" s="5">
        <v>79.5</v>
      </c>
      <c r="AN47" s="5">
        <v>70.47</v>
      </c>
      <c r="AO47" s="5">
        <v>68.12</v>
      </c>
      <c r="AP47" s="1">
        <f>AVERAGE(AK47:AO47)</f>
        <v>75.16</v>
      </c>
      <c r="AQ47" s="1">
        <f t="shared" si="39"/>
        <v>5.4245598899818592</v>
      </c>
      <c r="AR47" s="5">
        <v>81.93</v>
      </c>
      <c r="AS47" s="5">
        <v>81.099999999999994</v>
      </c>
      <c r="AT47">
        <v>81.81</v>
      </c>
      <c r="AU47" s="5">
        <v>81.150000000000006</v>
      </c>
      <c r="AV47">
        <v>81.17</v>
      </c>
      <c r="AW47" s="1">
        <f t="shared" si="38"/>
        <v>81.432000000000002</v>
      </c>
      <c r="AX47">
        <f t="shared" si="41"/>
        <v>0.40288956303185874</v>
      </c>
      <c r="AZ47" s="5">
        <v>10</v>
      </c>
      <c r="BA47" s="1">
        <f t="shared" si="42"/>
        <v>4.8600000000000003</v>
      </c>
      <c r="BB47" s="1">
        <f t="shared" si="43"/>
        <v>22.213999999999999</v>
      </c>
      <c r="BC47" s="1">
        <f t="shared" si="44"/>
        <v>50.958000000000006</v>
      </c>
      <c r="BD47" s="1">
        <f t="shared" si="45"/>
        <v>66.820000000000007</v>
      </c>
      <c r="BE47" s="1">
        <f t="shared" si="46"/>
        <v>74.103999999999999</v>
      </c>
      <c r="BF47" s="1">
        <f t="shared" si="47"/>
        <v>78.382800000000003</v>
      </c>
      <c r="BG47" s="1">
        <f t="shared" si="40"/>
        <v>81.012</v>
      </c>
    </row>
    <row r="48" spans="1:90" x14ac:dyDescent="0.35">
      <c r="A48" s="31">
        <v>20</v>
      </c>
      <c r="B48" s="5">
        <v>4.4400000000000004</v>
      </c>
      <c r="C48" s="5">
        <v>4.5599999999999996</v>
      </c>
      <c r="D48" s="5">
        <v>4.5</v>
      </c>
      <c r="G48" s="5">
        <f>AVERAGE(B48:F48)</f>
        <v>4.5</v>
      </c>
      <c r="H48" s="1">
        <f>STDEVA(B48:F48)</f>
        <v>5.9999999999999609E-2</v>
      </c>
      <c r="I48" s="5">
        <v>4.5</v>
      </c>
      <c r="J48" s="5">
        <v>5.29</v>
      </c>
      <c r="K48" s="5">
        <v>5.35</v>
      </c>
      <c r="L48" s="5">
        <v>5.24</v>
      </c>
      <c r="M48" s="5">
        <v>5.55</v>
      </c>
      <c r="N48" s="1">
        <f>AVERAGE(I48:M48)</f>
        <v>5.1859999999999999</v>
      </c>
      <c r="O48" s="1">
        <f t="shared" si="32"/>
        <v>0.14053896256910384</v>
      </c>
      <c r="P48" s="5">
        <v>7.21</v>
      </c>
      <c r="Q48" s="5">
        <v>8.75</v>
      </c>
      <c r="R48" s="5">
        <v>8.23</v>
      </c>
      <c r="S48" s="5">
        <v>8.15</v>
      </c>
      <c r="T48" s="5">
        <v>8.32</v>
      </c>
      <c r="U48" s="1">
        <f t="shared" si="33"/>
        <v>8.1320000000000014</v>
      </c>
      <c r="V48" s="1">
        <f t="shared" si="34"/>
        <v>0.2535641930557227</v>
      </c>
      <c r="W48" s="5">
        <v>15.4</v>
      </c>
      <c r="X48" s="5">
        <v>16.829999999999998</v>
      </c>
      <c r="Y48" s="5">
        <v>17.54</v>
      </c>
      <c r="Z48" s="5">
        <v>16.23</v>
      </c>
      <c r="AA48" s="5">
        <v>15.78</v>
      </c>
      <c r="AB48" s="1">
        <f t="shared" si="28"/>
        <v>16.356000000000002</v>
      </c>
      <c r="AC48" s="1">
        <f>STDEVA(X48:AB48)</f>
        <v>0.66921536144951077</v>
      </c>
      <c r="AD48" s="5">
        <v>19.079999999999998</v>
      </c>
      <c r="AE48" s="5">
        <v>19.55</v>
      </c>
      <c r="AF48" s="5">
        <v>19.88</v>
      </c>
      <c r="AG48" s="5">
        <v>18.96</v>
      </c>
      <c r="AH48" s="5">
        <v>19.32</v>
      </c>
      <c r="AI48" s="1">
        <f>AVERAGE(AD48:AH48)</f>
        <v>19.357999999999997</v>
      </c>
      <c r="AJ48" s="1">
        <f t="shared" si="37"/>
        <v>0.33680083135289274</v>
      </c>
      <c r="AK48" s="5">
        <v>22.76</v>
      </c>
      <c r="AL48" s="5">
        <v>23.08</v>
      </c>
      <c r="AM48" s="5">
        <v>22.22</v>
      </c>
      <c r="AN48" s="5">
        <v>21.98</v>
      </c>
      <c r="AO48" s="5">
        <v>22.65</v>
      </c>
      <c r="AP48" s="1">
        <f>AVERAGE(AK48:AO48)</f>
        <v>22.538</v>
      </c>
      <c r="AQ48" s="1">
        <f t="shared" si="39"/>
        <v>0.43820086718307588</v>
      </c>
      <c r="AR48" s="5">
        <v>22.17</v>
      </c>
      <c r="AS48" s="5">
        <v>24.18</v>
      </c>
      <c r="AT48">
        <v>23.16</v>
      </c>
      <c r="AU48" s="5">
        <v>22.23</v>
      </c>
      <c r="AV48" s="5">
        <v>23.78</v>
      </c>
      <c r="AW48" s="1">
        <f t="shared" si="38"/>
        <v>23.104000000000003</v>
      </c>
      <c r="AX48">
        <f t="shared" si="41"/>
        <v>0.90195897911157763</v>
      </c>
      <c r="AZ48" s="5">
        <v>12</v>
      </c>
      <c r="BA48" s="1">
        <f t="shared" si="42"/>
        <v>4.7560000000000002</v>
      </c>
      <c r="BB48" s="1">
        <f t="shared" si="43"/>
        <v>13.504</v>
      </c>
      <c r="BC48" s="1">
        <f t="shared" si="44"/>
        <v>37.341999999999999</v>
      </c>
      <c r="BD48" s="1">
        <f t="shared" si="45"/>
        <v>54.276666666666671</v>
      </c>
      <c r="BE48" s="1">
        <f t="shared" si="46"/>
        <v>62.316666666666663</v>
      </c>
      <c r="BF48" s="1">
        <f t="shared" si="47"/>
        <v>80.466666666666669</v>
      </c>
      <c r="BG48" s="1">
        <f t="shared" si="40"/>
        <v>81.09</v>
      </c>
    </row>
    <row r="49" spans="1:92" x14ac:dyDescent="0.35">
      <c r="AZ49" s="5">
        <v>14</v>
      </c>
      <c r="BA49" s="1">
        <f t="shared" si="42"/>
        <v>4.76</v>
      </c>
      <c r="BB49" s="1">
        <f t="shared" si="43"/>
        <v>12.062000000000001</v>
      </c>
      <c r="BC49" s="1">
        <f t="shared" si="44"/>
        <v>37.507999999999996</v>
      </c>
      <c r="BD49" s="1">
        <f t="shared" si="45"/>
        <v>49.183999999999997</v>
      </c>
      <c r="BE49" s="1">
        <f t="shared" si="46"/>
        <v>65.95</v>
      </c>
      <c r="BF49" s="1">
        <f t="shared" si="47"/>
        <v>75.16</v>
      </c>
      <c r="BG49" s="1">
        <f t="shared" si="40"/>
        <v>81.432000000000002</v>
      </c>
    </row>
    <row r="50" spans="1:92" x14ac:dyDescent="0.35">
      <c r="A50" t="s">
        <v>21</v>
      </c>
      <c r="AZ50" s="5">
        <v>20</v>
      </c>
      <c r="BA50" s="5">
        <f>G48</f>
        <v>4.5</v>
      </c>
      <c r="BB50" s="1">
        <f>N48</f>
        <v>5.1859999999999999</v>
      </c>
      <c r="BC50" s="5">
        <f>U48</f>
        <v>8.1320000000000014</v>
      </c>
      <c r="BD50" s="5">
        <f>AB48</f>
        <v>16.356000000000002</v>
      </c>
      <c r="BE50" s="5">
        <f>AI48</f>
        <v>19.357999999999997</v>
      </c>
      <c r="BF50" s="5">
        <f>AP48</f>
        <v>22.538</v>
      </c>
      <c r="BG50" s="5">
        <f>AW48</f>
        <v>23.104000000000003</v>
      </c>
    </row>
    <row r="51" spans="1:92" x14ac:dyDescent="0.35">
      <c r="A51" s="1"/>
      <c r="B51" s="32" t="s">
        <v>45</v>
      </c>
      <c r="C51" s="32"/>
      <c r="D51" s="32"/>
      <c r="E51" s="32" t="s">
        <v>55</v>
      </c>
      <c r="F51" s="32"/>
      <c r="G51" s="32"/>
      <c r="H51" s="32" t="s">
        <v>47</v>
      </c>
      <c r="I51" s="32"/>
      <c r="J51" s="32"/>
      <c r="K51" s="32" t="s">
        <v>48</v>
      </c>
      <c r="L51" s="32"/>
      <c r="M51" s="32"/>
      <c r="N51" s="32" t="s">
        <v>56</v>
      </c>
      <c r="O51" s="32"/>
      <c r="P51" s="32"/>
      <c r="Q51" s="32" t="s">
        <v>57</v>
      </c>
      <c r="R51" s="32"/>
      <c r="S51" s="32"/>
      <c r="T51" s="32" t="s">
        <v>51</v>
      </c>
      <c r="U51" s="32"/>
      <c r="V51" s="32"/>
      <c r="BF51" s="5"/>
    </row>
    <row r="52" spans="1:92" x14ac:dyDescent="0.35">
      <c r="A52" s="12" t="s">
        <v>22</v>
      </c>
      <c r="B52" s="1" t="s">
        <v>6</v>
      </c>
      <c r="C52" s="1" t="s">
        <v>7</v>
      </c>
      <c r="D52" s="1" t="s">
        <v>14</v>
      </c>
      <c r="E52" s="1" t="s">
        <v>6</v>
      </c>
      <c r="F52" s="1" t="s">
        <v>7</v>
      </c>
      <c r="G52" s="1" t="s">
        <v>14</v>
      </c>
      <c r="H52" s="1" t="s">
        <v>6</v>
      </c>
      <c r="I52" s="1" t="s">
        <v>7</v>
      </c>
      <c r="J52" s="1" t="s">
        <v>14</v>
      </c>
      <c r="K52" s="1" t="s">
        <v>6</v>
      </c>
      <c r="L52" s="1" t="s">
        <v>7</v>
      </c>
      <c r="M52" s="1" t="s">
        <v>14</v>
      </c>
      <c r="N52" s="1" t="s">
        <v>6</v>
      </c>
      <c r="O52" s="1" t="s">
        <v>7</v>
      </c>
      <c r="P52" s="1" t="s">
        <v>14</v>
      </c>
      <c r="Q52" s="1" t="s">
        <v>6</v>
      </c>
      <c r="R52" s="1" t="s">
        <v>7</v>
      </c>
      <c r="S52" s="1" t="s">
        <v>14</v>
      </c>
      <c r="T52" s="1" t="s">
        <v>6</v>
      </c>
      <c r="U52" s="1" t="s">
        <v>7</v>
      </c>
      <c r="V52" s="1" t="s">
        <v>14</v>
      </c>
    </row>
    <row r="53" spans="1:92" x14ac:dyDescent="0.35">
      <c r="A53" s="1">
        <v>0</v>
      </c>
      <c r="B53" s="1">
        <v>6.59</v>
      </c>
      <c r="C53" s="1">
        <v>6.73</v>
      </c>
      <c r="D53" s="1">
        <v>6.58</v>
      </c>
      <c r="E53" s="1">
        <v>14.8</v>
      </c>
      <c r="F53" s="1">
        <v>14.49</v>
      </c>
      <c r="G53" s="1">
        <v>14.25</v>
      </c>
      <c r="H53" s="1">
        <v>35.58</v>
      </c>
      <c r="I53" s="1">
        <v>36.68</v>
      </c>
      <c r="J53" s="1">
        <v>37.630000000000003</v>
      </c>
      <c r="K53" s="1">
        <v>55.03</v>
      </c>
      <c r="L53" s="1">
        <v>53.14</v>
      </c>
      <c r="M53" s="1">
        <v>56.65</v>
      </c>
      <c r="N53" s="1">
        <v>76.75</v>
      </c>
      <c r="O53" s="1">
        <v>77.400000000000006</v>
      </c>
      <c r="P53" s="1">
        <v>77.98</v>
      </c>
      <c r="Q53" s="1">
        <v>76.75</v>
      </c>
      <c r="R53" s="1">
        <v>77.400000000000006</v>
      </c>
      <c r="S53" s="1">
        <v>77.98</v>
      </c>
      <c r="T53" s="1">
        <v>86.13</v>
      </c>
      <c r="U53" s="1">
        <v>86.75</v>
      </c>
      <c r="V53" s="25">
        <v>86.48</v>
      </c>
      <c r="X53">
        <f>100-W55</f>
        <v>75.173450508788164</v>
      </c>
    </row>
    <row r="54" spans="1:92" x14ac:dyDescent="0.35">
      <c r="A54" s="1">
        <v>2</v>
      </c>
      <c r="B54" s="1">
        <v>5.29</v>
      </c>
      <c r="C54" s="1">
        <v>5.41</v>
      </c>
      <c r="D54" s="1">
        <v>5.0599999999999996</v>
      </c>
      <c r="E54" s="1">
        <v>17.440000000000001</v>
      </c>
      <c r="F54" s="1">
        <v>17.39</v>
      </c>
      <c r="G54" s="1">
        <v>17.5</v>
      </c>
      <c r="H54" s="1">
        <v>41.82</v>
      </c>
      <c r="I54" s="1">
        <v>42.39</v>
      </c>
      <c r="J54" s="1">
        <v>42.26</v>
      </c>
      <c r="K54" s="1">
        <v>65.27</v>
      </c>
      <c r="L54" s="1">
        <v>65.709999999999994</v>
      </c>
      <c r="M54" s="1">
        <v>65.16</v>
      </c>
      <c r="N54" s="1">
        <v>82</v>
      </c>
      <c r="O54" s="1">
        <v>82.93</v>
      </c>
      <c r="P54" s="1">
        <v>82.85</v>
      </c>
      <c r="Q54" s="1">
        <v>82</v>
      </c>
      <c r="R54" s="1">
        <v>82.93</v>
      </c>
      <c r="S54" s="1">
        <v>82.85</v>
      </c>
      <c r="T54" s="1">
        <v>86.8</v>
      </c>
      <c r="U54" s="1">
        <v>87.68</v>
      </c>
      <c r="V54" s="1">
        <v>87.29</v>
      </c>
    </row>
    <row r="55" spans="1:92" s="6" customFormat="1" x14ac:dyDescent="0.35">
      <c r="A55" s="1">
        <v>4</v>
      </c>
      <c r="B55" s="1">
        <v>4.79</v>
      </c>
      <c r="C55" s="1">
        <v>5.01</v>
      </c>
      <c r="D55" s="1">
        <v>4.74</v>
      </c>
      <c r="E55" s="1">
        <v>5.71</v>
      </c>
      <c r="F55" s="1">
        <v>5.13</v>
      </c>
      <c r="G55" s="1">
        <v>5.8</v>
      </c>
      <c r="H55" s="1">
        <v>8.57</v>
      </c>
      <c r="I55" s="1">
        <v>8.67</v>
      </c>
      <c r="J55" s="1">
        <v>8.4499999999999993</v>
      </c>
      <c r="K55">
        <v>10.07</v>
      </c>
      <c r="L55" s="1">
        <v>10.15</v>
      </c>
      <c r="M55" s="1">
        <v>9.58</v>
      </c>
      <c r="N55" s="1">
        <v>16.78</v>
      </c>
      <c r="O55" s="1">
        <v>17.41</v>
      </c>
      <c r="P55" s="1">
        <v>17.39</v>
      </c>
      <c r="Q55" s="1">
        <v>16.78</v>
      </c>
      <c r="R55" s="1">
        <v>17.41</v>
      </c>
      <c r="S55" s="1">
        <v>17.39</v>
      </c>
      <c r="T55" s="1">
        <v>21.31</v>
      </c>
      <c r="U55" s="1">
        <v>21.68</v>
      </c>
      <c r="V55" s="25">
        <v>21.47</v>
      </c>
      <c r="W55" s="26">
        <f>(V55*100)/V53</f>
        <v>24.826549491211839</v>
      </c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</row>
    <row r="56" spans="1:92" x14ac:dyDescent="0.35">
      <c r="A56" s="1">
        <v>6</v>
      </c>
      <c r="B56" s="5">
        <v>4.79</v>
      </c>
      <c r="C56" s="1">
        <v>4.7300000000000004</v>
      </c>
      <c r="D56" s="1">
        <v>4.78</v>
      </c>
      <c r="E56" s="1">
        <v>4.99</v>
      </c>
      <c r="F56" s="1">
        <v>4.92</v>
      </c>
      <c r="G56" s="1">
        <v>5.16</v>
      </c>
      <c r="H56" s="1">
        <v>5.1100000000000003</v>
      </c>
      <c r="I56" s="1">
        <v>5.07</v>
      </c>
      <c r="J56" s="1">
        <v>5.04</v>
      </c>
      <c r="K56" s="1">
        <v>5.07</v>
      </c>
      <c r="L56" s="1">
        <v>5.08</v>
      </c>
      <c r="M56" s="1">
        <v>5.0199999999999996</v>
      </c>
      <c r="N56" s="1">
        <v>5.31</v>
      </c>
      <c r="O56" s="1">
        <v>5.15</v>
      </c>
      <c r="P56" s="1">
        <v>5.13</v>
      </c>
      <c r="Q56" s="1">
        <v>5.31</v>
      </c>
      <c r="R56" s="1">
        <v>5.15</v>
      </c>
      <c r="S56" s="1">
        <v>5.13</v>
      </c>
      <c r="T56" s="1">
        <v>5.25</v>
      </c>
      <c r="U56" s="1">
        <v>5.16</v>
      </c>
      <c r="V56" s="1">
        <v>5.0999999999999996</v>
      </c>
    </row>
    <row r="57" spans="1:92" x14ac:dyDescent="0.35">
      <c r="A57" s="1">
        <v>8</v>
      </c>
      <c r="B57" s="1">
        <v>4.6500000000000004</v>
      </c>
      <c r="C57" s="1">
        <v>4.57</v>
      </c>
      <c r="D57" s="1">
        <v>4.45</v>
      </c>
      <c r="E57" s="1">
        <v>4.46</v>
      </c>
      <c r="F57" s="1">
        <v>4.8600000000000003</v>
      </c>
      <c r="G57" s="1">
        <v>4.7699999999999996</v>
      </c>
      <c r="H57" s="1">
        <v>5.0599999999999996</v>
      </c>
      <c r="I57" s="1">
        <v>5.09</v>
      </c>
      <c r="J57" s="1">
        <v>5.12</v>
      </c>
      <c r="K57" s="1">
        <v>5.1100000000000003</v>
      </c>
      <c r="L57" s="1">
        <v>5.13</v>
      </c>
      <c r="M57" s="1">
        <v>5.14</v>
      </c>
      <c r="N57" s="5">
        <v>5.13</v>
      </c>
      <c r="O57" s="5">
        <v>5.14</v>
      </c>
      <c r="P57" s="5">
        <v>5.1100000000000003</v>
      </c>
      <c r="Q57" s="5">
        <v>5.13</v>
      </c>
      <c r="R57" s="5">
        <v>5.14</v>
      </c>
      <c r="S57" s="5">
        <v>5.1100000000000003</v>
      </c>
      <c r="T57" s="5">
        <v>5.1100000000000003</v>
      </c>
      <c r="U57" s="5">
        <v>5.12</v>
      </c>
      <c r="V57" s="5">
        <v>5.05</v>
      </c>
    </row>
    <row r="58" spans="1:92" x14ac:dyDescent="0.35">
      <c r="A58" s="1">
        <v>10</v>
      </c>
      <c r="B58" s="1">
        <v>4.1900000000000004</v>
      </c>
      <c r="C58" s="1">
        <v>4.32</v>
      </c>
      <c r="D58" s="1">
        <v>4.42</v>
      </c>
      <c r="E58" s="1">
        <v>4.49</v>
      </c>
      <c r="F58" s="1">
        <v>4.57</v>
      </c>
      <c r="G58" s="1">
        <v>4.42</v>
      </c>
      <c r="H58" s="1">
        <v>4.84</v>
      </c>
      <c r="I58" s="1">
        <v>4.87</v>
      </c>
      <c r="J58" s="1">
        <v>4.8499999999999996</v>
      </c>
      <c r="K58" s="1">
        <v>5.05</v>
      </c>
      <c r="L58" s="1">
        <v>5.18</v>
      </c>
      <c r="M58" s="1">
        <v>5.08</v>
      </c>
      <c r="N58" s="1">
        <v>5.08</v>
      </c>
      <c r="O58" s="1">
        <v>5.07</v>
      </c>
      <c r="P58" s="1">
        <v>5.0599999999999996</v>
      </c>
      <c r="Q58" s="1">
        <v>5.08</v>
      </c>
      <c r="R58" s="1">
        <v>5.07</v>
      </c>
      <c r="S58" s="1">
        <v>5.0599999999999996</v>
      </c>
      <c r="T58" s="1">
        <v>5.08</v>
      </c>
      <c r="U58" s="1">
        <v>5.07</v>
      </c>
      <c r="V58" s="1">
        <v>5.07</v>
      </c>
    </row>
    <row r="59" spans="1:92" x14ac:dyDescent="0.35">
      <c r="A59" s="1">
        <v>12</v>
      </c>
      <c r="B59" s="1">
        <v>4.1500000000000004</v>
      </c>
      <c r="C59" s="1">
        <v>4.22</v>
      </c>
      <c r="D59" s="1">
        <v>4.3099999999999996</v>
      </c>
      <c r="E59" s="1">
        <v>4.16</v>
      </c>
      <c r="F59" s="1">
        <v>4.22</v>
      </c>
      <c r="G59" s="1">
        <v>4.3899999999999997</v>
      </c>
      <c r="H59" s="1">
        <v>4.7699999999999996</v>
      </c>
      <c r="I59" s="1">
        <v>4.58</v>
      </c>
      <c r="J59" s="1">
        <v>4.33</v>
      </c>
      <c r="K59" s="1">
        <v>4.93</v>
      </c>
      <c r="L59" s="1">
        <v>4.8600000000000003</v>
      </c>
      <c r="M59" s="1">
        <v>4.8600000000000003</v>
      </c>
      <c r="N59" s="1">
        <v>5.03</v>
      </c>
      <c r="O59" s="1">
        <v>5.0599999999999996</v>
      </c>
      <c r="P59" s="1">
        <v>5.03</v>
      </c>
      <c r="Q59" s="1">
        <v>5.03</v>
      </c>
      <c r="R59" s="1">
        <v>5.0599999999999996</v>
      </c>
      <c r="S59" s="1">
        <v>5.03</v>
      </c>
      <c r="T59" s="1">
        <v>5.05</v>
      </c>
      <c r="U59" s="1">
        <v>5.0599999999999996</v>
      </c>
      <c r="V59" s="1">
        <v>5.03</v>
      </c>
    </row>
    <row r="61" spans="1:92" x14ac:dyDescent="0.35">
      <c r="C61">
        <v>1</v>
      </c>
      <c r="D61">
        <v>2</v>
      </c>
      <c r="E61">
        <v>3</v>
      </c>
      <c r="F61">
        <v>4</v>
      </c>
      <c r="G61">
        <v>5</v>
      </c>
      <c r="H61">
        <v>6</v>
      </c>
      <c r="I61">
        <v>7</v>
      </c>
    </row>
    <row r="62" spans="1:92" x14ac:dyDescent="0.35">
      <c r="B62">
        <v>0</v>
      </c>
      <c r="C62">
        <f t="shared" ref="C62:C68" si="48">AVERAGE(B53:D53)</f>
        <v>6.6333333333333329</v>
      </c>
      <c r="D62">
        <f t="shared" ref="D62:D68" si="49">AVERAGE(E53:G53)</f>
        <v>14.513333333333334</v>
      </c>
      <c r="E62">
        <f t="shared" ref="E62:E68" si="50">AVERAGE(H53:J53)</f>
        <v>36.629999999999995</v>
      </c>
      <c r="F62">
        <f t="shared" ref="F62:F68" si="51">AVERAGE(K53:M53)</f>
        <v>54.94</v>
      </c>
      <c r="G62">
        <f>AVERAGE(N53:P53)</f>
        <v>77.376666666666665</v>
      </c>
      <c r="H62">
        <f>AVERAGE(Q53:S53)</f>
        <v>77.376666666666665</v>
      </c>
      <c r="I62">
        <f t="shared" ref="I62:I68" si="52">AVERAGE(T53:V53)</f>
        <v>86.453333333333333</v>
      </c>
      <c r="J62">
        <f t="shared" ref="J62:J68" si="53">I62/7</f>
        <v>12.35047619047619</v>
      </c>
    </row>
    <row r="63" spans="1:92" x14ac:dyDescent="0.35">
      <c r="B63">
        <v>2</v>
      </c>
      <c r="C63">
        <f t="shared" si="48"/>
        <v>5.253333333333333</v>
      </c>
      <c r="D63">
        <f t="shared" si="49"/>
        <v>17.443333333333332</v>
      </c>
      <c r="E63">
        <f t="shared" si="50"/>
        <v>42.156666666666666</v>
      </c>
      <c r="F63">
        <f t="shared" si="51"/>
        <v>65.38</v>
      </c>
      <c r="G63">
        <f t="shared" ref="G63:G68" si="54">AVERAGE(N54:P54)</f>
        <v>82.593333333333334</v>
      </c>
      <c r="H63">
        <f t="shared" ref="H63:H68" si="55">AVERAGE(Q54:S54)</f>
        <v>82.593333333333334</v>
      </c>
      <c r="I63">
        <f t="shared" si="52"/>
        <v>87.256666666666675</v>
      </c>
      <c r="J63">
        <f t="shared" si="53"/>
        <v>12.465238095238096</v>
      </c>
    </row>
    <row r="64" spans="1:92" x14ac:dyDescent="0.35">
      <c r="B64">
        <v>4</v>
      </c>
      <c r="C64">
        <f t="shared" si="48"/>
        <v>4.8466666666666667</v>
      </c>
      <c r="D64">
        <f t="shared" si="49"/>
        <v>5.5466666666666669</v>
      </c>
      <c r="E64">
        <f t="shared" si="50"/>
        <v>8.5633333333333344</v>
      </c>
      <c r="F64">
        <f t="shared" si="51"/>
        <v>9.9333333333333318</v>
      </c>
      <c r="G64">
        <f t="shared" si="54"/>
        <v>17.193333333333332</v>
      </c>
      <c r="H64">
        <f t="shared" si="55"/>
        <v>17.193333333333332</v>
      </c>
      <c r="I64">
        <f t="shared" si="52"/>
        <v>21.486666666666665</v>
      </c>
      <c r="J64">
        <f t="shared" si="53"/>
        <v>3.0695238095238091</v>
      </c>
    </row>
    <row r="65" spans="1:66" x14ac:dyDescent="0.35">
      <c r="A65" t="s">
        <v>42</v>
      </c>
      <c r="B65">
        <v>6</v>
      </c>
      <c r="C65">
        <f t="shared" si="48"/>
        <v>4.7666666666666666</v>
      </c>
      <c r="D65">
        <f t="shared" si="49"/>
        <v>5.0233333333333334</v>
      </c>
      <c r="E65">
        <f t="shared" si="50"/>
        <v>5.0733333333333333</v>
      </c>
      <c r="F65">
        <f t="shared" si="51"/>
        <v>5.0566666666666666</v>
      </c>
      <c r="G65">
        <f t="shared" si="54"/>
        <v>5.1966666666666663</v>
      </c>
      <c r="H65">
        <f t="shared" si="55"/>
        <v>5.1966666666666663</v>
      </c>
      <c r="I65">
        <f t="shared" si="52"/>
        <v>5.17</v>
      </c>
      <c r="J65">
        <f t="shared" si="53"/>
        <v>0.73857142857142855</v>
      </c>
    </row>
    <row r="66" spans="1:66" x14ac:dyDescent="0.35">
      <c r="B66">
        <v>8</v>
      </c>
      <c r="C66">
        <f t="shared" si="48"/>
        <v>4.5566666666666675</v>
      </c>
      <c r="D66">
        <f t="shared" si="49"/>
        <v>4.6966666666666663</v>
      </c>
      <c r="E66">
        <f t="shared" si="50"/>
        <v>5.09</v>
      </c>
      <c r="F66">
        <f t="shared" si="51"/>
        <v>5.126666666666666</v>
      </c>
      <c r="G66">
        <f t="shared" si="54"/>
        <v>5.126666666666666</v>
      </c>
      <c r="H66">
        <f t="shared" si="55"/>
        <v>5.126666666666666</v>
      </c>
      <c r="I66">
        <f t="shared" si="52"/>
        <v>5.0933333333333337</v>
      </c>
      <c r="J66">
        <f t="shared" si="53"/>
        <v>0.72761904761904772</v>
      </c>
    </row>
    <row r="67" spans="1:66" x14ac:dyDescent="0.35">
      <c r="B67">
        <v>10</v>
      </c>
      <c r="C67">
        <f t="shared" si="48"/>
        <v>4.3100000000000005</v>
      </c>
      <c r="D67">
        <f t="shared" si="49"/>
        <v>4.4933333333333332</v>
      </c>
      <c r="E67">
        <f t="shared" si="50"/>
        <v>4.8533333333333335</v>
      </c>
      <c r="F67">
        <f t="shared" si="51"/>
        <v>5.1033333333333335</v>
      </c>
      <c r="G67">
        <f t="shared" si="54"/>
        <v>5.07</v>
      </c>
      <c r="H67">
        <f t="shared" si="55"/>
        <v>5.07</v>
      </c>
      <c r="I67">
        <f t="shared" si="52"/>
        <v>5.0733333333333333</v>
      </c>
      <c r="J67">
        <f t="shared" si="53"/>
        <v>0.72476190476190472</v>
      </c>
    </row>
    <row r="68" spans="1:66" x14ac:dyDescent="0.35">
      <c r="B68">
        <v>12</v>
      </c>
      <c r="C68">
        <f t="shared" si="48"/>
        <v>4.2266666666666666</v>
      </c>
      <c r="D68">
        <f t="shared" si="49"/>
        <v>4.2566666666666668</v>
      </c>
      <c r="E68">
        <f t="shared" si="50"/>
        <v>4.5599999999999996</v>
      </c>
      <c r="F68">
        <f t="shared" si="51"/>
        <v>4.8833333333333329</v>
      </c>
      <c r="G68">
        <f t="shared" si="54"/>
        <v>5.04</v>
      </c>
      <c r="H68">
        <f t="shared" si="55"/>
        <v>5.04</v>
      </c>
      <c r="I68">
        <f t="shared" si="52"/>
        <v>5.0466666666666669</v>
      </c>
      <c r="J68">
        <f t="shared" si="53"/>
        <v>0.72095238095238101</v>
      </c>
    </row>
    <row r="70" spans="1:66" x14ac:dyDescent="0.35">
      <c r="C70">
        <v>1</v>
      </c>
      <c r="D70">
        <v>2</v>
      </c>
      <c r="E70">
        <v>3</v>
      </c>
      <c r="F70">
        <v>4</v>
      </c>
      <c r="G70">
        <v>5</v>
      </c>
      <c r="H70">
        <v>6</v>
      </c>
      <c r="I70">
        <v>7</v>
      </c>
    </row>
    <row r="71" spans="1:66" x14ac:dyDescent="0.35">
      <c r="B71">
        <f>B62</f>
        <v>0</v>
      </c>
      <c r="C71">
        <f>STDEVA(B53:D53)</f>
        <v>8.3864970836061092E-2</v>
      </c>
      <c r="D71">
        <f>STDEVA(E53:G53)</f>
        <v>0.27574142476844776</v>
      </c>
      <c r="E71">
        <f>STDEVA(H53:J53)</f>
        <v>1.0259142264341616</v>
      </c>
      <c r="F71">
        <f>STDEVA(K53:M53)</f>
        <v>1.7567299166348811</v>
      </c>
      <c r="G71">
        <f>STDEVA(N53:P53)</f>
        <v>0.61533188876681488</v>
      </c>
      <c r="H71">
        <f>STDEVA(Q53:S53)</f>
        <v>0.61533188876681488</v>
      </c>
      <c r="I71">
        <f>STDEVA(T53:V53)</f>
        <v>0.31085902485424949</v>
      </c>
    </row>
    <row r="72" spans="1:66" x14ac:dyDescent="0.35">
      <c r="B72">
        <f t="shared" ref="B72:B77" si="56">B63</f>
        <v>2</v>
      </c>
      <c r="C72">
        <f t="shared" ref="C72:C77" si="57">STDEVA(B54:D54)</f>
        <v>0.17785762095938826</v>
      </c>
      <c r="D72">
        <f t="shared" ref="D72:D77" si="58">STDEVA(E54:G54)</f>
        <v>5.5075705472860705E-2</v>
      </c>
      <c r="E72">
        <f t="shared" ref="E72:E77" si="59">STDEVA(H54:J54)</f>
        <v>0.29871948937646026</v>
      </c>
      <c r="F72">
        <f t="shared" ref="F72:F77" si="60">STDEVA(K54:M54)</f>
        <v>0.29103264421710345</v>
      </c>
      <c r="G72">
        <f t="shared" ref="G72:G77" si="61">STDEVA(N54:P54)</f>
        <v>0.51539628765963585</v>
      </c>
      <c r="H72">
        <f t="shared" ref="H72:H77" si="62">STDEVA(Q54:S54)</f>
        <v>0.51539628765963585</v>
      </c>
      <c r="I72">
        <f t="shared" ref="I72:I77" si="63">STDEVA(T54:V54)</f>
        <v>0.4409459528483482</v>
      </c>
    </row>
    <row r="73" spans="1:66" x14ac:dyDescent="0.35">
      <c r="B73">
        <f t="shared" si="56"/>
        <v>4</v>
      </c>
      <c r="C73">
        <f t="shared" si="57"/>
        <v>0.14364307617610142</v>
      </c>
      <c r="D73">
        <f t="shared" si="58"/>
        <v>0.36363901514184827</v>
      </c>
      <c r="E73">
        <f t="shared" si="59"/>
        <v>0.11015141094572238</v>
      </c>
      <c r="F73">
        <f t="shared" si="60"/>
        <v>0.30859898466024382</v>
      </c>
      <c r="G73">
        <f t="shared" si="61"/>
        <v>0.35809682117177893</v>
      </c>
      <c r="H73">
        <f t="shared" si="62"/>
        <v>0.35809682117177893</v>
      </c>
      <c r="I73">
        <f t="shared" si="63"/>
        <v>0.18556220879622426</v>
      </c>
    </row>
    <row r="74" spans="1:66" x14ac:dyDescent="0.35">
      <c r="A74" t="s">
        <v>43</v>
      </c>
      <c r="B74">
        <f t="shared" si="56"/>
        <v>6</v>
      </c>
      <c r="C74">
        <f t="shared" si="57"/>
        <v>3.2145502536643E-2</v>
      </c>
      <c r="D74">
        <f t="shared" si="58"/>
        <v>0.1234233905438242</v>
      </c>
      <c r="E74">
        <f t="shared" si="59"/>
        <v>3.5118845842842597E-2</v>
      </c>
      <c r="F74">
        <f t="shared" si="60"/>
        <v>3.2145502536643514E-2</v>
      </c>
      <c r="G74">
        <f t="shared" si="61"/>
        <v>9.8657657246324679E-2</v>
      </c>
      <c r="H74">
        <f t="shared" si="62"/>
        <v>9.8657657246324679E-2</v>
      </c>
      <c r="I74">
        <f t="shared" si="63"/>
        <v>7.549834435270765E-2</v>
      </c>
    </row>
    <row r="75" spans="1:66" x14ac:dyDescent="0.35">
      <c r="B75">
        <f t="shared" si="56"/>
        <v>8</v>
      </c>
      <c r="C75">
        <f t="shared" si="57"/>
        <v>0.10066445913694343</v>
      </c>
      <c r="D75">
        <f t="shared" si="58"/>
        <v>0.20984120980716195</v>
      </c>
      <c r="E75">
        <f t="shared" si="59"/>
        <v>3.0000000000000249E-2</v>
      </c>
      <c r="F75">
        <f t="shared" si="60"/>
        <v>1.527525231651914E-2</v>
      </c>
      <c r="G75">
        <f t="shared" si="61"/>
        <v>1.527525231651914E-2</v>
      </c>
      <c r="H75">
        <f t="shared" si="62"/>
        <v>1.527525231651914E-2</v>
      </c>
      <c r="I75">
        <f t="shared" si="63"/>
        <v>3.7859388972002035E-2</v>
      </c>
    </row>
    <row r="76" spans="1:66" x14ac:dyDescent="0.35">
      <c r="B76">
        <f t="shared" si="56"/>
        <v>10</v>
      </c>
      <c r="C76">
        <f t="shared" si="57"/>
        <v>0.11532562594670773</v>
      </c>
      <c r="D76">
        <f t="shared" si="58"/>
        <v>7.5055534994651521E-2</v>
      </c>
      <c r="E76">
        <f t="shared" si="59"/>
        <v>1.5275252316519626E-2</v>
      </c>
      <c r="F76">
        <f t="shared" si="60"/>
        <v>6.8068592855540358E-2</v>
      </c>
      <c r="G76">
        <f t="shared" si="61"/>
        <v>1.0000000000000231E-2</v>
      </c>
      <c r="H76">
        <f t="shared" si="62"/>
        <v>1.0000000000000231E-2</v>
      </c>
      <c r="I76">
        <f t="shared" si="63"/>
        <v>5.7735026918961348E-3</v>
      </c>
    </row>
    <row r="77" spans="1:66" x14ac:dyDescent="0.35">
      <c r="B77">
        <f t="shared" si="56"/>
        <v>12</v>
      </c>
      <c r="C77">
        <f t="shared" si="57"/>
        <v>8.0208062770106073E-2</v>
      </c>
      <c r="D77">
        <f t="shared" si="58"/>
        <v>0.11930353445448834</v>
      </c>
      <c r="E77">
        <f t="shared" si="59"/>
        <v>0.22068076490713887</v>
      </c>
      <c r="F77">
        <f t="shared" si="60"/>
        <v>4.0414518843273455E-2</v>
      </c>
      <c r="G77">
        <f t="shared" si="61"/>
        <v>1.7320508075688402E-2</v>
      </c>
      <c r="H77">
        <f t="shared" si="62"/>
        <v>1.7320508075688402E-2</v>
      </c>
      <c r="I77">
        <f t="shared" si="63"/>
        <v>1.5275252316519142E-2</v>
      </c>
    </row>
    <row r="79" spans="1:66" x14ac:dyDescent="0.35">
      <c r="BL79">
        <v>0</v>
      </c>
      <c r="BM79">
        <v>84.26</v>
      </c>
      <c r="BN79">
        <v>0.68088178122196763</v>
      </c>
    </row>
    <row r="80" spans="1:66" x14ac:dyDescent="0.35">
      <c r="BL80">
        <v>2</v>
      </c>
      <c r="BM80">
        <v>84.303333333333327</v>
      </c>
      <c r="BN80">
        <v>1.5275252316513326E-2</v>
      </c>
    </row>
    <row r="81" spans="1:66" x14ac:dyDescent="0.35">
      <c r="BL81">
        <v>4</v>
      </c>
      <c r="BM81">
        <v>84.26</v>
      </c>
      <c r="BN81">
        <v>0.16462077633154548</v>
      </c>
    </row>
    <row r="82" spans="1:66" x14ac:dyDescent="0.35">
      <c r="BL82">
        <v>6</v>
      </c>
      <c r="BM82">
        <v>78.938000000000002</v>
      </c>
      <c r="BN82">
        <v>0.75267522876736437</v>
      </c>
    </row>
    <row r="83" spans="1:66" x14ac:dyDescent="0.35">
      <c r="BL83">
        <v>8</v>
      </c>
      <c r="BM83">
        <v>60.132000000000005</v>
      </c>
      <c r="BN83">
        <v>1.0016652800877812</v>
      </c>
    </row>
    <row r="84" spans="1:66" x14ac:dyDescent="0.35">
      <c r="BL84">
        <v>10</v>
      </c>
      <c r="BM84">
        <v>37.461999999999996</v>
      </c>
      <c r="BN84">
        <v>0.61446724892381421</v>
      </c>
    </row>
    <row r="85" spans="1:66" x14ac:dyDescent="0.35">
      <c r="BL85">
        <v>12</v>
      </c>
      <c r="BM85">
        <v>5.5</v>
      </c>
      <c r="BN85">
        <v>0.288963665535998</v>
      </c>
    </row>
    <row r="86" spans="1:66" x14ac:dyDescent="0.35">
      <c r="BL86">
        <v>14</v>
      </c>
      <c r="BM86">
        <v>5.5419999999999998</v>
      </c>
      <c r="BN86">
        <v>0.42622763870964531</v>
      </c>
    </row>
    <row r="87" spans="1:66" x14ac:dyDescent="0.35">
      <c r="BL87">
        <v>20</v>
      </c>
      <c r="BM87">
        <v>5.5419999999999998</v>
      </c>
      <c r="BN87">
        <v>9.5236547606473126E-2</v>
      </c>
    </row>
    <row r="88" spans="1:66" x14ac:dyDescent="0.35">
      <c r="A88" s="1" t="s">
        <v>24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66" x14ac:dyDescent="0.35">
      <c r="A89" s="1"/>
      <c r="B89" s="1" t="s">
        <v>23</v>
      </c>
      <c r="C89" s="1"/>
      <c r="D89" s="1"/>
      <c r="E89" s="1" t="s">
        <v>0</v>
      </c>
      <c r="F89" s="1"/>
      <c r="G89" s="1"/>
      <c r="H89" s="1" t="s">
        <v>1</v>
      </c>
      <c r="I89" s="1"/>
      <c r="J89" s="1"/>
      <c r="K89" s="1" t="s">
        <v>2</v>
      </c>
      <c r="L89" s="1"/>
      <c r="M89" s="1"/>
      <c r="N89" s="1" t="s">
        <v>3</v>
      </c>
      <c r="O89" s="1"/>
      <c r="P89" s="1"/>
      <c r="Q89" s="1" t="s">
        <v>4</v>
      </c>
      <c r="R89" s="1"/>
      <c r="S89" s="1"/>
      <c r="T89" s="1" t="s">
        <v>5</v>
      </c>
      <c r="U89" s="1"/>
      <c r="V89" s="1"/>
    </row>
    <row r="90" spans="1:66" x14ac:dyDescent="0.35">
      <c r="A90" s="1" t="s">
        <v>22</v>
      </c>
      <c r="B90" s="1" t="s">
        <v>6</v>
      </c>
      <c r="C90" s="1" t="s">
        <v>7</v>
      </c>
      <c r="D90" s="1" t="s">
        <v>14</v>
      </c>
      <c r="E90" s="1" t="s">
        <v>6</v>
      </c>
      <c r="F90" s="1" t="s">
        <v>7</v>
      </c>
      <c r="G90" s="1" t="s">
        <v>14</v>
      </c>
      <c r="H90" s="1" t="s">
        <v>6</v>
      </c>
      <c r="I90" s="1" t="s">
        <v>7</v>
      </c>
      <c r="J90" s="1" t="s">
        <v>14</v>
      </c>
      <c r="K90" s="1" t="s">
        <v>6</v>
      </c>
      <c r="L90" s="1" t="s">
        <v>7</v>
      </c>
      <c r="M90" s="1" t="s">
        <v>14</v>
      </c>
      <c r="N90" s="1" t="s">
        <v>6</v>
      </c>
      <c r="O90" s="1" t="s">
        <v>7</v>
      </c>
      <c r="P90" s="1" t="s">
        <v>14</v>
      </c>
      <c r="Q90" s="1" t="s">
        <v>6</v>
      </c>
      <c r="R90" s="1" t="s">
        <v>7</v>
      </c>
      <c r="S90" s="1" t="s">
        <v>14</v>
      </c>
      <c r="T90" s="1" t="s">
        <v>6</v>
      </c>
      <c r="U90" s="1" t="s">
        <v>7</v>
      </c>
      <c r="V90" s="1" t="s">
        <v>14</v>
      </c>
    </row>
    <row r="91" spans="1:66" x14ac:dyDescent="0.35">
      <c r="A91" s="1">
        <v>0</v>
      </c>
      <c r="B91" s="1">
        <v>6.99</v>
      </c>
      <c r="C91" s="1">
        <v>6.93</v>
      </c>
      <c r="D91" s="1">
        <v>7.31</v>
      </c>
      <c r="E91" s="1">
        <v>23.73</v>
      </c>
      <c r="F91" s="1">
        <v>25.1</v>
      </c>
      <c r="G91" s="1">
        <v>25.8</v>
      </c>
      <c r="H91" s="1">
        <v>50.21</v>
      </c>
      <c r="I91" s="1">
        <v>50.08</v>
      </c>
      <c r="J91" s="1">
        <v>51.78</v>
      </c>
      <c r="K91" s="1">
        <v>73.53</v>
      </c>
      <c r="L91" s="1">
        <v>74.62</v>
      </c>
      <c r="M91" s="1">
        <v>76.209999999999994</v>
      </c>
      <c r="N91" s="1">
        <v>81.2</v>
      </c>
      <c r="O91" s="1">
        <v>81.650000000000006</v>
      </c>
      <c r="P91" s="1">
        <v>81.290000000000006</v>
      </c>
      <c r="Q91" s="1"/>
      <c r="R91" s="1"/>
      <c r="S91" s="1"/>
      <c r="T91" s="1"/>
      <c r="U91" s="1"/>
      <c r="V91" s="1"/>
    </row>
    <row r="92" spans="1:66" x14ac:dyDescent="0.35">
      <c r="A92" s="1">
        <v>2</v>
      </c>
      <c r="B92" s="1">
        <v>6.08</v>
      </c>
      <c r="C92" s="1">
        <v>6.41</v>
      </c>
      <c r="D92" s="1">
        <v>6.6</v>
      </c>
      <c r="E92" s="1">
        <v>27.28</v>
      </c>
      <c r="F92" s="1">
        <v>25.19</v>
      </c>
      <c r="G92" s="1">
        <v>27.88</v>
      </c>
      <c r="H92" s="1">
        <v>57.09</v>
      </c>
      <c r="I92" s="1">
        <v>51.8</v>
      </c>
      <c r="J92" s="1">
        <v>55.23</v>
      </c>
      <c r="K92" s="1">
        <v>75.680000000000007</v>
      </c>
      <c r="L92" s="1">
        <v>76.42</v>
      </c>
      <c r="M92" s="1">
        <v>79.790000000000006</v>
      </c>
      <c r="N92" s="1">
        <v>77.650000000000006</v>
      </c>
      <c r="O92" s="1">
        <v>78.650000000000006</v>
      </c>
      <c r="P92" s="1">
        <v>79.319999999999993</v>
      </c>
      <c r="Q92" s="1"/>
      <c r="R92" s="1"/>
      <c r="S92" s="1"/>
      <c r="T92" s="1"/>
      <c r="U92" s="1"/>
      <c r="V92" s="1"/>
    </row>
    <row r="93" spans="1:66" x14ac:dyDescent="0.35">
      <c r="A93" s="1">
        <v>4</v>
      </c>
      <c r="B93" s="1">
        <v>5.36</v>
      </c>
      <c r="C93" s="1">
        <v>5.76</v>
      </c>
      <c r="D93" s="1">
        <v>5.14</v>
      </c>
      <c r="E93" s="1">
        <v>16.190000000000001</v>
      </c>
      <c r="F93" s="1">
        <v>16.04</v>
      </c>
      <c r="G93" s="1">
        <v>15.38</v>
      </c>
      <c r="H93" s="1">
        <v>36.22</v>
      </c>
      <c r="I93" s="1">
        <v>36.42</v>
      </c>
      <c r="J93" s="1">
        <v>36.06</v>
      </c>
      <c r="K93" s="1">
        <v>52.92</v>
      </c>
      <c r="L93" s="1">
        <v>52.29</v>
      </c>
      <c r="M93" s="1">
        <v>54.79</v>
      </c>
      <c r="N93" s="1">
        <v>65.59</v>
      </c>
      <c r="O93" s="1">
        <v>70.08</v>
      </c>
      <c r="P93" s="1">
        <v>73.73</v>
      </c>
      <c r="Q93" s="1"/>
      <c r="R93" s="1"/>
      <c r="S93" s="1"/>
      <c r="T93" s="1"/>
      <c r="U93" s="1"/>
      <c r="V93" s="1"/>
    </row>
    <row r="94" spans="1:66" x14ac:dyDescent="0.35">
      <c r="A94" s="1">
        <v>6</v>
      </c>
      <c r="B94" s="1">
        <v>4.5199999999999996</v>
      </c>
      <c r="C94" s="1">
        <v>4.33</v>
      </c>
      <c r="D94" s="1">
        <v>4.3499999999999996</v>
      </c>
      <c r="E94" s="1">
        <v>6.5</v>
      </c>
      <c r="F94" s="1">
        <v>6.54</v>
      </c>
      <c r="G94" s="1">
        <v>6.18</v>
      </c>
      <c r="H94" s="1">
        <v>14.46</v>
      </c>
      <c r="I94" s="1">
        <v>13.73</v>
      </c>
      <c r="J94" s="1">
        <v>17.97</v>
      </c>
      <c r="K94" s="1">
        <v>22.33</v>
      </c>
      <c r="L94" s="1">
        <v>24.01</v>
      </c>
      <c r="M94" s="1">
        <v>31.97</v>
      </c>
      <c r="N94" s="1">
        <v>31.45</v>
      </c>
      <c r="O94" s="1">
        <v>34.18</v>
      </c>
      <c r="P94" s="1">
        <v>40.020000000000003</v>
      </c>
      <c r="Q94" s="1"/>
      <c r="R94" s="1"/>
      <c r="S94" s="1"/>
      <c r="T94" s="1"/>
      <c r="U94" s="1"/>
      <c r="V94" s="1"/>
    </row>
    <row r="95" spans="1:66" x14ac:dyDescent="0.35">
      <c r="A95" s="1">
        <v>8</v>
      </c>
      <c r="B95" s="1">
        <v>4.3</v>
      </c>
      <c r="C95" s="1">
        <v>4.3499999999999996</v>
      </c>
      <c r="D95" s="1">
        <v>4.2699999999999996</v>
      </c>
      <c r="E95" s="1">
        <v>6.02</v>
      </c>
      <c r="F95" s="1">
        <v>6.65</v>
      </c>
      <c r="G95" s="1">
        <v>6.43</v>
      </c>
      <c r="H95" s="1">
        <v>14.29</v>
      </c>
      <c r="I95" s="1">
        <v>20.48</v>
      </c>
      <c r="J95" s="1">
        <v>17.510000000000002</v>
      </c>
      <c r="K95" s="1">
        <v>23.13</v>
      </c>
      <c r="L95" s="1">
        <v>25.18</v>
      </c>
      <c r="M95" s="1">
        <v>27.1</v>
      </c>
      <c r="N95" s="1">
        <v>27.41</v>
      </c>
      <c r="O95" s="1">
        <v>30.83</v>
      </c>
      <c r="P95" s="1">
        <v>34.28</v>
      </c>
      <c r="Q95" s="1"/>
      <c r="R95" s="1"/>
      <c r="S95" s="1"/>
      <c r="T95" s="1"/>
      <c r="U95" s="1"/>
      <c r="V95" s="1"/>
    </row>
    <row r="96" spans="1:66" x14ac:dyDescent="0.35">
      <c r="A96" s="1">
        <v>10</v>
      </c>
      <c r="B96" s="1">
        <v>4.3099999999999996</v>
      </c>
      <c r="C96" s="1">
        <v>4.28</v>
      </c>
      <c r="D96" s="1">
        <v>4.3499999999999996</v>
      </c>
      <c r="E96" s="1">
        <v>5.89</v>
      </c>
      <c r="F96" s="1">
        <v>6.91</v>
      </c>
      <c r="G96" s="1">
        <v>6.65</v>
      </c>
      <c r="H96" s="1">
        <v>11.23</v>
      </c>
      <c r="I96" s="1">
        <v>13.77</v>
      </c>
      <c r="J96" s="1">
        <v>15.44</v>
      </c>
      <c r="K96" s="1">
        <v>18.38</v>
      </c>
      <c r="L96" s="1">
        <v>21.57</v>
      </c>
      <c r="M96" s="1">
        <v>22.01</v>
      </c>
      <c r="N96" s="1">
        <v>22.92</v>
      </c>
      <c r="O96" s="1">
        <v>26.48</v>
      </c>
      <c r="P96" s="1">
        <v>27.78</v>
      </c>
      <c r="Q96" s="1"/>
      <c r="R96" s="1"/>
      <c r="S96" s="1"/>
      <c r="T96" s="1"/>
      <c r="U96" s="1"/>
      <c r="V96" s="1"/>
    </row>
    <row r="97" spans="1:22" x14ac:dyDescent="0.35">
      <c r="A97" s="1">
        <v>12</v>
      </c>
      <c r="B97" s="1">
        <v>4.29</v>
      </c>
      <c r="C97" s="1">
        <v>4.25</v>
      </c>
      <c r="D97" s="1">
        <v>4.22</v>
      </c>
      <c r="E97" s="1">
        <v>4.28</v>
      </c>
      <c r="F97" s="1">
        <v>4.8899999999999997</v>
      </c>
      <c r="G97" s="1">
        <v>4.57</v>
      </c>
      <c r="H97" s="1">
        <v>4.8899999999999997</v>
      </c>
      <c r="I97" s="1">
        <v>4.88</v>
      </c>
      <c r="J97" s="1">
        <v>5.9</v>
      </c>
      <c r="K97" s="1">
        <v>4.95</v>
      </c>
      <c r="L97" s="1">
        <v>5.92</v>
      </c>
      <c r="M97" s="1">
        <v>12.14</v>
      </c>
      <c r="N97" s="1">
        <v>4.96</v>
      </c>
      <c r="O97" s="1">
        <v>7.03</v>
      </c>
      <c r="P97" s="1">
        <v>17.28</v>
      </c>
      <c r="Q97" s="1"/>
      <c r="R97" s="1"/>
      <c r="S97" s="1"/>
      <c r="T97" s="1"/>
      <c r="U97" s="1"/>
      <c r="V97" s="1"/>
    </row>
    <row r="99" spans="1:22" x14ac:dyDescent="0.35">
      <c r="C99">
        <v>1</v>
      </c>
      <c r="D99">
        <v>2</v>
      </c>
      <c r="E99">
        <v>3</v>
      </c>
      <c r="F99">
        <v>4</v>
      </c>
      <c r="G99">
        <v>5</v>
      </c>
      <c r="H99">
        <v>6</v>
      </c>
      <c r="I99">
        <v>7</v>
      </c>
    </row>
    <row r="100" spans="1:22" x14ac:dyDescent="0.35">
      <c r="B100">
        <v>0</v>
      </c>
      <c r="C100">
        <f>AVERAGE(B91:D91)</f>
        <v>7.0766666666666671</v>
      </c>
      <c r="D100">
        <f t="shared" ref="D100:D106" si="64">AVERAGE(E91:G91)</f>
        <v>24.876666666666665</v>
      </c>
      <c r="E100">
        <f t="shared" ref="E100:E106" si="65">AVERAGE(H91:J91)</f>
        <v>50.69</v>
      </c>
      <c r="F100">
        <f t="shared" ref="F100:F106" si="66">AVERAGE(K91:M91)</f>
        <v>74.786666666666676</v>
      </c>
      <c r="G100">
        <f>AVERAGE(N91:P91)</f>
        <v>81.38000000000001</v>
      </c>
      <c r="H100" t="e">
        <f>AVERAGE(T91:V91)</f>
        <v>#DIV/0!</v>
      </c>
    </row>
    <row r="101" spans="1:22" x14ac:dyDescent="0.35">
      <c r="B101">
        <v>2</v>
      </c>
      <c r="C101">
        <f t="shared" ref="C101:C106" si="67">AVERAGE(B92:D92)</f>
        <v>6.3633333333333333</v>
      </c>
      <c r="D101">
        <f t="shared" si="64"/>
        <v>26.783333333333331</v>
      </c>
      <c r="E101">
        <f t="shared" si="65"/>
        <v>54.706666666666671</v>
      </c>
      <c r="F101">
        <f t="shared" si="66"/>
        <v>77.296666666666681</v>
      </c>
      <c r="G101">
        <f t="shared" ref="G101:G106" si="68">AVERAGE(N92:P92)</f>
        <v>78.540000000000006</v>
      </c>
      <c r="H101" t="e">
        <f t="shared" ref="H101:H106" si="69">AVERAGE(T92:V92)</f>
        <v>#DIV/0!</v>
      </c>
    </row>
    <row r="102" spans="1:22" x14ac:dyDescent="0.35">
      <c r="B102">
        <v>4</v>
      </c>
      <c r="C102">
        <f t="shared" si="67"/>
        <v>5.4200000000000008</v>
      </c>
      <c r="D102">
        <f t="shared" si="64"/>
        <v>15.870000000000003</v>
      </c>
      <c r="E102">
        <f t="shared" si="65"/>
        <v>36.233333333333334</v>
      </c>
      <c r="F102">
        <f t="shared" si="66"/>
        <v>53.333333333333336</v>
      </c>
      <c r="G102">
        <f t="shared" si="68"/>
        <v>69.800000000000011</v>
      </c>
      <c r="H102" t="e">
        <f t="shared" si="69"/>
        <v>#DIV/0!</v>
      </c>
    </row>
    <row r="103" spans="1:22" x14ac:dyDescent="0.35">
      <c r="B103">
        <v>6</v>
      </c>
      <c r="C103">
        <f t="shared" si="67"/>
        <v>4.3999999999999995</v>
      </c>
      <c r="D103">
        <f t="shared" si="64"/>
        <v>6.4066666666666663</v>
      </c>
      <c r="E103">
        <f t="shared" si="65"/>
        <v>15.386666666666665</v>
      </c>
      <c r="F103">
        <f t="shared" si="66"/>
        <v>26.103333333333335</v>
      </c>
      <c r="G103">
        <f t="shared" si="68"/>
        <v>35.216666666666669</v>
      </c>
      <c r="H103" t="e">
        <f t="shared" si="69"/>
        <v>#DIV/0!</v>
      </c>
    </row>
    <row r="104" spans="1:22" x14ac:dyDescent="0.35">
      <c r="B104">
        <v>8</v>
      </c>
      <c r="C104">
        <f t="shared" si="67"/>
        <v>4.3066666666666658</v>
      </c>
      <c r="D104">
        <f t="shared" si="64"/>
        <v>6.3666666666666671</v>
      </c>
      <c r="E104">
        <f t="shared" si="65"/>
        <v>17.426666666666666</v>
      </c>
      <c r="F104">
        <f t="shared" si="66"/>
        <v>25.136666666666667</v>
      </c>
      <c r="G104">
        <f t="shared" si="68"/>
        <v>30.84</v>
      </c>
      <c r="H104" t="e">
        <f t="shared" si="69"/>
        <v>#DIV/0!</v>
      </c>
    </row>
    <row r="105" spans="1:22" x14ac:dyDescent="0.35">
      <c r="B105">
        <v>10</v>
      </c>
      <c r="C105">
        <f t="shared" si="67"/>
        <v>4.3133333333333335</v>
      </c>
      <c r="D105">
        <f t="shared" si="64"/>
        <v>6.4833333333333343</v>
      </c>
      <c r="E105">
        <f t="shared" si="65"/>
        <v>13.479999999999999</v>
      </c>
      <c r="F105">
        <f t="shared" si="66"/>
        <v>20.653333333333336</v>
      </c>
      <c r="G105">
        <f t="shared" si="68"/>
        <v>25.72666666666667</v>
      </c>
      <c r="H105" t="e">
        <f t="shared" si="69"/>
        <v>#DIV/0!</v>
      </c>
    </row>
    <row r="106" spans="1:22" x14ac:dyDescent="0.35">
      <c r="B106">
        <v>12</v>
      </c>
      <c r="C106">
        <f t="shared" si="67"/>
        <v>4.253333333333333</v>
      </c>
      <c r="D106">
        <f t="shared" si="64"/>
        <v>4.58</v>
      </c>
      <c r="E106">
        <f t="shared" si="65"/>
        <v>5.2233333333333336</v>
      </c>
      <c r="F106">
        <f t="shared" si="66"/>
        <v>7.6700000000000008</v>
      </c>
      <c r="G106">
        <f t="shared" si="68"/>
        <v>9.7566666666666677</v>
      </c>
      <c r="H106" t="e">
        <f t="shared" si="69"/>
        <v>#DIV/0!</v>
      </c>
    </row>
  </sheetData>
  <mergeCells count="40">
    <mergeCell ref="BA2:BG2"/>
    <mergeCell ref="BA25:BG25"/>
    <mergeCell ref="BA40:BG40"/>
    <mergeCell ref="BX2:CD2"/>
    <mergeCell ref="B51:D51"/>
    <mergeCell ref="E51:G51"/>
    <mergeCell ref="H51:J51"/>
    <mergeCell ref="K51:M51"/>
    <mergeCell ref="N51:P51"/>
    <mergeCell ref="AR3:AS3"/>
    <mergeCell ref="B14:C14"/>
    <mergeCell ref="I14:J14"/>
    <mergeCell ref="P14:Q14"/>
    <mergeCell ref="W14:X14"/>
    <mergeCell ref="AD14:AE14"/>
    <mergeCell ref="AK14:AL14"/>
    <mergeCell ref="AR14:AS14"/>
    <mergeCell ref="B3:C3"/>
    <mergeCell ref="I3:J3"/>
    <mergeCell ref="P3:Q3"/>
    <mergeCell ref="W3:X3"/>
    <mergeCell ref="AD3:AE3"/>
    <mergeCell ref="AK3:AL3"/>
    <mergeCell ref="B25:C25"/>
    <mergeCell ref="I25:J25"/>
    <mergeCell ref="P25:Q25"/>
    <mergeCell ref="W25:X25"/>
    <mergeCell ref="AD25:AE25"/>
    <mergeCell ref="B38:C38"/>
    <mergeCell ref="I38:J38"/>
    <mergeCell ref="P38:Q38"/>
    <mergeCell ref="W38:X38"/>
    <mergeCell ref="AD38:AE38"/>
    <mergeCell ref="Q51:S51"/>
    <mergeCell ref="T51:V51"/>
    <mergeCell ref="BA13:BG13"/>
    <mergeCell ref="AK25:AL25"/>
    <mergeCell ref="AR25:AS25"/>
    <mergeCell ref="AK38:AL38"/>
    <mergeCell ref="AR38:AS3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2FC59-D4A5-4924-A18D-023EE0FB171E}">
  <dimension ref="A1"/>
  <sheetViews>
    <sheetView tabSelected="1" zoomScale="90" zoomScaleNormal="90" workbookViewId="0">
      <selection activeCell="J18" sqref="J18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AE5C7-95A3-41BF-8ACB-FB98197D3829}">
  <dimension ref="B19:X55"/>
  <sheetViews>
    <sheetView zoomScale="40" zoomScaleNormal="40" workbookViewId="0">
      <selection activeCell="Z24" sqref="Z24"/>
    </sheetView>
  </sheetViews>
  <sheetFormatPr baseColWidth="10" defaultRowHeight="14.5" x14ac:dyDescent="0.35"/>
  <sheetData>
    <row r="19" spans="3:24" x14ac:dyDescent="0.35">
      <c r="F19" t="s">
        <v>11</v>
      </c>
      <c r="X19" t="s">
        <v>17</v>
      </c>
    </row>
    <row r="20" spans="3:24" x14ac:dyDescent="0.35">
      <c r="D20" t="s">
        <v>10</v>
      </c>
      <c r="V20">
        <v>0</v>
      </c>
      <c r="W20">
        <v>84.500000000000014</v>
      </c>
      <c r="X20">
        <v>0.75791380336640568</v>
      </c>
    </row>
    <row r="21" spans="3:24" x14ac:dyDescent="0.35">
      <c r="C21" t="s">
        <v>8</v>
      </c>
      <c r="D21">
        <v>1</v>
      </c>
      <c r="E21">
        <v>2</v>
      </c>
      <c r="F21">
        <v>3</v>
      </c>
      <c r="G21">
        <v>4</v>
      </c>
      <c r="H21">
        <v>5</v>
      </c>
      <c r="I21">
        <v>6</v>
      </c>
      <c r="J21">
        <v>7</v>
      </c>
      <c r="K21" t="s">
        <v>18</v>
      </c>
      <c r="O21" s="9" t="s">
        <v>29</v>
      </c>
      <c r="V21">
        <v>2</v>
      </c>
      <c r="W21">
        <v>77.926000000000002</v>
      </c>
      <c r="X21">
        <v>0.50685303589896613</v>
      </c>
    </row>
    <row r="22" spans="3:24" x14ac:dyDescent="0.35">
      <c r="C22">
        <v>0</v>
      </c>
      <c r="D22">
        <v>6.1619999999999999</v>
      </c>
      <c r="E22">
        <v>18.582000000000001</v>
      </c>
      <c r="F22">
        <v>40.923999999999999</v>
      </c>
      <c r="G22">
        <v>64.440000000000012</v>
      </c>
      <c r="H22">
        <v>67.710000000000008</v>
      </c>
      <c r="I22">
        <v>78.242000000000004</v>
      </c>
      <c r="J22">
        <v>84.500000000000014</v>
      </c>
      <c r="K22">
        <v>12.071428571428573</v>
      </c>
      <c r="L22">
        <f>(K22/$K$22)*100</f>
        <v>100</v>
      </c>
      <c r="M22">
        <f>100-L22</f>
        <v>0</v>
      </c>
      <c r="O22" s="13">
        <f>((LN(50/115.35))/((-0.38)))</f>
        <v>2.1998631031358329</v>
      </c>
      <c r="V22">
        <v>4</v>
      </c>
      <c r="W22">
        <v>12.704000000000001</v>
      </c>
      <c r="X22">
        <v>0.65919142389243335</v>
      </c>
    </row>
    <row r="23" spans="3:24" x14ac:dyDescent="0.35">
      <c r="C23">
        <v>2</v>
      </c>
      <c r="D23">
        <v>5.7220000000000004</v>
      </c>
      <c r="E23">
        <v>13.64</v>
      </c>
      <c r="F23">
        <v>20.38</v>
      </c>
      <c r="G23">
        <v>29.875999999999998</v>
      </c>
      <c r="H23">
        <v>42.634999999999998</v>
      </c>
      <c r="I23">
        <v>63.010000000000005</v>
      </c>
      <c r="J23">
        <v>77.926000000000002</v>
      </c>
      <c r="K23">
        <v>11.132285714285715</v>
      </c>
      <c r="L23">
        <f>(K23/$K$22)*100</f>
        <v>92.220118343195253</v>
      </c>
      <c r="M23">
        <f>100-L23</f>
        <v>7.7798816568047471</v>
      </c>
      <c r="V23">
        <v>6</v>
      </c>
      <c r="W23">
        <v>9.9480000000000004</v>
      </c>
      <c r="X23">
        <v>0.3855774889694677</v>
      </c>
    </row>
    <row r="24" spans="3:24" x14ac:dyDescent="0.35">
      <c r="C24">
        <v>4</v>
      </c>
      <c r="D24">
        <v>4.79</v>
      </c>
      <c r="E24">
        <v>5.9139999999999997</v>
      </c>
      <c r="F24">
        <v>7.9820000000000011</v>
      </c>
      <c r="G24">
        <v>8.6460000000000008</v>
      </c>
      <c r="H24">
        <v>10.497999999999999</v>
      </c>
      <c r="I24">
        <v>11.16</v>
      </c>
      <c r="J24">
        <v>12.704000000000001</v>
      </c>
      <c r="K24">
        <v>1.8148571428571429</v>
      </c>
      <c r="L24">
        <f>(K24/$K$22)*100</f>
        <v>15.034319526627218</v>
      </c>
      <c r="M24">
        <f>100-L24</f>
        <v>84.965680473372785</v>
      </c>
      <c r="V24">
        <v>8</v>
      </c>
      <c r="W24">
        <v>5.2900000000000009</v>
      </c>
      <c r="X24">
        <v>0.13285330255586406</v>
      </c>
    </row>
    <row r="25" spans="3:24" x14ac:dyDescent="0.35">
      <c r="C25">
        <v>6</v>
      </c>
      <c r="D25">
        <v>4.6360000000000001</v>
      </c>
      <c r="E25">
        <v>5.3819999999999997</v>
      </c>
      <c r="F25">
        <v>5.9880000000000004</v>
      </c>
      <c r="G25">
        <v>6.8860000000000001</v>
      </c>
      <c r="H25">
        <v>8.0300000000000011</v>
      </c>
      <c r="I25">
        <v>8.3559999999999999</v>
      </c>
      <c r="J25">
        <v>9.9480000000000004</v>
      </c>
      <c r="K25">
        <v>1.4211428571428573</v>
      </c>
      <c r="L25">
        <f>(K25/$K$22)*100</f>
        <v>11.772781065088758</v>
      </c>
      <c r="M25">
        <f>100-L25</f>
        <v>88.227218934911235</v>
      </c>
    </row>
    <row r="26" spans="3:24" x14ac:dyDescent="0.35">
      <c r="C26">
        <v>8</v>
      </c>
      <c r="D26">
        <v>4.5280000000000005</v>
      </c>
      <c r="E26">
        <v>4.3959999999999999</v>
      </c>
      <c r="F26">
        <v>4.620000000000001</v>
      </c>
      <c r="G26">
        <v>4.8920000000000003</v>
      </c>
      <c r="H26">
        <v>4.8840000000000003</v>
      </c>
      <c r="I26">
        <v>5.1059999999999999</v>
      </c>
      <c r="J26">
        <v>5.2900000000000009</v>
      </c>
      <c r="K26">
        <v>0.75571428571428589</v>
      </c>
      <c r="L26">
        <f>(K26/$K$22)*100</f>
        <v>6.2603550295858001</v>
      </c>
      <c r="M26">
        <f>100-L26</f>
        <v>93.739644970414204</v>
      </c>
    </row>
    <row r="29" spans="3:24" x14ac:dyDescent="0.35">
      <c r="E29" t="s">
        <v>32</v>
      </c>
    </row>
    <row r="31" spans="3:24" x14ac:dyDescent="0.35">
      <c r="D31" t="s">
        <v>10</v>
      </c>
    </row>
    <row r="32" spans="3:24" x14ac:dyDescent="0.35">
      <c r="C32" t="s">
        <v>8</v>
      </c>
      <c r="D32">
        <v>1</v>
      </c>
      <c r="E32">
        <v>2</v>
      </c>
      <c r="F32">
        <v>3</v>
      </c>
      <c r="G32">
        <v>4</v>
      </c>
      <c r="H32">
        <v>5</v>
      </c>
      <c r="I32">
        <v>6</v>
      </c>
      <c r="J32">
        <v>7</v>
      </c>
    </row>
    <row r="33" spans="3:15" x14ac:dyDescent="0.35">
      <c r="C33">
        <v>0</v>
      </c>
      <c r="D33">
        <v>7.7560000000000002</v>
      </c>
      <c r="E33">
        <v>28.344000000000001</v>
      </c>
      <c r="F33">
        <v>49.726666666666667</v>
      </c>
      <c r="G33">
        <v>70.528000000000006</v>
      </c>
      <c r="H33">
        <v>75.742000000000004</v>
      </c>
      <c r="I33">
        <v>77.965000000000003</v>
      </c>
      <c r="J33">
        <v>79.444999999999993</v>
      </c>
      <c r="K33">
        <f>J33/7</f>
        <v>11.349285714285713</v>
      </c>
      <c r="L33">
        <f>((K33/$K$33))*100</f>
        <v>100</v>
      </c>
    </row>
    <row r="34" spans="3:15" x14ac:dyDescent="0.35">
      <c r="C34">
        <v>2</v>
      </c>
      <c r="D34">
        <v>7.4640000000000004</v>
      </c>
      <c r="E34">
        <v>28.544</v>
      </c>
      <c r="F34">
        <v>53.858000000000004</v>
      </c>
      <c r="G34">
        <v>71.592000000000013</v>
      </c>
      <c r="H34">
        <v>76.48</v>
      </c>
      <c r="I34">
        <v>79.634999999999991</v>
      </c>
      <c r="J34">
        <v>82.055000000000007</v>
      </c>
      <c r="K34">
        <f>J34/7</f>
        <v>11.722142857142858</v>
      </c>
      <c r="L34">
        <f>((K34/$K$33))*100</f>
        <v>103.28529171124678</v>
      </c>
    </row>
    <row r="35" spans="3:15" x14ac:dyDescent="0.35">
      <c r="C35">
        <v>4</v>
      </c>
      <c r="D35">
        <v>6.1240000000000006</v>
      </c>
      <c r="E35">
        <v>8.452</v>
      </c>
      <c r="F35">
        <v>9.9600000000000009</v>
      </c>
      <c r="G35">
        <v>12.254999999999999</v>
      </c>
      <c r="H35">
        <v>13.994999999999999</v>
      </c>
      <c r="I35">
        <v>20.43</v>
      </c>
      <c r="J35">
        <v>26.765000000000001</v>
      </c>
      <c r="K35">
        <f>J35/7</f>
        <v>3.8235714285714288</v>
      </c>
      <c r="L35">
        <f t="shared" ref="L35:L37" si="0">((K35/$K$33))*100</f>
        <v>33.689974195984654</v>
      </c>
    </row>
    <row r="36" spans="3:15" x14ac:dyDescent="0.35">
      <c r="C36">
        <v>6</v>
      </c>
      <c r="D36">
        <v>5.395999999999999</v>
      </c>
      <c r="E36">
        <v>6.992</v>
      </c>
      <c r="F36">
        <v>8.8719999999999999</v>
      </c>
      <c r="G36">
        <v>9.772000000000002</v>
      </c>
      <c r="H36">
        <v>18.061999999999998</v>
      </c>
      <c r="I36">
        <v>35.700000000000003</v>
      </c>
      <c r="J36">
        <v>42.314999999999998</v>
      </c>
      <c r="K36">
        <f>J36/7</f>
        <v>6.0449999999999999</v>
      </c>
      <c r="L36">
        <f>((K36/$K$33))*100</f>
        <v>53.263263893259492</v>
      </c>
    </row>
    <row r="37" spans="3:15" x14ac:dyDescent="0.35">
      <c r="C37">
        <v>8</v>
      </c>
      <c r="D37">
        <v>4.3360000000000003</v>
      </c>
      <c r="E37">
        <v>4.49</v>
      </c>
      <c r="F37">
        <v>5.4060000000000006</v>
      </c>
      <c r="G37">
        <v>6.3340000000000005</v>
      </c>
      <c r="H37">
        <v>7.7819999999999991</v>
      </c>
      <c r="I37">
        <v>7.9749999999999996</v>
      </c>
      <c r="J37">
        <v>9.0399999999999991</v>
      </c>
      <c r="K37">
        <f>J37/7</f>
        <v>1.2914285714285714</v>
      </c>
      <c r="L37">
        <f t="shared" si="0"/>
        <v>11.378941406004154</v>
      </c>
    </row>
    <row r="40" spans="3:15" x14ac:dyDescent="0.35">
      <c r="O40" s="9" t="s">
        <v>30</v>
      </c>
    </row>
    <row r="41" spans="3:15" x14ac:dyDescent="0.35">
      <c r="O41" s="9">
        <f>((LN(50/177.72)/(-1/0.354)))</f>
        <v>0.44893794051440478</v>
      </c>
    </row>
    <row r="50" spans="2:7" x14ac:dyDescent="0.35">
      <c r="C50" s="12" t="s">
        <v>6</v>
      </c>
      <c r="D50" s="12" t="s">
        <v>7</v>
      </c>
      <c r="E50" s="12" t="s">
        <v>14</v>
      </c>
      <c r="F50" s="12" t="s">
        <v>15</v>
      </c>
      <c r="G50" s="12" t="s">
        <v>16</v>
      </c>
    </row>
    <row r="51" spans="2:7" x14ac:dyDescent="0.35">
      <c r="B51" s="12">
        <v>0</v>
      </c>
      <c r="C51" s="1">
        <v>79.5</v>
      </c>
      <c r="D51" s="1">
        <v>79.39</v>
      </c>
      <c r="E51" s="1">
        <v>82.04</v>
      </c>
      <c r="F51" s="1">
        <v>78.16</v>
      </c>
      <c r="G51" s="1">
        <v>83.67</v>
      </c>
    </row>
    <row r="52" spans="2:7" x14ac:dyDescent="0.35">
      <c r="B52" s="12">
        <v>2</v>
      </c>
      <c r="C52" s="1">
        <v>81.510000000000005</v>
      </c>
      <c r="D52" s="1">
        <v>82.6</v>
      </c>
      <c r="E52" s="1">
        <v>81.02</v>
      </c>
      <c r="F52" s="1">
        <v>76.099999999999994</v>
      </c>
      <c r="G52" s="1">
        <v>77.55</v>
      </c>
    </row>
    <row r="53" spans="2:7" x14ac:dyDescent="0.35">
      <c r="B53" s="8">
        <v>4</v>
      </c>
      <c r="C53" s="7">
        <v>27</v>
      </c>
      <c r="D53" s="7">
        <v>26.53</v>
      </c>
      <c r="E53" s="7">
        <v>17.45</v>
      </c>
      <c r="F53" s="7">
        <v>17.73</v>
      </c>
      <c r="G53" s="7">
        <v>13.17</v>
      </c>
    </row>
    <row r="54" spans="2:7" x14ac:dyDescent="0.35">
      <c r="B54" s="12">
        <v>6</v>
      </c>
      <c r="C54" s="3">
        <v>41.61</v>
      </c>
      <c r="D54" s="3">
        <v>43.02</v>
      </c>
      <c r="E54" s="1">
        <v>15.43</v>
      </c>
      <c r="F54" s="1">
        <v>16.52</v>
      </c>
      <c r="G54" s="1">
        <v>15.25</v>
      </c>
    </row>
    <row r="55" spans="2:7" x14ac:dyDescent="0.35">
      <c r="B55" s="14">
        <v>8</v>
      </c>
      <c r="C55" s="1">
        <v>9.2899999999999991</v>
      </c>
      <c r="D55" s="1">
        <v>8.7899999999999991</v>
      </c>
      <c r="E55" s="1">
        <v>10.84</v>
      </c>
      <c r="F55" s="1">
        <v>7.65</v>
      </c>
      <c r="G55" s="1">
        <v>8.5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E6E40-7B2F-43FC-B573-35F97838E3E5}">
  <dimension ref="A4:M72"/>
  <sheetViews>
    <sheetView topLeftCell="A34" zoomScale="80" zoomScaleNormal="80" workbookViewId="0">
      <selection activeCell="L19" sqref="L19"/>
    </sheetView>
  </sheetViews>
  <sheetFormatPr baseColWidth="10" defaultRowHeight="14.5" x14ac:dyDescent="0.35"/>
  <sheetData>
    <row r="4" spans="2:12" x14ac:dyDescent="0.35">
      <c r="D4" t="s">
        <v>12</v>
      </c>
    </row>
    <row r="5" spans="2:12" x14ac:dyDescent="0.35">
      <c r="C5" t="s">
        <v>10</v>
      </c>
    </row>
    <row r="6" spans="2:12" x14ac:dyDescent="0.35">
      <c r="B6" s="1" t="s">
        <v>8</v>
      </c>
      <c r="C6" s="1">
        <v>1</v>
      </c>
      <c r="D6" s="1">
        <v>2</v>
      </c>
      <c r="E6" s="1">
        <v>3</v>
      </c>
      <c r="F6" s="1">
        <v>4</v>
      </c>
      <c r="G6" s="1">
        <v>5</v>
      </c>
      <c r="H6" s="1">
        <v>6</v>
      </c>
      <c r="I6" s="1">
        <v>7</v>
      </c>
      <c r="J6" t="s">
        <v>28</v>
      </c>
    </row>
    <row r="7" spans="2:12" x14ac:dyDescent="0.35">
      <c r="B7" s="1">
        <v>0</v>
      </c>
      <c r="C7" s="1">
        <v>6.6920000000000002</v>
      </c>
      <c r="D7" s="1">
        <v>19.502000000000002</v>
      </c>
      <c r="E7" s="1">
        <v>44.142000000000003</v>
      </c>
      <c r="F7" s="1">
        <v>69.5</v>
      </c>
      <c r="G7" s="1">
        <v>78.218000000000004</v>
      </c>
      <c r="H7" s="1">
        <v>82.957999999999998</v>
      </c>
      <c r="I7" s="1">
        <v>81.368000000000009</v>
      </c>
      <c r="J7">
        <f>L7</f>
        <v>12.037142857142857</v>
      </c>
      <c r="K7">
        <f>((J7/$J$7))*100</f>
        <v>100</v>
      </c>
      <c r="L7">
        <v>12.037142857142857</v>
      </c>
    </row>
    <row r="8" spans="2:12" x14ac:dyDescent="0.35">
      <c r="B8" s="1">
        <v>2</v>
      </c>
      <c r="C8" s="1">
        <v>6.2619999999999996</v>
      </c>
      <c r="D8" s="1">
        <v>21.997999999999998</v>
      </c>
      <c r="E8" s="1">
        <v>50.052000000000007</v>
      </c>
      <c r="F8" s="1">
        <v>74.976000000000013</v>
      </c>
      <c r="G8" s="1">
        <v>80.397999999999996</v>
      </c>
      <c r="H8" s="1">
        <v>84.677999999999997</v>
      </c>
      <c r="I8" s="1">
        <v>82.597999999999999</v>
      </c>
      <c r="J8">
        <f t="shared" ref="J8:J14" si="0">L8</f>
        <v>11.799714285714286</v>
      </c>
      <c r="K8">
        <f>((J8/$J$7))*100</f>
        <v>98.027533823878471</v>
      </c>
      <c r="L8">
        <v>11.799714285714286</v>
      </c>
    </row>
    <row r="9" spans="2:12" x14ac:dyDescent="0.35">
      <c r="B9" s="1">
        <v>4</v>
      </c>
      <c r="C9" s="1">
        <v>6.25</v>
      </c>
      <c r="D9" s="1">
        <v>24.176000000000002</v>
      </c>
      <c r="E9" s="1">
        <v>46.793999999999997</v>
      </c>
      <c r="F9" s="1">
        <v>68.861999999999995</v>
      </c>
      <c r="G9" s="1">
        <v>81.397999999999996</v>
      </c>
      <c r="H9" s="1">
        <v>81.927999999999997</v>
      </c>
      <c r="I9" s="1">
        <v>84.26</v>
      </c>
      <c r="J9">
        <f t="shared" si="0"/>
        <v>12.037142857142857</v>
      </c>
      <c r="K9">
        <f t="shared" ref="K9:K14" si="1">((J9/$J$7))*100</f>
        <v>100</v>
      </c>
      <c r="L9">
        <v>12.037142857142857</v>
      </c>
    </row>
    <row r="10" spans="2:12" x14ac:dyDescent="0.35">
      <c r="B10" s="1">
        <v>6</v>
      </c>
      <c r="C10" s="1">
        <v>5.6800000000000006</v>
      </c>
      <c r="D10" s="1">
        <v>10.7775</v>
      </c>
      <c r="E10" s="1">
        <v>24.99</v>
      </c>
      <c r="F10" s="1">
        <v>36.116666666666667</v>
      </c>
      <c r="G10" s="1">
        <v>51.04</v>
      </c>
      <c r="H10" s="1">
        <v>63.683333333333337</v>
      </c>
      <c r="I10" s="1">
        <v>78.938000000000002</v>
      </c>
      <c r="J10">
        <f t="shared" si="0"/>
        <v>11.276857142857143</v>
      </c>
      <c r="K10">
        <f>((J10/$J$7))*100</f>
        <v>93.683835746498929</v>
      </c>
      <c r="L10">
        <v>11.276857142857143</v>
      </c>
    </row>
    <row r="11" spans="2:12" x14ac:dyDescent="0.35">
      <c r="B11" s="1">
        <v>8</v>
      </c>
      <c r="C11" s="1">
        <v>5.3639999999999999</v>
      </c>
      <c r="D11" s="1">
        <v>7.2739999999999991</v>
      </c>
      <c r="E11" s="1">
        <v>13.773999999999997</v>
      </c>
      <c r="F11" s="1">
        <v>24.113999999999997</v>
      </c>
      <c r="G11" s="1">
        <v>30.286000000000001</v>
      </c>
      <c r="H11" s="1">
        <v>39.760000000000005</v>
      </c>
      <c r="I11" s="1">
        <v>60.132000000000005</v>
      </c>
      <c r="J11">
        <f t="shared" si="0"/>
        <v>8.5902857142857147</v>
      </c>
      <c r="K11">
        <f t="shared" si="1"/>
        <v>71.364823166389741</v>
      </c>
      <c r="L11">
        <v>8.5902857142857147</v>
      </c>
    </row>
    <row r="12" spans="2:12" x14ac:dyDescent="0.35">
      <c r="B12" s="1">
        <v>10</v>
      </c>
      <c r="C12" s="1">
        <v>4.6866666666666674</v>
      </c>
      <c r="D12" s="1">
        <v>5.6566666666666663</v>
      </c>
      <c r="E12" s="1">
        <v>7.003333333333333</v>
      </c>
      <c r="F12" s="1">
        <v>12.196666666666665</v>
      </c>
      <c r="G12" s="1">
        <v>19.233333333333331</v>
      </c>
      <c r="H12" s="1">
        <v>25.25</v>
      </c>
      <c r="I12" s="1">
        <v>37.47</v>
      </c>
      <c r="J12">
        <f t="shared" si="0"/>
        <v>5.3528571428571423</v>
      </c>
      <c r="K12">
        <f t="shared" si="1"/>
        <v>44.46949916923807</v>
      </c>
      <c r="L12">
        <v>5.3528571428571423</v>
      </c>
    </row>
    <row r="13" spans="2:12" x14ac:dyDescent="0.35">
      <c r="B13" s="1">
        <v>12</v>
      </c>
      <c r="C13" s="1">
        <v>4.4400000000000004</v>
      </c>
      <c r="D13" s="1">
        <v>5.62</v>
      </c>
      <c r="E13" s="1">
        <v>5.7866666666666662</v>
      </c>
      <c r="F13" s="1">
        <v>5.47</v>
      </c>
      <c r="G13" s="1">
        <v>5.2433333333333332</v>
      </c>
      <c r="H13" s="1">
        <v>5.543333333333333</v>
      </c>
      <c r="I13" s="1">
        <v>5.7</v>
      </c>
      <c r="J13">
        <f t="shared" si="0"/>
        <v>0.81428571428571428</v>
      </c>
      <c r="K13">
        <f t="shared" si="1"/>
        <v>6.7647756942796109</v>
      </c>
      <c r="L13">
        <v>0.81428571428571428</v>
      </c>
    </row>
    <row r="14" spans="2:12" x14ac:dyDescent="0.35">
      <c r="B14" s="1">
        <v>14</v>
      </c>
      <c r="C14" s="1">
        <v>4.2266666666666666</v>
      </c>
      <c r="D14" s="1">
        <v>5.2600000000000007</v>
      </c>
      <c r="E14" s="1">
        <v>5.5266666666666664</v>
      </c>
      <c r="F14" s="1">
        <v>5.2433333333333332</v>
      </c>
      <c r="G14" s="1">
        <v>5.083333333333333</v>
      </c>
      <c r="H14" s="1">
        <v>5.8233333333333341</v>
      </c>
      <c r="I14" s="1">
        <v>5.8500000000000005</v>
      </c>
      <c r="J14">
        <f t="shared" si="0"/>
        <v>0.83571428571428574</v>
      </c>
      <c r="K14">
        <f t="shared" si="1"/>
        <v>6.9427961072869691</v>
      </c>
      <c r="L14">
        <v>0.83571428571428574</v>
      </c>
    </row>
    <row r="18" spans="2:13" x14ac:dyDescent="0.35">
      <c r="M18" s="13">
        <f>((LN(50)-LN(1176.9))/(-0.378))</f>
        <v>8.3561273451202922</v>
      </c>
    </row>
    <row r="19" spans="2:13" x14ac:dyDescent="0.35">
      <c r="D19" t="s">
        <v>13</v>
      </c>
    </row>
    <row r="20" spans="2:13" x14ac:dyDescent="0.35">
      <c r="C20" t="s">
        <v>10</v>
      </c>
    </row>
    <row r="21" spans="2:13" x14ac:dyDescent="0.35">
      <c r="B21" t="s">
        <v>8</v>
      </c>
      <c r="C21">
        <v>1</v>
      </c>
      <c r="D21">
        <v>2</v>
      </c>
      <c r="E21">
        <v>3</v>
      </c>
      <c r="F21">
        <v>4</v>
      </c>
      <c r="G21">
        <v>5</v>
      </c>
      <c r="H21">
        <v>6</v>
      </c>
      <c r="I21">
        <v>7</v>
      </c>
    </row>
    <row r="22" spans="2:13" x14ac:dyDescent="0.35">
      <c r="B22">
        <v>0</v>
      </c>
      <c r="C22">
        <v>7.5119999999999987</v>
      </c>
      <c r="D22">
        <v>27.142000000000003</v>
      </c>
      <c r="E22">
        <v>61.134</v>
      </c>
      <c r="F22">
        <v>70.975999999999999</v>
      </c>
      <c r="G22">
        <v>74.417999999999992</v>
      </c>
      <c r="H22">
        <v>80.430000000000007</v>
      </c>
      <c r="I22">
        <v>86.055000000000007</v>
      </c>
      <c r="J22">
        <f>I22/7</f>
        <v>12.293571428571429</v>
      </c>
      <c r="K22">
        <f>(J22/$J$22)*100</f>
        <v>100</v>
      </c>
    </row>
    <row r="23" spans="2:13" x14ac:dyDescent="0.35">
      <c r="B23">
        <v>2</v>
      </c>
      <c r="C23">
        <v>7.1879999999999997</v>
      </c>
      <c r="D23">
        <v>28.527999999999999</v>
      </c>
      <c r="E23">
        <v>62.645999999999994</v>
      </c>
      <c r="F23">
        <v>73.171999999999997</v>
      </c>
      <c r="G23">
        <v>77.734000000000009</v>
      </c>
      <c r="H23">
        <v>85.365000000000009</v>
      </c>
      <c r="I23">
        <v>86.6</v>
      </c>
      <c r="J23">
        <f t="shared" ref="J23:J28" si="2">H23/6</f>
        <v>14.227500000000001</v>
      </c>
      <c r="K23">
        <f t="shared" ref="K23:K29" si="3">(J23/$J$22)*100</f>
        <v>115.73121840683285</v>
      </c>
    </row>
    <row r="24" spans="2:13" x14ac:dyDescent="0.35">
      <c r="B24">
        <v>4</v>
      </c>
      <c r="C24">
        <v>6.1120000000000001</v>
      </c>
      <c r="D24">
        <v>29.538</v>
      </c>
      <c r="E24">
        <v>64.637999999999991</v>
      </c>
      <c r="F24">
        <v>72.846000000000004</v>
      </c>
      <c r="G24">
        <v>76.525999999999996</v>
      </c>
      <c r="H24">
        <v>77.42</v>
      </c>
      <c r="I24">
        <v>83.734999999999999</v>
      </c>
      <c r="J24">
        <f t="shared" si="2"/>
        <v>12.903333333333334</v>
      </c>
      <c r="K24">
        <f t="shared" si="3"/>
        <v>104.96000619758681</v>
      </c>
    </row>
    <row r="25" spans="2:13" x14ac:dyDescent="0.35">
      <c r="B25">
        <v>6</v>
      </c>
      <c r="C25">
        <v>5.8719999999999999</v>
      </c>
      <c r="D25">
        <v>28.463999999999999</v>
      </c>
      <c r="E25">
        <v>60.133999999999993</v>
      </c>
      <c r="F25">
        <v>75.562000000000012</v>
      </c>
      <c r="G25">
        <v>78.271999999999991</v>
      </c>
      <c r="H25">
        <v>76.474999999999994</v>
      </c>
      <c r="I25">
        <v>82.67</v>
      </c>
      <c r="J25">
        <f t="shared" si="2"/>
        <v>12.745833333333332</v>
      </c>
      <c r="K25">
        <f t="shared" si="3"/>
        <v>103.67884879824916</v>
      </c>
    </row>
    <row r="26" spans="2:13" x14ac:dyDescent="0.35">
      <c r="B26">
        <v>8</v>
      </c>
      <c r="C26">
        <v>5.39</v>
      </c>
      <c r="D26">
        <v>26.725999999999999</v>
      </c>
      <c r="E26">
        <v>56.191999999999993</v>
      </c>
      <c r="F26">
        <v>70.147999999999996</v>
      </c>
      <c r="G26">
        <v>75.698000000000008</v>
      </c>
      <c r="H26">
        <v>71.305000000000007</v>
      </c>
      <c r="I26">
        <v>71.34</v>
      </c>
      <c r="J26">
        <f t="shared" si="2"/>
        <v>11.884166666666667</v>
      </c>
      <c r="K26">
        <f t="shared" si="3"/>
        <v>96.66976546007399</v>
      </c>
    </row>
    <row r="27" spans="2:13" x14ac:dyDescent="0.35">
      <c r="B27">
        <v>10</v>
      </c>
      <c r="C27">
        <v>4.7</v>
      </c>
      <c r="D27">
        <v>22.33</v>
      </c>
      <c r="E27">
        <v>54.823333333333331</v>
      </c>
      <c r="F27">
        <v>56.57</v>
      </c>
      <c r="G27">
        <v>74.313333333333333</v>
      </c>
      <c r="H27">
        <v>76.51133333333334</v>
      </c>
      <c r="J27">
        <f t="shared" si="2"/>
        <v>12.751888888888891</v>
      </c>
      <c r="K27">
        <f t="shared" si="3"/>
        <v>103.72810670178634</v>
      </c>
    </row>
    <row r="28" spans="2:13" x14ac:dyDescent="0.35">
      <c r="B28">
        <v>12</v>
      </c>
      <c r="C28">
        <v>4.7366666666666664</v>
      </c>
      <c r="D28">
        <v>9.91</v>
      </c>
      <c r="E28">
        <v>30.73</v>
      </c>
      <c r="F28">
        <v>25.603333333333335</v>
      </c>
      <c r="G28">
        <v>42.96</v>
      </c>
      <c r="H28">
        <v>51.673333333333339</v>
      </c>
      <c r="I28" s="1"/>
      <c r="J28">
        <f t="shared" si="2"/>
        <v>8.6122222222222238</v>
      </c>
      <c r="K28">
        <f t="shared" si="3"/>
        <v>70.054680791999957</v>
      </c>
    </row>
    <row r="29" spans="2:13" x14ac:dyDescent="0.35">
      <c r="B29">
        <v>14</v>
      </c>
      <c r="C29">
        <v>4.4866666666666672</v>
      </c>
      <c r="D29">
        <v>12.596666666666666</v>
      </c>
      <c r="E29">
        <v>41.546666666666667</v>
      </c>
      <c r="F29">
        <v>46.4</v>
      </c>
      <c r="G29">
        <v>65.846666666666678</v>
      </c>
      <c r="H29">
        <v>67.540000000000006</v>
      </c>
      <c r="I29" s="1"/>
      <c r="J29">
        <f>H29/6</f>
        <v>11.256666666666668</v>
      </c>
      <c r="K29">
        <f t="shared" si="3"/>
        <v>91.565471694458978</v>
      </c>
    </row>
    <row r="30" spans="2:13" x14ac:dyDescent="0.35">
      <c r="B30" s="5">
        <v>20</v>
      </c>
      <c r="C30" s="5">
        <v>4.5</v>
      </c>
      <c r="D30" s="5">
        <v>5.1859999999999999</v>
      </c>
      <c r="E30">
        <v>8.1320000000000014</v>
      </c>
      <c r="F30" s="5">
        <v>16.356000000000002</v>
      </c>
      <c r="G30" s="5">
        <v>19.357999999999997</v>
      </c>
      <c r="H30">
        <v>22.538</v>
      </c>
      <c r="I30">
        <v>23.104000000000003</v>
      </c>
    </row>
    <row r="35" spans="1:10" x14ac:dyDescent="0.35">
      <c r="A35" t="s">
        <v>8</v>
      </c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</row>
    <row r="36" spans="1:10" x14ac:dyDescent="0.35">
      <c r="A36">
        <v>1</v>
      </c>
      <c r="B36">
        <v>7.5119999999999987</v>
      </c>
      <c r="C36">
        <v>27.142000000000003</v>
      </c>
      <c r="D36">
        <v>61.134</v>
      </c>
      <c r="E36">
        <v>70.975999999999999</v>
      </c>
      <c r="F36">
        <v>74.417999999999992</v>
      </c>
      <c r="G36">
        <v>78.81</v>
      </c>
      <c r="H36">
        <v>84.835999999999999</v>
      </c>
      <c r="I36">
        <f>H36/7</f>
        <v>12.119428571428571</v>
      </c>
      <c r="J36">
        <f>(I36/$I$36)*100</f>
        <v>100</v>
      </c>
    </row>
    <row r="37" spans="1:10" x14ac:dyDescent="0.35">
      <c r="A37">
        <v>2</v>
      </c>
      <c r="B37">
        <v>7.1879999999999997</v>
      </c>
      <c r="C37">
        <v>28.527999999999999</v>
      </c>
      <c r="D37">
        <v>62.645999999999994</v>
      </c>
      <c r="E37">
        <v>73.171999999999997</v>
      </c>
      <c r="F37">
        <v>77.734000000000009</v>
      </c>
      <c r="G37">
        <v>81.775999999999996</v>
      </c>
      <c r="H37">
        <v>84.655999999999992</v>
      </c>
      <c r="I37">
        <f t="shared" ref="I37:I44" si="4">H37/7</f>
        <v>12.093714285714285</v>
      </c>
      <c r="J37">
        <f t="shared" ref="J37:J44" si="5">(I37/$I$36)*100</f>
        <v>99.787825922957225</v>
      </c>
    </row>
    <row r="38" spans="1:10" x14ac:dyDescent="0.35">
      <c r="A38">
        <v>4</v>
      </c>
      <c r="B38">
        <v>6.1120000000000001</v>
      </c>
      <c r="C38">
        <v>29.538</v>
      </c>
      <c r="D38">
        <v>64.637999999999991</v>
      </c>
      <c r="E38">
        <v>72.846000000000004</v>
      </c>
      <c r="F38">
        <v>76.525999999999996</v>
      </c>
      <c r="G38">
        <v>78.725999999999999</v>
      </c>
      <c r="H38">
        <v>83.873999999999995</v>
      </c>
      <c r="I38">
        <f t="shared" si="4"/>
        <v>11.981999999999999</v>
      </c>
      <c r="J38">
        <f t="shared" si="5"/>
        <v>98.866047432693662</v>
      </c>
    </row>
    <row r="39" spans="1:10" x14ac:dyDescent="0.35">
      <c r="A39">
        <v>6</v>
      </c>
      <c r="B39">
        <v>5.8719999999999999</v>
      </c>
      <c r="C39">
        <v>28.463999999999999</v>
      </c>
      <c r="D39">
        <v>60.133999999999993</v>
      </c>
      <c r="E39">
        <v>75.562000000000012</v>
      </c>
      <c r="F39">
        <v>78.271999999999991</v>
      </c>
      <c r="G39">
        <v>79.67</v>
      </c>
      <c r="H39">
        <v>80.953999999999994</v>
      </c>
      <c r="I39">
        <f t="shared" si="4"/>
        <v>11.564857142857141</v>
      </c>
      <c r="J39">
        <f t="shared" si="5"/>
        <v>95.424112405111032</v>
      </c>
    </row>
    <row r="40" spans="1:10" x14ac:dyDescent="0.35">
      <c r="A40">
        <v>8</v>
      </c>
      <c r="B40">
        <v>5.39</v>
      </c>
      <c r="C40">
        <v>26.725999999999999</v>
      </c>
      <c r="D40">
        <v>56.191999999999993</v>
      </c>
      <c r="E40">
        <v>70.147999999999996</v>
      </c>
      <c r="F40">
        <v>75.698000000000008</v>
      </c>
      <c r="G40">
        <v>74.882000000000005</v>
      </c>
      <c r="H40">
        <v>77.39200000000001</v>
      </c>
      <c r="I40">
        <f t="shared" si="4"/>
        <v>11.056000000000001</v>
      </c>
      <c r="J40">
        <f t="shared" si="5"/>
        <v>91.225423169409225</v>
      </c>
    </row>
    <row r="41" spans="1:10" x14ac:dyDescent="0.35">
      <c r="A41">
        <v>10</v>
      </c>
      <c r="B41">
        <v>4.8600000000000003</v>
      </c>
      <c r="C41">
        <v>22.213999999999999</v>
      </c>
      <c r="D41">
        <v>50.958000000000006</v>
      </c>
      <c r="E41">
        <v>66.820000000000007</v>
      </c>
      <c r="F41">
        <v>74.103999999999999</v>
      </c>
      <c r="G41">
        <v>78.382800000000003</v>
      </c>
      <c r="H41">
        <v>81.012</v>
      </c>
      <c r="I41">
        <f t="shared" si="4"/>
        <v>11.573142857142857</v>
      </c>
      <c r="J41">
        <f t="shared" si="5"/>
        <v>95.492479607713705</v>
      </c>
    </row>
    <row r="42" spans="1:10" x14ac:dyDescent="0.35">
      <c r="A42">
        <v>12</v>
      </c>
      <c r="B42">
        <v>4.7560000000000002</v>
      </c>
      <c r="C42">
        <v>13.504</v>
      </c>
      <c r="D42">
        <v>37.341999999999999</v>
      </c>
      <c r="E42">
        <v>54.276666666666671</v>
      </c>
      <c r="F42">
        <v>62.316666666666663</v>
      </c>
      <c r="G42">
        <v>80.466666666666669</v>
      </c>
      <c r="H42">
        <v>81.09</v>
      </c>
      <c r="I42">
        <f t="shared" si="4"/>
        <v>11.584285714285715</v>
      </c>
      <c r="J42">
        <f t="shared" si="5"/>
        <v>95.584421707765571</v>
      </c>
    </row>
    <row r="43" spans="1:10" x14ac:dyDescent="0.35">
      <c r="A43">
        <v>14</v>
      </c>
      <c r="B43">
        <v>4.76</v>
      </c>
      <c r="C43">
        <v>12.062000000000001</v>
      </c>
      <c r="D43">
        <v>37.507999999999996</v>
      </c>
      <c r="E43">
        <v>49.183999999999997</v>
      </c>
      <c r="F43">
        <v>65.95</v>
      </c>
      <c r="G43">
        <v>75.16</v>
      </c>
      <c r="H43">
        <v>81.432000000000002</v>
      </c>
      <c r="I43">
        <f t="shared" si="4"/>
        <v>11.633142857142857</v>
      </c>
      <c r="J43">
        <f t="shared" si="5"/>
        <v>95.987552454146822</v>
      </c>
    </row>
    <row r="44" spans="1:10" x14ac:dyDescent="0.35">
      <c r="A44">
        <v>20</v>
      </c>
      <c r="B44">
        <v>4.5</v>
      </c>
      <c r="C44">
        <v>5.1859999999999999</v>
      </c>
      <c r="D44">
        <v>8.1320000000000014</v>
      </c>
      <c r="E44">
        <v>16.356000000000002</v>
      </c>
      <c r="F44">
        <v>19.357999999999997</v>
      </c>
      <c r="G44">
        <v>22.538</v>
      </c>
      <c r="H44">
        <v>23.104000000000003</v>
      </c>
      <c r="I44">
        <f t="shared" si="4"/>
        <v>3.3005714285714292</v>
      </c>
      <c r="J44">
        <f t="shared" si="5"/>
        <v>27.233721533311332</v>
      </c>
    </row>
    <row r="48" spans="1:10" x14ac:dyDescent="0.35">
      <c r="F48" s="1"/>
    </row>
    <row r="51" spans="2:13" x14ac:dyDescent="0.35">
      <c r="D51" s="12" t="s">
        <v>6</v>
      </c>
      <c r="E51" s="12" t="s">
        <v>7</v>
      </c>
      <c r="F51" s="12" t="s">
        <v>14</v>
      </c>
      <c r="G51" s="12" t="s">
        <v>15</v>
      </c>
      <c r="H51" s="12" t="s">
        <v>16</v>
      </c>
    </row>
    <row r="52" spans="2:13" x14ac:dyDescent="0.35">
      <c r="C52" s="12">
        <v>0</v>
      </c>
      <c r="D52" s="1">
        <v>77.56</v>
      </c>
      <c r="E52" s="1">
        <v>76.5</v>
      </c>
      <c r="F52" s="1">
        <v>83.56</v>
      </c>
      <c r="G52" s="1">
        <v>84.92</v>
      </c>
      <c r="H52" s="1">
        <v>84.3</v>
      </c>
    </row>
    <row r="53" spans="2:13" x14ac:dyDescent="0.35">
      <c r="C53" s="12">
        <v>2</v>
      </c>
      <c r="D53" s="1">
        <v>79.959999999999994</v>
      </c>
      <c r="E53" s="1">
        <v>80.12</v>
      </c>
      <c r="F53" s="1">
        <v>84.3</v>
      </c>
      <c r="G53" s="1">
        <v>84.29</v>
      </c>
      <c r="H53" s="1">
        <v>84.32</v>
      </c>
      <c r="L53">
        <f>LOG(A36)</f>
        <v>0</v>
      </c>
      <c r="M53">
        <f>J36</f>
        <v>100</v>
      </c>
    </row>
    <row r="54" spans="2:13" x14ac:dyDescent="0.35">
      <c r="C54" s="8">
        <v>4</v>
      </c>
      <c r="D54" s="1">
        <v>80.459999999999994</v>
      </c>
      <c r="E54" s="1">
        <v>82.21</v>
      </c>
      <c r="F54" s="1">
        <v>86.4</v>
      </c>
      <c r="G54" s="1">
        <v>86.11</v>
      </c>
      <c r="H54" s="1">
        <v>86.12</v>
      </c>
      <c r="L54">
        <f t="shared" ref="L54:L61" si="6">LOG(A37)</f>
        <v>0.3010299956639812</v>
      </c>
      <c r="M54">
        <f t="shared" ref="M54:M61" si="7">J37</f>
        <v>99.787825922957225</v>
      </c>
    </row>
    <row r="55" spans="2:13" x14ac:dyDescent="0.35">
      <c r="C55" s="12">
        <v>6</v>
      </c>
      <c r="D55" s="1">
        <v>80.12</v>
      </c>
      <c r="E55" s="1">
        <v>79.16</v>
      </c>
      <c r="F55" s="1">
        <v>78.19</v>
      </c>
      <c r="G55" s="1">
        <v>78.459999999999994</v>
      </c>
      <c r="H55" s="1">
        <v>78.760000000000005</v>
      </c>
      <c r="L55">
        <f t="shared" si="6"/>
        <v>0.6020599913279624</v>
      </c>
      <c r="M55">
        <f t="shared" si="7"/>
        <v>98.866047432693662</v>
      </c>
    </row>
    <row r="56" spans="2:13" x14ac:dyDescent="0.35">
      <c r="C56" s="14">
        <v>8</v>
      </c>
      <c r="D56" s="1">
        <v>78.89</v>
      </c>
      <c r="E56" s="1">
        <v>77.900000000000006</v>
      </c>
      <c r="F56" s="1">
        <v>46.99</v>
      </c>
      <c r="G56" s="1">
        <v>48.99</v>
      </c>
      <c r="H56" s="1">
        <v>47.89</v>
      </c>
      <c r="L56">
        <f t="shared" si="6"/>
        <v>0.77815125038364363</v>
      </c>
      <c r="M56">
        <f t="shared" si="7"/>
        <v>95.424112405111032</v>
      </c>
    </row>
    <row r="57" spans="2:13" x14ac:dyDescent="0.35">
      <c r="C57" s="5"/>
      <c r="D57" s="5">
        <v>38.07</v>
      </c>
      <c r="E57" s="5">
        <v>36.6</v>
      </c>
      <c r="F57" s="5">
        <v>37.74</v>
      </c>
      <c r="I57" s="1"/>
      <c r="J57" s="1"/>
      <c r="L57">
        <f t="shared" si="6"/>
        <v>0.90308998699194354</v>
      </c>
      <c r="M57">
        <f t="shared" si="7"/>
        <v>91.225423169409225</v>
      </c>
    </row>
    <row r="58" spans="2:13" x14ac:dyDescent="0.35">
      <c r="C58" s="5"/>
      <c r="D58" s="5">
        <v>5.75</v>
      </c>
      <c r="E58" s="5">
        <v>5.62</v>
      </c>
      <c r="F58" s="5">
        <v>5.73</v>
      </c>
      <c r="G58" s="5">
        <v>5.31</v>
      </c>
      <c r="H58" s="5">
        <v>5.09</v>
      </c>
      <c r="I58" s="1"/>
      <c r="J58" s="1"/>
      <c r="L58">
        <f t="shared" si="6"/>
        <v>1</v>
      </c>
      <c r="M58">
        <f t="shared" si="7"/>
        <v>95.492479607713705</v>
      </c>
    </row>
    <row r="59" spans="2:13" x14ac:dyDescent="0.35">
      <c r="C59" s="5"/>
      <c r="D59" s="5">
        <v>5.95</v>
      </c>
      <c r="E59" s="5">
        <v>5.8</v>
      </c>
      <c r="F59" s="5">
        <v>5.8</v>
      </c>
      <c r="G59" s="11">
        <v>5.09</v>
      </c>
      <c r="H59" s="10">
        <v>5.07</v>
      </c>
      <c r="I59" s="1"/>
      <c r="J59" s="1"/>
      <c r="L59">
        <f t="shared" si="6"/>
        <v>1.0791812460476249</v>
      </c>
      <c r="M59">
        <f t="shared" si="7"/>
        <v>95.584421707765571</v>
      </c>
    </row>
    <row r="60" spans="2:13" x14ac:dyDescent="0.35">
      <c r="C60" s="5"/>
      <c r="D60" s="5"/>
      <c r="E60" s="5"/>
      <c r="F60" s="5"/>
      <c r="G60" s="5"/>
      <c r="H60" s="5"/>
      <c r="I60" s="1"/>
      <c r="J60" s="5"/>
      <c r="L60">
        <f t="shared" si="6"/>
        <v>1.146128035678238</v>
      </c>
      <c r="M60">
        <f t="shared" si="7"/>
        <v>95.987552454146822</v>
      </c>
    </row>
    <row r="61" spans="2:13" x14ac:dyDescent="0.35">
      <c r="L61">
        <f t="shared" si="6"/>
        <v>1.3010299956639813</v>
      </c>
      <c r="M61">
        <f t="shared" si="7"/>
        <v>27.233721533311332</v>
      </c>
    </row>
    <row r="63" spans="2:13" x14ac:dyDescent="0.35">
      <c r="C63" s="12" t="s">
        <v>6</v>
      </c>
      <c r="D63" s="12" t="s">
        <v>7</v>
      </c>
      <c r="E63" s="12" t="s">
        <v>14</v>
      </c>
      <c r="F63" s="12" t="s">
        <v>15</v>
      </c>
      <c r="G63" s="12" t="s">
        <v>16</v>
      </c>
    </row>
    <row r="64" spans="2:13" x14ac:dyDescent="0.35">
      <c r="B64" s="1">
        <v>0</v>
      </c>
      <c r="C64" s="1">
        <v>77.56</v>
      </c>
      <c r="D64" s="1">
        <v>76.5</v>
      </c>
      <c r="E64" s="1">
        <v>83.56</v>
      </c>
      <c r="F64" s="1">
        <v>84.92</v>
      </c>
      <c r="G64" s="1">
        <v>84.3</v>
      </c>
    </row>
    <row r="65" spans="2:7" x14ac:dyDescent="0.35">
      <c r="B65" s="1">
        <v>2</v>
      </c>
      <c r="C65" s="1">
        <v>79.959999999999994</v>
      </c>
      <c r="D65" s="1">
        <v>80.12</v>
      </c>
      <c r="E65" s="1">
        <v>84.3</v>
      </c>
      <c r="F65" s="1">
        <v>84.29</v>
      </c>
      <c r="G65" s="1">
        <v>84.32</v>
      </c>
    </row>
    <row r="66" spans="2:7" x14ac:dyDescent="0.35">
      <c r="B66" s="1">
        <v>4</v>
      </c>
      <c r="C66" s="1">
        <v>80.459999999999994</v>
      </c>
      <c r="D66" s="1">
        <v>82.21</v>
      </c>
      <c r="E66" s="1">
        <v>86.4</v>
      </c>
      <c r="F66" s="1">
        <v>86.11</v>
      </c>
      <c r="G66" s="1">
        <v>86.12</v>
      </c>
    </row>
    <row r="67" spans="2:7" x14ac:dyDescent="0.35">
      <c r="B67" s="1">
        <v>6</v>
      </c>
      <c r="C67" s="1">
        <v>80.12</v>
      </c>
      <c r="D67" s="1">
        <v>79.16</v>
      </c>
      <c r="E67" s="1">
        <v>78.19</v>
      </c>
      <c r="F67" s="1">
        <v>78.459999999999994</v>
      </c>
      <c r="G67" s="1">
        <v>78.760000000000005</v>
      </c>
    </row>
    <row r="68" spans="2:7" x14ac:dyDescent="0.35">
      <c r="B68" s="1">
        <v>8</v>
      </c>
      <c r="C68" s="1">
        <v>78.89</v>
      </c>
      <c r="D68" s="1">
        <v>77.900000000000006</v>
      </c>
      <c r="E68" s="1">
        <v>46.99</v>
      </c>
      <c r="F68" s="1">
        <v>48.99</v>
      </c>
      <c r="G68" s="1">
        <v>47.89</v>
      </c>
    </row>
    <row r="69" spans="2:7" x14ac:dyDescent="0.35">
      <c r="B69" s="5">
        <v>10</v>
      </c>
      <c r="C69" s="5">
        <v>38.07</v>
      </c>
      <c r="D69" s="5">
        <v>36.6</v>
      </c>
      <c r="E69" s="5">
        <v>37.74</v>
      </c>
      <c r="F69" s="5">
        <v>37.049999999999997</v>
      </c>
      <c r="G69" s="5">
        <v>37.85</v>
      </c>
    </row>
    <row r="70" spans="2:7" x14ac:dyDescent="0.35">
      <c r="B70" s="5">
        <v>12</v>
      </c>
      <c r="C70" s="5">
        <v>5.75</v>
      </c>
      <c r="D70" s="5">
        <v>5.62</v>
      </c>
      <c r="E70" s="5">
        <v>5.73</v>
      </c>
      <c r="F70" s="5">
        <v>5.31</v>
      </c>
      <c r="G70" s="5">
        <v>5.09</v>
      </c>
    </row>
    <row r="71" spans="2:7" x14ac:dyDescent="0.35">
      <c r="B71" s="5">
        <v>14</v>
      </c>
      <c r="C71" s="5">
        <v>5.95</v>
      </c>
      <c r="D71" s="5">
        <v>5.8</v>
      </c>
      <c r="E71" s="5">
        <v>5.8</v>
      </c>
      <c r="F71" s="11">
        <v>5.09</v>
      </c>
      <c r="G71" s="10">
        <v>5.07</v>
      </c>
    </row>
    <row r="72" spans="2:7" x14ac:dyDescent="0.35">
      <c r="B72" s="5">
        <v>20</v>
      </c>
      <c r="C72">
        <v>5.09</v>
      </c>
      <c r="D72">
        <v>5.07</v>
      </c>
      <c r="E72">
        <v>5.0199999999999996</v>
      </c>
      <c r="F72">
        <v>4.9800000000000004</v>
      </c>
      <c r="G72">
        <v>4.8499999999999996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97D78-5F72-4ED5-A654-A3181E73DFB2}">
  <dimension ref="C4:L18"/>
  <sheetViews>
    <sheetView topLeftCell="A3" workbookViewId="0">
      <selection activeCell="M15" sqref="M15"/>
    </sheetView>
  </sheetViews>
  <sheetFormatPr baseColWidth="10" defaultRowHeight="14.5" x14ac:dyDescent="0.35"/>
  <sheetData>
    <row r="4" spans="3:11" x14ac:dyDescent="0.35">
      <c r="D4">
        <v>1</v>
      </c>
      <c r="E4">
        <v>2</v>
      </c>
      <c r="F4">
        <v>3</v>
      </c>
      <c r="G4">
        <v>4</v>
      </c>
      <c r="H4">
        <v>5</v>
      </c>
      <c r="I4">
        <v>7</v>
      </c>
    </row>
    <row r="5" spans="3:11" x14ac:dyDescent="0.35">
      <c r="C5">
        <v>0</v>
      </c>
      <c r="D5">
        <v>6.6333333333333329</v>
      </c>
      <c r="E5">
        <v>14.513333333333334</v>
      </c>
      <c r="F5">
        <v>36.629999999999995</v>
      </c>
      <c r="G5">
        <v>54.94</v>
      </c>
      <c r="H5">
        <v>77.376666666666665</v>
      </c>
      <c r="I5">
        <v>86.453333333333333</v>
      </c>
      <c r="J5">
        <f>I5/7</f>
        <v>12.35047619047619</v>
      </c>
      <c r="K5">
        <f>((J5/$J$5))*100</f>
        <v>100</v>
      </c>
    </row>
    <row r="6" spans="3:11" x14ac:dyDescent="0.35">
      <c r="C6">
        <v>2</v>
      </c>
      <c r="D6">
        <v>5.253333333333333</v>
      </c>
      <c r="E6">
        <v>17.443333333333332</v>
      </c>
      <c r="F6">
        <v>42.156666666666666</v>
      </c>
      <c r="G6">
        <v>65.38</v>
      </c>
      <c r="H6">
        <v>82.593333333333334</v>
      </c>
      <c r="I6">
        <v>87.256666666666675</v>
      </c>
      <c r="J6">
        <f t="shared" ref="J6:J11" si="0">I6/7</f>
        <v>12.465238095238096</v>
      </c>
      <c r="K6">
        <f t="shared" ref="K6:K11" si="1">((J6/$J$5))*100</f>
        <v>100.92921036397287</v>
      </c>
    </row>
    <row r="7" spans="3:11" x14ac:dyDescent="0.35">
      <c r="C7">
        <v>4</v>
      </c>
      <c r="D7">
        <v>4.8466666666666667</v>
      </c>
      <c r="E7">
        <v>5.5466666666666669</v>
      </c>
      <c r="F7">
        <v>8.5633333333333344</v>
      </c>
      <c r="G7">
        <v>9.9333333333333318</v>
      </c>
      <c r="H7">
        <v>17.193333333333332</v>
      </c>
      <c r="I7">
        <v>21.486666666666665</v>
      </c>
      <c r="J7">
        <f t="shared" si="0"/>
        <v>3.0695238095238091</v>
      </c>
      <c r="K7">
        <f t="shared" si="1"/>
        <v>24.853485502776063</v>
      </c>
    </row>
    <row r="8" spans="3:11" x14ac:dyDescent="0.35">
      <c r="C8">
        <v>6</v>
      </c>
      <c r="D8">
        <v>4.7666666666666666</v>
      </c>
      <c r="E8">
        <v>5.0233333333333334</v>
      </c>
      <c r="F8">
        <v>5.0733333333333333</v>
      </c>
      <c r="G8">
        <v>5.0566666666666666</v>
      </c>
      <c r="H8">
        <v>5.1966666666666663</v>
      </c>
      <c r="I8">
        <v>5.17</v>
      </c>
      <c r="J8">
        <f t="shared" si="0"/>
        <v>0.73857142857142855</v>
      </c>
      <c r="K8">
        <f t="shared" si="1"/>
        <v>5.980104873534855</v>
      </c>
    </row>
    <row r="9" spans="3:11" x14ac:dyDescent="0.35">
      <c r="C9">
        <v>8</v>
      </c>
      <c r="D9">
        <v>4.5566666666666675</v>
      </c>
      <c r="E9">
        <v>4.6966666666666663</v>
      </c>
      <c r="F9">
        <v>5.09</v>
      </c>
      <c r="G9">
        <v>5.126666666666666</v>
      </c>
      <c r="H9">
        <v>5.126666666666666</v>
      </c>
      <c r="I9">
        <v>5.0933333333333337</v>
      </c>
      <c r="J9">
        <f t="shared" si="0"/>
        <v>0.72761904761904772</v>
      </c>
      <c r="K9">
        <f t="shared" si="1"/>
        <v>5.8914250462677371</v>
      </c>
    </row>
    <row r="10" spans="3:11" x14ac:dyDescent="0.35">
      <c r="C10">
        <v>10</v>
      </c>
      <c r="D10">
        <v>4.3100000000000005</v>
      </c>
      <c r="E10">
        <v>4.4933333333333332</v>
      </c>
      <c r="F10">
        <v>4.8533333333333335</v>
      </c>
      <c r="G10">
        <v>5.1033333333333335</v>
      </c>
      <c r="H10">
        <v>5.07</v>
      </c>
      <c r="I10">
        <v>5.0733333333333333</v>
      </c>
      <c r="J10">
        <f t="shared" si="0"/>
        <v>0.72476190476190472</v>
      </c>
      <c r="K10">
        <f t="shared" si="1"/>
        <v>5.8682911782850091</v>
      </c>
    </row>
    <row r="11" spans="3:11" x14ac:dyDescent="0.35">
      <c r="C11">
        <v>12</v>
      </c>
      <c r="D11">
        <v>4.2266666666666666</v>
      </c>
      <c r="E11">
        <v>4.2566666666666668</v>
      </c>
      <c r="F11">
        <v>4.5599999999999996</v>
      </c>
      <c r="G11">
        <v>4.8833333333333329</v>
      </c>
      <c r="H11">
        <v>5.04</v>
      </c>
      <c r="I11">
        <v>5.0466666666666669</v>
      </c>
      <c r="J11">
        <f t="shared" si="0"/>
        <v>0.72095238095238101</v>
      </c>
      <c r="K11">
        <f t="shared" si="1"/>
        <v>5.8374460209747081</v>
      </c>
    </row>
    <row r="17" spans="12:12" x14ac:dyDescent="0.35">
      <c r="L17" t="s">
        <v>31</v>
      </c>
    </row>
    <row r="18" spans="12:12" x14ac:dyDescent="0.35">
      <c r="L18">
        <f>((LN(50/87.073)/(-1/0.279)))</f>
        <v>0.15476795187754355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Figures</vt:lpstr>
      <vt:lpstr>IC50 Cu+2</vt:lpstr>
      <vt:lpstr>IC50 Fe+2</vt:lpstr>
      <vt:lpstr>IC 50 CuFe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Fatimajrb</dc:creator>
  <cp:lastModifiedBy>Luis Castillo</cp:lastModifiedBy>
  <dcterms:created xsi:type="dcterms:W3CDTF">2019-12-16T17:42:44Z</dcterms:created>
  <dcterms:modified xsi:type="dcterms:W3CDTF">2023-03-06T11:11:17Z</dcterms:modified>
</cp:coreProperties>
</file>