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D\1 研究生\9.2 綦雅琳\实验\dwg整理\"/>
    </mc:Choice>
  </mc:AlternateContent>
  <xr:revisionPtr revIDLastSave="0" documentId="13_ncr:1_{641BC05A-C73D-4F40-8B44-A1BCF196354E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UUA-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N3" i="1"/>
  <c r="M4" i="1"/>
  <c r="N4" i="1"/>
  <c r="M5" i="1"/>
  <c r="N5" i="1"/>
  <c r="M6" i="1"/>
  <c r="N6" i="1"/>
  <c r="M7" i="1"/>
  <c r="N7" i="1"/>
  <c r="M8" i="1"/>
  <c r="N8" i="1"/>
  <c r="L4" i="1"/>
  <c r="L5" i="1"/>
  <c r="L6" i="1"/>
  <c r="L7" i="1"/>
  <c r="L8" i="1"/>
  <c r="L3" i="1"/>
  <c r="D3" i="1" l="1"/>
  <c r="E3" i="1"/>
  <c r="D4" i="1"/>
  <c r="E4" i="1"/>
  <c r="D5" i="1"/>
  <c r="E5" i="1"/>
  <c r="D6" i="1"/>
  <c r="D14" i="1" s="1"/>
  <c r="L32" i="1" s="1"/>
  <c r="E6" i="1"/>
  <c r="D7" i="1"/>
  <c r="E7" i="1"/>
  <c r="D8" i="1"/>
  <c r="E8" i="1"/>
  <c r="C4" i="1"/>
  <c r="C5" i="1"/>
  <c r="C6" i="1"/>
  <c r="C7" i="1"/>
  <c r="C8" i="1"/>
  <c r="C3" i="1"/>
  <c r="C13" i="1" l="1"/>
  <c r="K28" i="1" s="1"/>
  <c r="D15" i="1"/>
  <c r="D13" i="1"/>
  <c r="L28" i="1" s="1"/>
  <c r="C14" i="1"/>
  <c r="K32" i="1" s="1"/>
  <c r="E15" i="1"/>
  <c r="E14" i="1"/>
  <c r="M32" i="1" s="1"/>
  <c r="E13" i="1"/>
  <c r="M28" i="1" s="1"/>
</calcChain>
</file>

<file path=xl/sharedStrings.xml><?xml version="1.0" encoding="utf-8"?>
<sst xmlns="http://schemas.openxmlformats.org/spreadsheetml/2006/main" count="31" uniqueCount="11">
  <si>
    <t>SD</t>
    <phoneticPr fontId="1" type="noConversion"/>
  </si>
  <si>
    <t>mean</t>
    <phoneticPr fontId="1" type="noConversion"/>
  </si>
  <si>
    <t>T1</t>
    <phoneticPr fontId="1" type="noConversion"/>
  </si>
  <si>
    <t>W0</t>
    <phoneticPr fontId="1" type="noConversion"/>
  </si>
  <si>
    <t>W1</t>
    <phoneticPr fontId="1" type="noConversion"/>
  </si>
  <si>
    <t>W2</t>
    <phoneticPr fontId="1" type="noConversion"/>
  </si>
  <si>
    <t>body weight (g)</t>
    <phoneticPr fontId="1" type="noConversion"/>
  </si>
  <si>
    <t>UUAT (mg/200g)</t>
    <phoneticPr fontId="1" type="noConversion"/>
  </si>
  <si>
    <t>24-h UUA (mg)</t>
    <phoneticPr fontId="1" type="noConversion"/>
  </si>
  <si>
    <t>24h urine</t>
    <phoneticPr fontId="1" type="noConversion"/>
  </si>
  <si>
    <t>UUA（ug/ml)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</si>
</sst>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2" fontId="0" fillId="2" borderId="0" xfId="0" applyNumberFormat="1" applyFill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86043450176204"/>
          <c:y val="0.11109421340382995"/>
          <c:w val="0.70729961324927837"/>
          <c:h val="0.691784871656385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'UUA-T'!$K$27</c:f>
              <c:strCache>
                <c:ptCount val="1"/>
                <c:pt idx="0">
                  <c:v>W0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'UUA-T'!$K$32:$K$41</c:f>
                <c:numCache>
                  <c:formatCode>General</c:formatCode>
                  <c:ptCount val="10"/>
                  <c:pt idx="0">
                    <c:v>8.9909949924861206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'UUA-T'!$J$28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'UUA-T'!$K$28</c:f>
              <c:numCache>
                <c:formatCode>General</c:formatCode>
                <c:ptCount val="1"/>
                <c:pt idx="0">
                  <c:v>56.1256332750242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8-449E-8811-7DD0E00FAA2C}"/>
            </c:ext>
          </c:extLst>
        </c:ser>
        <c:ser>
          <c:idx val="1"/>
          <c:order val="1"/>
          <c:tx>
            <c:strRef>
              <c:f>'UUA-T'!$L$27</c:f>
              <c:strCache>
                <c:ptCount val="1"/>
                <c:pt idx="0">
                  <c:v>W1</c:v>
                </c:pt>
              </c:strCache>
            </c:strRef>
          </c:tx>
          <c:spPr>
            <a:solidFill>
              <a:schemeClr val="bg2"/>
            </a:solidFill>
            <a:ln w="12700">
              <a:solidFill>
                <a:schemeClr val="bg2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'UUA-T'!$L$32:$L$41</c:f>
                <c:numCache>
                  <c:formatCode>General</c:formatCode>
                  <c:ptCount val="10"/>
                  <c:pt idx="0">
                    <c:v>3.493362824790136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'UUA-T'!$J$28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'UUA-T'!$L$28</c:f>
              <c:numCache>
                <c:formatCode>General</c:formatCode>
                <c:ptCount val="1"/>
                <c:pt idx="0">
                  <c:v>24.42401111039138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38-449E-8811-7DD0E00FAA2C}"/>
            </c:ext>
          </c:extLst>
        </c:ser>
        <c:ser>
          <c:idx val="2"/>
          <c:order val="2"/>
          <c:tx>
            <c:strRef>
              <c:f>'UUA-T'!$M$27</c:f>
              <c:strCache>
                <c:ptCount val="1"/>
                <c:pt idx="0">
                  <c:v>W2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'UUA-T'!$E$14</c:f>
                <c:numCache>
                  <c:formatCode>General</c:formatCode>
                  <c:ptCount val="1"/>
                  <c:pt idx="0">
                    <c:v>5.721837964925272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22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'UUA-T'!$J$28</c:f>
              <c:strCache>
                <c:ptCount val="1"/>
                <c:pt idx="0">
                  <c:v>mean</c:v>
                </c:pt>
              </c:strCache>
            </c:strRef>
          </c:cat>
          <c:val>
            <c:numRef>
              <c:f>'UUA-T'!$M$28</c:f>
              <c:numCache>
                <c:formatCode>General</c:formatCode>
                <c:ptCount val="1"/>
                <c:pt idx="0">
                  <c:v>14.8597678920175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5B-45CD-BB36-0B9DA461D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319837936"/>
        <c:axId val="319815472"/>
      </c:barChart>
      <c:catAx>
        <c:axId val="31983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19815472"/>
        <c:crosses val="autoZero"/>
        <c:auto val="1"/>
        <c:lblAlgn val="ctr"/>
        <c:lblOffset val="100"/>
        <c:noMultiLvlLbl val="0"/>
      </c:catAx>
      <c:valAx>
        <c:axId val="3198154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24-h urine UA(mg/200g)</a:t>
                </a:r>
              </a:p>
            </c:rich>
          </c:tx>
          <c:layout>
            <c:manualLayout>
              <c:xMode val="edge"/>
              <c:yMode val="edge"/>
              <c:x val="3.0292475122852634E-2"/>
              <c:y val="0.141192188521561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1983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010555923500213"/>
          <c:y val="0.82812852364573564"/>
          <c:w val="0.65845414183040196"/>
          <c:h val="0.10880212626851246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548640</xdr:colOff>
      <xdr:row>11</xdr:row>
      <xdr:rowOff>53340</xdr:rowOff>
    </xdr:from>
    <xdr:to>
      <xdr:col>11</xdr:col>
      <xdr:colOff>556260</xdr:colOff>
      <xdr:row>23</xdr:row>
      <xdr:rowOff>60960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DC4063F3-0AE2-4661-B2F6-975B4E89A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0.53894</cdr:x>
      <cdr:y>0.15162</cdr:y>
    </cdr:from>
    <cdr:to>
      <cdr:x>0.65109</cdr:x>
      <cdr:y>0.27798</cdr:y>
    </cdr:to>
    <cdr:sp macro="" textlink="">
      <cdr:nvSpPr>
        <cdr:cNvPr id="2" name="文本框 1">
          <a:extLst xmlns:a="http://schemas.openxmlformats.org/drawingml/2006/main">
            <a:ext uri="{FF2B5EF4-FFF2-40B4-BE49-F238E27FC236}">
              <a16:creationId xmlns:a16="http://schemas.microsoft.com/office/drawing/2014/main" id="{CDCE0F32-016E-40DF-93FD-34BA9B18B325}"/>
            </a:ext>
          </a:extLst>
        </cdr:cNvPr>
        <cdr:cNvSpPr txBox="1"/>
      </cdr:nvSpPr>
      <cdr:spPr>
        <a:xfrm xmlns:a="http://schemas.openxmlformats.org/drawingml/2006/main">
          <a:off x="1318260" y="320040"/>
          <a:ext cx="2743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zh-CN" altLang="en-US" sz="1200" b="1"/>
        </a:p>
      </cdr:txBody>
    </cdr:sp>
  </cdr:relSizeAnchor>
  <cdr:relSizeAnchor xmlns:cdr="http://schemas.openxmlformats.org/drawingml/2006/chartDrawing">
    <cdr:from>
      <cdr:x>0.53583</cdr:x>
      <cdr:y>0.40794</cdr:y>
    </cdr:from>
    <cdr:to>
      <cdr:x>0.62305</cdr:x>
      <cdr:y>0.57401</cdr:y>
    </cdr:to>
    <cdr:sp macro="" textlink="">
      <cdr:nvSpPr>
        <cdr:cNvPr id="3" name="文本框 2">
          <a:extLst xmlns:a="http://schemas.openxmlformats.org/drawingml/2006/main">
            <a:ext uri="{FF2B5EF4-FFF2-40B4-BE49-F238E27FC236}">
              <a16:creationId xmlns:a16="http://schemas.microsoft.com/office/drawing/2014/main" id="{B32CA834-ED6F-47A7-984F-6BF36C72C603}"/>
            </a:ext>
          </a:extLst>
        </cdr:cNvPr>
        <cdr:cNvSpPr txBox="1"/>
      </cdr:nvSpPr>
      <cdr:spPr>
        <a:xfrm xmlns:a="http://schemas.openxmlformats.org/drawingml/2006/main">
          <a:off x="1310640" y="861060"/>
          <a:ext cx="213360" cy="3505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zh-CN" sz="1200" b="1"/>
            <a:t>*</a:t>
          </a:r>
          <a:endParaRPr lang="zh-CN" altLang="en-US" sz="1200" b="1"/>
        </a:p>
      </cdr:txBody>
    </cdr:sp>
  </cdr:relSizeAnchor>
  <cdr:relSizeAnchor xmlns:cdr="http://schemas.openxmlformats.org/drawingml/2006/chartDrawing">
    <cdr:from>
      <cdr:x>0.72274</cdr:x>
      <cdr:y>0.44765</cdr:y>
    </cdr:from>
    <cdr:to>
      <cdr:x>0.80997</cdr:x>
      <cdr:y>0.61372</cdr:y>
    </cdr:to>
    <cdr:sp macro="" textlink="">
      <cdr:nvSpPr>
        <cdr:cNvPr id="4" name="文本框 3">
          <a:extLst xmlns:a="http://schemas.openxmlformats.org/drawingml/2006/main">
            <a:ext uri="{FF2B5EF4-FFF2-40B4-BE49-F238E27FC236}">
              <a16:creationId xmlns:a16="http://schemas.microsoft.com/office/drawing/2014/main" id="{454759B7-7173-4E88-9F10-B5455A270C24}"/>
            </a:ext>
          </a:extLst>
        </cdr:cNvPr>
        <cdr:cNvSpPr txBox="1"/>
      </cdr:nvSpPr>
      <cdr:spPr>
        <a:xfrm xmlns:a="http://schemas.openxmlformats.org/drawingml/2006/main">
          <a:off x="1767840" y="944880"/>
          <a:ext cx="213360" cy="3505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zh-CN" sz="1200" b="1"/>
            <a:t>*</a:t>
          </a:r>
          <a:endParaRPr lang="zh-CN" altLang="en-US" sz="12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2"/>
  <sheetViews>
    <sheetView tabSelected="1" workbookViewId="0">
      <selection activeCell="Q13" sqref="Q13"/>
    </sheetView>
  </sheetViews>
  <sheetFormatPr defaultRowHeight="13.8" x14ac:dyDescent="0.25"/>
  <cols>
    <col min="3" max="3" width="8.33203125" customWidth="1"/>
    <col min="4" max="4" width="8.77734375" customWidth="1"/>
    <col min="5" max="5" width="8" customWidth="1"/>
    <col min="6" max="6" width="6.5546875" customWidth="1"/>
    <col min="7" max="7" width="5.6640625" customWidth="1"/>
  </cols>
  <sheetData>
    <row r="1" spans="1:22" x14ac:dyDescent="0.25">
      <c r="A1" t="s">
        <v>7</v>
      </c>
      <c r="H1" t="s">
        <v>6</v>
      </c>
      <c r="L1" t="s">
        <v>8</v>
      </c>
      <c r="P1" t="s">
        <v>9</v>
      </c>
      <c r="T1" t="s">
        <v>10</v>
      </c>
    </row>
    <row r="2" spans="1:22" x14ac:dyDescent="0.25">
      <c r="C2" s="2" t="s">
        <v>3</v>
      </c>
      <c r="D2" s="2" t="s">
        <v>4</v>
      </c>
      <c r="E2" s="2" t="s">
        <v>5</v>
      </c>
      <c r="H2" t="s">
        <v>3</v>
      </c>
      <c r="I2" t="s">
        <v>4</v>
      </c>
      <c r="J2" t="s">
        <v>5</v>
      </c>
      <c r="L2" t="s">
        <v>3</v>
      </c>
      <c r="M2" t="s">
        <v>4</v>
      </c>
      <c r="N2" t="s">
        <v>5</v>
      </c>
      <c r="P2" t="s">
        <v>3</v>
      </c>
      <c r="Q2" t="s">
        <v>4</v>
      </c>
      <c r="R2" t="s">
        <v>5</v>
      </c>
      <c r="T2" t="s">
        <v>3</v>
      </c>
      <c r="U2" t="s">
        <v>4</v>
      </c>
      <c r="V2" t="s">
        <v>5</v>
      </c>
    </row>
    <row r="3" spans="1:22" x14ac:dyDescent="0.25">
      <c r="C3" s="3">
        <f>L3/H3*200</f>
        <v>62.974990182328192</v>
      </c>
      <c r="D3" s="3">
        <f t="shared" ref="D3:E8" si="0">M3/I3*200</f>
        <v>24.796191622532497</v>
      </c>
      <c r="E3" s="3">
        <f t="shared" si="0"/>
        <v>21.828062214089663</v>
      </c>
      <c r="H3" s="1">
        <v>213.9</v>
      </c>
      <c r="I3" s="1">
        <v>207.7</v>
      </c>
      <c r="J3" s="1">
        <v>218.6</v>
      </c>
      <c r="L3" s="1">
        <f>T3*P3/1000</f>
        <v>67.351752000000005</v>
      </c>
      <c r="M3" s="1">
        <f t="shared" ref="M3:N8" si="1">U3*Q3/1000</f>
        <v>25.750844999999998</v>
      </c>
      <c r="N3" s="1">
        <f t="shared" si="1"/>
        <v>23.858072</v>
      </c>
      <c r="P3" s="1">
        <v>37.6</v>
      </c>
      <c r="Q3" s="1">
        <v>30.5</v>
      </c>
      <c r="R3" s="1">
        <v>26.6</v>
      </c>
      <c r="T3" s="1">
        <v>1791.27</v>
      </c>
      <c r="U3" s="1">
        <v>844.29</v>
      </c>
      <c r="V3" s="1">
        <v>896.92</v>
      </c>
    </row>
    <row r="4" spans="1:22" x14ac:dyDescent="0.25">
      <c r="C4" s="3">
        <f t="shared" ref="C4:C8" si="2">L4/H4*200</f>
        <v>48.889203458799599</v>
      </c>
      <c r="D4" s="3">
        <f t="shared" si="0"/>
        <v>22.041787041687595</v>
      </c>
      <c r="E4" s="3">
        <f t="shared" si="0"/>
        <v>8.1618104858104843</v>
      </c>
      <c r="H4" s="1">
        <v>196.6</v>
      </c>
      <c r="I4" s="1">
        <v>199.1</v>
      </c>
      <c r="J4" s="1">
        <v>207.9</v>
      </c>
      <c r="L4" s="1">
        <f t="shared" ref="L4:L8" si="3">T4*P4/1000</f>
        <v>48.058087</v>
      </c>
      <c r="M4" s="1">
        <f t="shared" si="1"/>
        <v>21.942598999999998</v>
      </c>
      <c r="N4" s="1">
        <f t="shared" si="1"/>
        <v>8.4842019999999998</v>
      </c>
      <c r="P4" s="1">
        <v>30.7</v>
      </c>
      <c r="Q4" s="1">
        <v>26.9</v>
      </c>
      <c r="R4" s="1">
        <v>20.2</v>
      </c>
      <c r="T4" s="1">
        <v>1565.41</v>
      </c>
      <c r="U4" s="1">
        <v>815.71</v>
      </c>
      <c r="V4" s="1">
        <v>420.01</v>
      </c>
    </row>
    <row r="5" spans="1:22" x14ac:dyDescent="0.25">
      <c r="C5" s="3">
        <f t="shared" si="2"/>
        <v>70.098326359832626</v>
      </c>
      <c r="D5" s="3">
        <f t="shared" si="0"/>
        <v>21.914683301343565</v>
      </c>
      <c r="E5" s="3">
        <f t="shared" si="0"/>
        <v>21.081925690983233</v>
      </c>
      <c r="H5" s="1">
        <v>215.1</v>
      </c>
      <c r="I5" s="1">
        <v>208.4</v>
      </c>
      <c r="J5" s="1">
        <v>220.7</v>
      </c>
      <c r="L5" s="1">
        <f t="shared" si="3"/>
        <v>75.390749999999997</v>
      </c>
      <c r="M5" s="1">
        <f t="shared" si="1"/>
        <v>22.835099999999997</v>
      </c>
      <c r="N5" s="1">
        <f t="shared" si="1"/>
        <v>23.263904999999998</v>
      </c>
      <c r="P5" s="1">
        <v>37.5</v>
      </c>
      <c r="Q5" s="1">
        <v>30.9</v>
      </c>
      <c r="R5" s="1">
        <v>25.5</v>
      </c>
      <c r="T5" s="1">
        <v>2010.42</v>
      </c>
      <c r="U5" s="1">
        <v>739</v>
      </c>
      <c r="V5" s="1">
        <v>912.31</v>
      </c>
    </row>
    <row r="6" spans="1:22" x14ac:dyDescent="0.25">
      <c r="C6" s="3">
        <f t="shared" si="2"/>
        <v>57.247973724103083</v>
      </c>
      <c r="D6" s="3">
        <f t="shared" si="0"/>
        <v>29.743490445859877</v>
      </c>
      <c r="E6" s="3">
        <f t="shared" si="0"/>
        <v>13.873597402597404</v>
      </c>
      <c r="H6" s="1">
        <v>197.9</v>
      </c>
      <c r="I6" s="1">
        <v>188.4</v>
      </c>
      <c r="J6" s="1">
        <v>200.2</v>
      </c>
      <c r="L6" s="1">
        <f t="shared" si="3"/>
        <v>56.64687</v>
      </c>
      <c r="M6" s="1">
        <f t="shared" si="1"/>
        <v>28.018368000000002</v>
      </c>
      <c r="N6" s="1">
        <f t="shared" si="1"/>
        <v>13.887471</v>
      </c>
      <c r="P6" s="1">
        <v>32.1</v>
      </c>
      <c r="Q6" s="1">
        <v>28.8</v>
      </c>
      <c r="R6" s="1">
        <v>26.7</v>
      </c>
      <c r="T6" s="1">
        <v>1764.7</v>
      </c>
      <c r="U6" s="1">
        <v>972.86</v>
      </c>
      <c r="V6" s="1">
        <v>520.13</v>
      </c>
    </row>
    <row r="7" spans="1:22" x14ac:dyDescent="0.25">
      <c r="C7" s="3">
        <f t="shared" si="2"/>
        <v>49.12696637848223</v>
      </c>
      <c r="D7" s="3">
        <f t="shared" si="0"/>
        <v>27.20913659022931</v>
      </c>
      <c r="E7" s="3">
        <f t="shared" si="0"/>
        <v>14.884177215189872</v>
      </c>
      <c r="H7" s="1">
        <v>208.2</v>
      </c>
      <c r="I7" s="1">
        <v>200.6</v>
      </c>
      <c r="J7" s="1">
        <v>213.3</v>
      </c>
      <c r="L7" s="1">
        <f t="shared" si="3"/>
        <v>51.141171999999997</v>
      </c>
      <c r="M7" s="1">
        <f t="shared" si="1"/>
        <v>27.290763999999999</v>
      </c>
      <c r="N7" s="1">
        <f t="shared" si="1"/>
        <v>15.873975</v>
      </c>
      <c r="P7" s="1">
        <v>29.2</v>
      </c>
      <c r="Q7" s="1">
        <v>32.6</v>
      </c>
      <c r="R7" s="1">
        <v>33.5</v>
      </c>
      <c r="T7" s="1">
        <v>1751.41</v>
      </c>
      <c r="U7" s="1">
        <v>837.14</v>
      </c>
      <c r="V7" s="1">
        <v>473.85</v>
      </c>
    </row>
    <row r="8" spans="1:22" x14ac:dyDescent="0.25">
      <c r="C8" s="3">
        <f t="shared" si="2"/>
        <v>48.416339546599488</v>
      </c>
      <c r="D8" s="3">
        <f t="shared" si="0"/>
        <v>20.838777660695467</v>
      </c>
      <c r="E8" s="3">
        <f t="shared" si="0"/>
        <v>9.3290343434343423</v>
      </c>
      <c r="H8" s="1">
        <v>198.5</v>
      </c>
      <c r="I8" s="1">
        <v>189.8</v>
      </c>
      <c r="J8" s="1">
        <v>198</v>
      </c>
      <c r="L8" s="1">
        <f t="shared" si="3"/>
        <v>48.053216999999997</v>
      </c>
      <c r="M8" s="1">
        <f t="shared" si="1"/>
        <v>19.776</v>
      </c>
      <c r="N8" s="1">
        <f t="shared" si="1"/>
        <v>9.2357439999999986</v>
      </c>
      <c r="P8" s="1">
        <v>37.299999999999997</v>
      </c>
      <c r="Q8" s="1">
        <v>19.2</v>
      </c>
      <c r="R8" s="1">
        <v>22.4</v>
      </c>
      <c r="T8" s="1">
        <v>1288.29</v>
      </c>
      <c r="U8" s="1">
        <v>1030</v>
      </c>
      <c r="V8" s="1">
        <v>412.31</v>
      </c>
    </row>
    <row r="9" spans="1:22" x14ac:dyDescent="0.25">
      <c r="C9" s="2"/>
      <c r="D9" s="2"/>
      <c r="E9" s="2"/>
    </row>
    <row r="10" spans="1:22" x14ac:dyDescent="0.25">
      <c r="C10" s="2"/>
      <c r="D10" s="2"/>
      <c r="E10" s="2"/>
    </row>
    <row r="11" spans="1:22" x14ac:dyDescent="0.25">
      <c r="C11" s="2"/>
      <c r="D11" s="2"/>
      <c r="E11" s="2"/>
    </row>
    <row r="12" spans="1:22" x14ac:dyDescent="0.25">
      <c r="C12" s="2"/>
      <c r="D12" s="2"/>
      <c r="E12" s="2"/>
    </row>
    <row r="13" spans="1:22" x14ac:dyDescent="0.25">
      <c r="B13" t="s">
        <v>1</v>
      </c>
      <c r="C13" s="2">
        <f>AVERAGE(C3:C12)</f>
        <v>56.1256332750242</v>
      </c>
      <c r="D13" s="2">
        <f t="shared" ref="D13" si="4">AVERAGE(D3:D12)</f>
        <v>24.42401111039138</v>
      </c>
      <c r="E13" s="2">
        <f>AVERAGE(E3:E12)</f>
        <v>14.8597678920175</v>
      </c>
    </row>
    <row r="14" spans="1:22" x14ac:dyDescent="0.25">
      <c r="B14" t="s">
        <v>0</v>
      </c>
      <c r="C14" s="2">
        <f>_xlfn.STDEV.S(C3:C12)</f>
        <v>8.9909949924861206</v>
      </c>
      <c r="D14" s="2">
        <f t="shared" ref="D14" si="5">_xlfn.STDEV.S(D3:D12)</f>
        <v>3.493362824790136</v>
      </c>
      <c r="E14" s="2">
        <f>_xlfn.STDEV.S(E3:E12)</f>
        <v>5.721837964925272</v>
      </c>
    </row>
    <row r="15" spans="1:22" x14ac:dyDescent="0.25">
      <c r="B15" t="s">
        <v>2</v>
      </c>
      <c r="C15" s="2"/>
      <c r="D15" s="2">
        <f>_xlfn.T.TEST($C3:$C8,D3:D8,2,1)</f>
        <v>4.8419274868106982E-4</v>
      </c>
      <c r="E15" s="2">
        <f>_xlfn.T.TEST($C3:$C8,E3:E8,2,1)</f>
        <v>4.8377645544912736E-6</v>
      </c>
    </row>
    <row r="27" spans="10:13" x14ac:dyDescent="0.25">
      <c r="K27" t="s">
        <v>3</v>
      </c>
      <c r="L27" t="s">
        <v>4</v>
      </c>
      <c r="M27" t="s">
        <v>5</v>
      </c>
    </row>
    <row r="28" spans="10:13" x14ac:dyDescent="0.25">
      <c r="J28" t="s">
        <v>1</v>
      </c>
      <c r="K28">
        <f>C13</f>
        <v>56.1256332750242</v>
      </c>
      <c r="L28">
        <f>D13</f>
        <v>24.42401111039138</v>
      </c>
      <c r="M28">
        <f>E13</f>
        <v>14.8597678920175</v>
      </c>
    </row>
    <row r="31" spans="10:13" x14ac:dyDescent="0.25">
      <c r="K31" t="s">
        <v>3</v>
      </c>
      <c r="L31" t="s">
        <v>4</v>
      </c>
      <c r="M31" t="s">
        <v>5</v>
      </c>
    </row>
    <row r="32" spans="10:13" x14ac:dyDescent="0.25">
      <c r="J32" t="s">
        <v>0</v>
      </c>
      <c r="K32">
        <f>C14</f>
        <v>8.9909949924861206</v>
      </c>
      <c r="L32">
        <f>D14</f>
        <v>3.493362824790136</v>
      </c>
      <c r="M32">
        <f>E14</f>
        <v>5.721837964925272</v>
      </c>
    </row>
  </sheetData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UUA-T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段为钢</cp:lastModifiedBy>
  <dcterms:created xsi:type="dcterms:W3CDTF">2015-06-05T18:19:34Z</dcterms:created>
  <dcterms:modified xsi:type="dcterms:W3CDTF">2023-03-20T02:49:55Z</dcterms:modified>
</cp:coreProperties>
</file>