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Soil P" sheetId="1" r:id="rId1"/>
    <sheet name="Soil K" sheetId="2" r:id="rId2"/>
    <sheet name="Soil Zn" sheetId="3" r:id="rId3"/>
    <sheet name="B.Y" sheetId="4" r:id="rId4"/>
    <sheet name="G.Y" sheetId="5" r:id="rId5"/>
    <sheet name="1000 G.W" sheetId="6" r:id="rId6"/>
    <sheet name="Grain K" sheetId="7" r:id="rId7"/>
    <sheet name="Grain P" sheetId="8" r:id="rId8"/>
    <sheet name="Grain Zn" sheetId="9" r:id="rId9"/>
    <sheet name="Leaf P" sheetId="10" r:id="rId10"/>
    <sheet name="Leaf K" sheetId="11" r:id="rId11"/>
    <sheet name="Leaf Zn" sheetId="12" r:id="rId12"/>
    <sheet name="pH" sheetId="13" r:id="rId13"/>
    <sheet name="Leaf N" sheetId="14" r:id="rId14"/>
    <sheet name="Sheet1" sheetId="15" r:id="rId15"/>
    <sheet name="O.M" sheetId="16" r:id="rId16"/>
    <sheet name="Protien" sheetId="17" r:id="rId17"/>
  </sheets>
  <externalReferences>
    <externalReference r:id="rId18"/>
    <externalReference r:id="rId19"/>
  </externalReferences>
  <calcPr calcId="124519"/>
</workbook>
</file>

<file path=xl/calcChain.xml><?xml version="1.0" encoding="utf-8"?>
<calcChain xmlns="http://schemas.openxmlformats.org/spreadsheetml/2006/main">
  <c r="G7" i="17"/>
  <c r="H7"/>
  <c r="G14"/>
  <c r="F11"/>
  <c r="I11" s="1"/>
  <c r="G12"/>
  <c r="F16"/>
  <c r="H14"/>
  <c r="H16"/>
  <c r="H8"/>
  <c r="F9"/>
  <c r="F13"/>
  <c r="G13"/>
  <c r="F12"/>
  <c r="F17"/>
  <c r="G8"/>
  <c r="G9"/>
  <c r="H9"/>
  <c r="G10"/>
  <c r="H10"/>
  <c r="G11"/>
  <c r="H11"/>
  <c r="H12"/>
  <c r="H13"/>
  <c r="G15"/>
  <c r="H15"/>
  <c r="G16"/>
  <c r="G17"/>
  <c r="H17"/>
  <c r="F8"/>
  <c r="F10"/>
  <c r="I10" s="1"/>
  <c r="F14"/>
  <c r="F15"/>
  <c r="F7"/>
  <c r="I16" l="1"/>
  <c r="I9"/>
  <c r="I15"/>
  <c r="I17"/>
  <c r="I8"/>
  <c r="I12"/>
  <c r="I7"/>
  <c r="I14"/>
  <c r="I13"/>
  <c r="G16" i="2"/>
  <c r="J6" i="9" l="1"/>
  <c r="J7"/>
  <c r="J8"/>
  <c r="J9"/>
  <c r="J10"/>
  <c r="J11"/>
  <c r="J12"/>
  <c r="J13"/>
  <c r="J14"/>
  <c r="J15"/>
  <c r="K6" i="16" l="1"/>
  <c r="K7"/>
  <c r="K8"/>
  <c r="K9"/>
  <c r="K10"/>
  <c r="K11"/>
  <c r="K12"/>
  <c r="K13"/>
  <c r="K14"/>
  <c r="K15"/>
  <c r="K16"/>
  <c r="O16" i="5"/>
  <c r="N16"/>
  <c r="M16"/>
  <c r="O15"/>
  <c r="N15"/>
  <c r="M15"/>
  <c r="O14"/>
  <c r="N14"/>
  <c r="M14"/>
  <c r="O13"/>
  <c r="N13"/>
  <c r="M13"/>
  <c r="O12"/>
  <c r="N12"/>
  <c r="M12"/>
  <c r="O11"/>
  <c r="N11"/>
  <c r="M11"/>
  <c r="O10"/>
  <c r="N10"/>
  <c r="M10"/>
  <c r="O9"/>
  <c r="N9"/>
  <c r="M9"/>
  <c r="O8"/>
  <c r="N8"/>
  <c r="M8"/>
  <c r="O7"/>
  <c r="N7"/>
  <c r="M7"/>
  <c r="O6"/>
  <c r="N6"/>
  <c r="M6"/>
  <c r="K7" i="15"/>
  <c r="K8"/>
  <c r="K9"/>
  <c r="K10"/>
  <c r="K11"/>
  <c r="K12"/>
  <c r="K13"/>
  <c r="K14"/>
  <c r="K15"/>
  <c r="K16"/>
  <c r="K17"/>
  <c r="G6" i="10"/>
  <c r="J5" i="8"/>
  <c r="J6"/>
  <c r="J7"/>
  <c r="J8"/>
  <c r="J9"/>
  <c r="J10"/>
  <c r="J11"/>
  <c r="J12"/>
  <c r="J13"/>
  <c r="J14"/>
  <c r="J15"/>
  <c r="J16" i="9"/>
  <c r="J5" i="11"/>
  <c r="J6"/>
  <c r="J7"/>
  <c r="J8"/>
  <c r="J9"/>
  <c r="J10"/>
  <c r="J11"/>
  <c r="J12"/>
  <c r="J13"/>
  <c r="J14"/>
  <c r="J15"/>
  <c r="K5" i="12" l="1"/>
  <c r="K6"/>
  <c r="K7"/>
  <c r="K8"/>
  <c r="K9"/>
  <c r="K10"/>
  <c r="K11"/>
  <c r="K12"/>
  <c r="K13"/>
  <c r="K14"/>
  <c r="K15"/>
  <c r="J5" i="14" l="1"/>
  <c r="J6"/>
  <c r="J7"/>
  <c r="J8"/>
  <c r="J9"/>
  <c r="J10"/>
  <c r="J11"/>
  <c r="J12"/>
  <c r="J13"/>
  <c r="J14"/>
  <c r="J15"/>
  <c r="I12"/>
  <c r="I11"/>
  <c r="H12"/>
  <c r="H11"/>
  <c r="H5"/>
  <c r="G14"/>
  <c r="G12"/>
  <c r="G11"/>
  <c r="K6" i="13" l="1"/>
  <c r="K7"/>
  <c r="K8"/>
  <c r="K9"/>
  <c r="K10"/>
  <c r="K11"/>
  <c r="K12"/>
  <c r="K13"/>
  <c r="K14"/>
  <c r="K15"/>
  <c r="K16"/>
  <c r="J6" i="10"/>
  <c r="J7"/>
  <c r="J8"/>
  <c r="J9"/>
  <c r="J10"/>
  <c r="J11"/>
  <c r="J12"/>
  <c r="J13"/>
  <c r="J14"/>
  <c r="J15"/>
  <c r="J16"/>
  <c r="I8"/>
  <c r="G7"/>
  <c r="G5" i="8"/>
  <c r="I6"/>
  <c r="G6"/>
  <c r="J6" i="7"/>
  <c r="J7"/>
  <c r="J8"/>
  <c r="J9"/>
  <c r="J10"/>
  <c r="J11"/>
  <c r="J12"/>
  <c r="J13"/>
  <c r="J14"/>
  <c r="J15"/>
  <c r="J16"/>
  <c r="J6" i="6"/>
  <c r="J7"/>
  <c r="J8"/>
  <c r="J9"/>
  <c r="J10"/>
  <c r="J11"/>
  <c r="J12"/>
  <c r="J13"/>
  <c r="J14"/>
  <c r="J15"/>
  <c r="J16"/>
  <c r="K16" i="5"/>
  <c r="K15"/>
  <c r="K14"/>
  <c r="K13"/>
  <c r="K12"/>
  <c r="K11"/>
  <c r="K10"/>
  <c r="K9"/>
  <c r="K8"/>
  <c r="K7"/>
  <c r="K6"/>
  <c r="J16" i="4"/>
  <c r="J15"/>
  <c r="J14"/>
  <c r="J13"/>
  <c r="J12"/>
  <c r="J11"/>
  <c r="J10"/>
  <c r="J9"/>
  <c r="J8"/>
  <c r="J7"/>
  <c r="J6"/>
  <c r="J5" i="3"/>
  <c r="J6"/>
  <c r="J7"/>
  <c r="J8"/>
  <c r="J9"/>
  <c r="J10"/>
  <c r="J11"/>
  <c r="J12"/>
  <c r="J13"/>
  <c r="J14"/>
  <c r="J15"/>
  <c r="G17"/>
  <c r="J5" i="2"/>
  <c r="J6"/>
  <c r="J7"/>
  <c r="J8"/>
  <c r="J9"/>
  <c r="J10"/>
  <c r="J11"/>
  <c r="J12"/>
  <c r="J13"/>
  <c r="J14"/>
  <c r="J15"/>
  <c r="J6" i="1"/>
  <c r="J7"/>
  <c r="J8"/>
  <c r="J9"/>
  <c r="J10"/>
  <c r="J11"/>
  <c r="J12"/>
  <c r="J13"/>
  <c r="J14"/>
  <c r="J15"/>
  <c r="J16"/>
  <c r="I15"/>
  <c r="I14"/>
  <c r="I12"/>
  <c r="H15"/>
  <c r="H14"/>
  <c r="H12"/>
  <c r="H10"/>
  <c r="G15"/>
  <c r="G12"/>
</calcChain>
</file>

<file path=xl/sharedStrings.xml><?xml version="1.0" encoding="utf-8"?>
<sst xmlns="http://schemas.openxmlformats.org/spreadsheetml/2006/main" count="647" uniqueCount="392">
  <si>
    <t>R1</t>
  </si>
  <si>
    <t>R2</t>
  </si>
  <si>
    <t>R3</t>
  </si>
  <si>
    <t>Mean</t>
  </si>
  <si>
    <t>SOIL P</t>
  </si>
  <si>
    <t>Composit</t>
  </si>
  <si>
    <t>Soil K</t>
  </si>
  <si>
    <t>Soil Zn</t>
  </si>
  <si>
    <t>biological</t>
  </si>
  <si>
    <t>yield</t>
  </si>
  <si>
    <t>kg/ha</t>
  </si>
  <si>
    <t>Grain yield</t>
  </si>
  <si>
    <t>1000 grain</t>
  </si>
  <si>
    <t>weight</t>
  </si>
  <si>
    <t>K in Grains</t>
  </si>
  <si>
    <t>P in Grains</t>
  </si>
  <si>
    <t>Zn in Grains</t>
  </si>
  <si>
    <t>Leaf P</t>
  </si>
  <si>
    <t>K in Leaf</t>
  </si>
  <si>
    <t>Zn in Leaf</t>
  </si>
  <si>
    <t>pH</t>
  </si>
  <si>
    <t>N in leaves</t>
  </si>
  <si>
    <t>Soil Zn+Foliar Zn</t>
  </si>
  <si>
    <t>5+0</t>
  </si>
  <si>
    <t>0+0</t>
  </si>
  <si>
    <t>3.75+1.25</t>
  </si>
  <si>
    <t>2.50+2.50</t>
  </si>
  <si>
    <t>1.25+3.75</t>
  </si>
  <si>
    <t>0+5.00</t>
  </si>
  <si>
    <t>10+0.00</t>
  </si>
  <si>
    <t>7.25+2.50</t>
  </si>
  <si>
    <t>5.00+5.00</t>
  </si>
  <si>
    <t>2.50+7.50</t>
  </si>
  <si>
    <t>0+10.00</t>
  </si>
  <si>
    <t>Control</t>
  </si>
  <si>
    <t>Soil Zn5+Foliar Zn0</t>
  </si>
  <si>
    <t>Soil Zn3.75+Foliar Zn1.25</t>
  </si>
  <si>
    <t>SoilZn2.5+Foliar Zn2.5</t>
  </si>
  <si>
    <t>Soil Zn1.25+Foliar Zn3.75</t>
  </si>
  <si>
    <t>Soil Zn0+ Foliar Zn5</t>
  </si>
  <si>
    <t>Soil Zn10+Foliar Zn0</t>
  </si>
  <si>
    <t>Soil Zn7.25+Foliar Zn2.50</t>
  </si>
  <si>
    <t>Soil Zn5.00+Foliar Zn5.00</t>
  </si>
  <si>
    <t>Soil Zn2.50+Foliar Zn7.50</t>
  </si>
  <si>
    <t>Soil Zn0+ Foliar Zn10</t>
  </si>
  <si>
    <t>Treatment</t>
  </si>
  <si>
    <t xml:space="preserve"> 8  48.373  A</t>
  </si>
  <si>
    <t xml:space="preserve">    7  47.470  AB</t>
  </si>
  <si>
    <t xml:space="preserve">    6  47.380  AB</t>
  </si>
  <si>
    <t xml:space="preserve">    9  47.147  AB</t>
  </si>
  <si>
    <t xml:space="preserve">   11  47.010  AB</t>
  </si>
  <si>
    <t xml:space="preserve">    5  46.677  AB</t>
  </si>
  <si>
    <t xml:space="preserve">    4  46.077  AB</t>
  </si>
  <si>
    <t xml:space="preserve">   10  45.377  AB</t>
  </si>
  <si>
    <t xml:space="preserve">    3  45.113  AB</t>
  </si>
  <si>
    <t xml:space="preserve">    2  43.573   BC</t>
  </si>
  <si>
    <t xml:space="preserve">    1  40.357    C</t>
  </si>
  <si>
    <t>40.357 c</t>
  </si>
  <si>
    <t>43.573 bc</t>
  </si>
  <si>
    <t>45.113 ab</t>
  </si>
  <si>
    <t>46.077 ab</t>
  </si>
  <si>
    <t>46.677 ab</t>
  </si>
  <si>
    <t>47.380 ab</t>
  </si>
  <si>
    <t>47.470 ab</t>
  </si>
  <si>
    <t>48.373 a</t>
  </si>
  <si>
    <t>47.147 ab</t>
  </si>
  <si>
    <t>45.377 ab</t>
  </si>
  <si>
    <t>47.010 ab</t>
  </si>
  <si>
    <t xml:space="preserve"> 8  0.6900  A</t>
  </si>
  <si>
    <t xml:space="preserve">    7  0.6567  AB</t>
  </si>
  <si>
    <t xml:space="preserve">    6  0.6367   BC</t>
  </si>
  <si>
    <t xml:space="preserve">   10  0.6333   BC</t>
  </si>
  <si>
    <t xml:space="preserve">    9  0.6233   BCD</t>
  </si>
  <si>
    <t xml:space="preserve">    5  0.6167    CDE</t>
  </si>
  <si>
    <t xml:space="preserve">    4  0.6067    CDE</t>
  </si>
  <si>
    <t xml:space="preserve">   11  0.5933     DE</t>
  </si>
  <si>
    <t xml:space="preserve">    3  0.5867     DE</t>
  </si>
  <si>
    <t xml:space="preserve">    2  0.5833      E</t>
  </si>
  <si>
    <t xml:space="preserve">    1  0.5100       F</t>
  </si>
  <si>
    <t>0.5100 f</t>
  </si>
  <si>
    <t>0.5833 e</t>
  </si>
  <si>
    <t>0.5867 de</t>
  </si>
  <si>
    <t>0.6067 cde</t>
  </si>
  <si>
    <t>0.6167 cde</t>
  </si>
  <si>
    <t>0.6367 bc</t>
  </si>
  <si>
    <t>0.6567 ab</t>
  </si>
  <si>
    <t>0.6900 a</t>
  </si>
  <si>
    <t>0.6233 bcd</t>
  </si>
  <si>
    <t>0.6333 bc</t>
  </si>
  <si>
    <t>0.5933 de</t>
  </si>
  <si>
    <t xml:space="preserve"> 11  5.6700  A</t>
  </si>
  <si>
    <t xml:space="preserve">   10  5.5933  A</t>
  </si>
  <si>
    <t xml:space="preserve">    9  4.9300  AB</t>
  </si>
  <si>
    <t xml:space="preserve">    3  4.8300  AB</t>
  </si>
  <si>
    <t xml:space="preserve">    8  4.6200  AB</t>
  </si>
  <si>
    <t xml:space="preserve">    7  4.0300   B</t>
  </si>
  <si>
    <t xml:space="preserve">    2  3.9100   B</t>
  </si>
  <si>
    <t xml:space="preserve">    6  3.7000   B</t>
  </si>
  <si>
    <t xml:space="preserve">    5  3.6867   B</t>
  </si>
  <si>
    <t xml:space="preserve">    1  3.6533   B</t>
  </si>
  <si>
    <t xml:space="preserve">    4  3.5267   B</t>
  </si>
  <si>
    <t>3.6533 b</t>
  </si>
  <si>
    <t>3.9100 b</t>
  </si>
  <si>
    <t>4.8300 ab</t>
  </si>
  <si>
    <t>3.5267 b</t>
  </si>
  <si>
    <t>3.6867 b</t>
  </si>
  <si>
    <t>3.7000 b</t>
  </si>
  <si>
    <t>4.0300 b</t>
  </si>
  <si>
    <t>4.6200 ab</t>
  </si>
  <si>
    <t>4.9300 ab</t>
  </si>
  <si>
    <t>5.5933 a</t>
  </si>
  <si>
    <t>5.6700 a</t>
  </si>
  <si>
    <t>11  0.1743  A</t>
  </si>
  <si>
    <t xml:space="preserve">   10  0.1727  AB</t>
  </si>
  <si>
    <t xml:space="preserve">    9  0.1707  AB</t>
  </si>
  <si>
    <t xml:space="preserve">    8  0.1693  AB</t>
  </si>
  <si>
    <t xml:space="preserve">    7  0.1647  ABC</t>
  </si>
  <si>
    <t xml:space="preserve">    6  0.1620  ABC</t>
  </si>
  <si>
    <t xml:space="preserve">    5  0.1613  ABC</t>
  </si>
  <si>
    <t xml:space="preserve">    4  0.1600  ABCD</t>
  </si>
  <si>
    <t xml:space="preserve">    3  0.1513   BCD</t>
  </si>
  <si>
    <t xml:space="preserve">    2  0.1460    CD</t>
  </si>
  <si>
    <t xml:space="preserve">    1  0.1380     D</t>
  </si>
  <si>
    <t>0.1380 d</t>
  </si>
  <si>
    <t>0.1460 cd</t>
  </si>
  <si>
    <t>0.1513 bcd</t>
  </si>
  <si>
    <t>0.1600 abcd</t>
  </si>
  <si>
    <t>0.1613 abc</t>
  </si>
  <si>
    <t>0.1647 abc</t>
  </si>
  <si>
    <t>0.1693 ab</t>
  </si>
  <si>
    <t>0.1707 ab</t>
  </si>
  <si>
    <t xml:space="preserve"> 0.1727 ab</t>
  </si>
  <si>
    <t>0.1743 a</t>
  </si>
  <si>
    <t>11  0.1557  A</t>
  </si>
  <si>
    <t xml:space="preserve">   10  0.1547  A</t>
  </si>
  <si>
    <t xml:space="preserve">    9  0.1527  A</t>
  </si>
  <si>
    <t xml:space="preserve">    8  0.1497  A</t>
  </si>
  <si>
    <t xml:space="preserve">    7  0.1477  AB</t>
  </si>
  <si>
    <t xml:space="preserve">    6  0.1463  AB</t>
  </si>
  <si>
    <t xml:space="preserve">    5  0.1443  AB</t>
  </si>
  <si>
    <t xml:space="preserve">    4  0.1403  AB</t>
  </si>
  <si>
    <t xml:space="preserve">    3  0.1377  ABC</t>
  </si>
  <si>
    <t xml:space="preserve">    2  0.1303   BC</t>
  </si>
  <si>
    <t xml:space="preserve">    1  0.1213    C</t>
  </si>
  <si>
    <t xml:space="preserve">0.1213 c   </t>
  </si>
  <si>
    <t xml:space="preserve">0.1303 bc </t>
  </si>
  <si>
    <t>0.1377 abc</t>
  </si>
  <si>
    <t>0.1403 ab</t>
  </si>
  <si>
    <t>0.1443 ab</t>
  </si>
  <si>
    <t>0.1463 ab</t>
  </si>
  <si>
    <t>0.1477 ab</t>
  </si>
  <si>
    <t>0.1497 a</t>
  </si>
  <si>
    <t xml:space="preserve">0.1527 a </t>
  </si>
  <si>
    <t xml:space="preserve">0.1547 a </t>
  </si>
  <si>
    <t>0.1557 a</t>
  </si>
  <si>
    <t>5  7.9467  A</t>
  </si>
  <si>
    <t xml:space="preserve">    6  7.9433  A</t>
  </si>
  <si>
    <t xml:space="preserve">    7  7.9433  A</t>
  </si>
  <si>
    <t xml:space="preserve">   11  7.9367  AB</t>
  </si>
  <si>
    <t xml:space="preserve">    2  7.9233  AB</t>
  </si>
  <si>
    <t xml:space="preserve">    8  7.9233  AB</t>
  </si>
  <si>
    <t xml:space="preserve">   10  7.9167  AB</t>
  </si>
  <si>
    <t xml:space="preserve">    4  7.9133  AB</t>
  </si>
  <si>
    <t xml:space="preserve">    3  7.9100  AB</t>
  </si>
  <si>
    <t xml:space="preserve">    9  7.9067  AB</t>
  </si>
  <si>
    <t xml:space="preserve">    1  7.8867   B</t>
  </si>
  <si>
    <t xml:space="preserve">7.8867 b  </t>
  </si>
  <si>
    <t xml:space="preserve">7.9233 ab </t>
  </si>
  <si>
    <t xml:space="preserve">7.9100 ab </t>
  </si>
  <si>
    <t xml:space="preserve">7.9133 ab </t>
  </si>
  <si>
    <t xml:space="preserve">7.9467 a </t>
  </si>
  <si>
    <t xml:space="preserve">7.9433 a </t>
  </si>
  <si>
    <t xml:space="preserve">7.9067 ab </t>
  </si>
  <si>
    <t xml:space="preserve">7.9167 ab </t>
  </si>
  <si>
    <t xml:space="preserve">7.9367 ab </t>
  </si>
  <si>
    <t>10  1.3167  A</t>
  </si>
  <si>
    <t xml:space="preserve">    9  1.3100  A</t>
  </si>
  <si>
    <t xml:space="preserve">    8  1.2967  A</t>
  </si>
  <si>
    <t xml:space="preserve">    7  1.2600  AB</t>
  </si>
  <si>
    <t xml:space="preserve">   11  1.2400  AB</t>
  </si>
  <si>
    <t xml:space="preserve">    6  1.1967  AB</t>
  </si>
  <si>
    <t xml:space="preserve">    5  1.1467  AB</t>
  </si>
  <si>
    <t xml:space="preserve">    4  1.1333  AB</t>
  </si>
  <si>
    <t xml:space="preserve">    3  1.0833  ABC</t>
  </si>
  <si>
    <t xml:space="preserve">    2  1.0567   BC</t>
  </si>
  <si>
    <t xml:space="preserve">    1  0.8500    C</t>
  </si>
  <si>
    <t xml:space="preserve">0.8500 c   </t>
  </si>
  <si>
    <t xml:space="preserve">1.0567 bc  </t>
  </si>
  <si>
    <t xml:space="preserve">1.0833 abc </t>
  </si>
  <si>
    <t xml:space="preserve">1.1333 ab </t>
  </si>
  <si>
    <t xml:space="preserve">1.1467 ab </t>
  </si>
  <si>
    <t xml:space="preserve">1.1967 ab </t>
  </si>
  <si>
    <t xml:space="preserve">1.2600 ab </t>
  </si>
  <si>
    <t xml:space="preserve">1.2967 a </t>
  </si>
  <si>
    <t xml:space="preserve">1.3100 a </t>
  </si>
  <si>
    <t xml:space="preserve">1.3167 a </t>
  </si>
  <si>
    <t xml:space="preserve">1.2400 ab </t>
  </si>
  <si>
    <t>11  7.5600  A</t>
  </si>
  <si>
    <t xml:space="preserve">    9  7.5000  AB</t>
  </si>
  <si>
    <t xml:space="preserve">   10  7.4467  ABC</t>
  </si>
  <si>
    <t xml:space="preserve">    8  7.3233  ABCD</t>
  </si>
  <si>
    <t xml:space="preserve">    2  7.2233  ABCD</t>
  </si>
  <si>
    <t xml:space="preserve">    3  7.0700   BCDE</t>
  </si>
  <si>
    <t xml:space="preserve">    7  7.0200    CDEF</t>
  </si>
  <si>
    <t xml:space="preserve">    6  6.8933     DEF</t>
  </si>
  <si>
    <t xml:space="preserve">    5  6.8700     DEF</t>
  </si>
  <si>
    <t xml:space="preserve">    4  6.6900      EF</t>
  </si>
  <si>
    <t xml:space="preserve">    1  6.5933       F</t>
  </si>
  <si>
    <t>LSD</t>
  </si>
  <si>
    <t xml:space="preserve"> 6.5933 f      </t>
  </si>
  <si>
    <t xml:space="preserve">7.2233 abcd </t>
  </si>
  <si>
    <t xml:space="preserve">7.0700 bcde  </t>
  </si>
  <si>
    <t xml:space="preserve">6.6900 ef     </t>
  </si>
  <si>
    <t xml:space="preserve">6.8700 def   </t>
  </si>
  <si>
    <t xml:space="preserve">6.8933 def    </t>
  </si>
  <si>
    <t xml:space="preserve">7.0200 cdef   </t>
  </si>
  <si>
    <t xml:space="preserve">7.3233 abcd </t>
  </si>
  <si>
    <t xml:space="preserve">7.5000 ab </t>
  </si>
  <si>
    <t xml:space="preserve">7.4467 abc </t>
  </si>
  <si>
    <t>7.5600 a</t>
  </si>
  <si>
    <t xml:space="preserve"> 4  1.1167  A</t>
  </si>
  <si>
    <t xml:space="preserve">    3  1.1133  A</t>
  </si>
  <si>
    <t xml:space="preserve">    2  1.0733  A</t>
  </si>
  <si>
    <t xml:space="preserve">    6  0.9700   B</t>
  </si>
  <si>
    <t xml:space="preserve">   11  0.9700   B</t>
  </si>
  <si>
    <t xml:space="preserve">    5  0.9533   B</t>
  </si>
  <si>
    <t xml:space="preserve">   10  0.9400   B</t>
  </si>
  <si>
    <t xml:space="preserve">    9  0.9333   B</t>
  </si>
  <si>
    <t xml:space="preserve">    1  0.9133   BC</t>
  </si>
  <si>
    <t xml:space="preserve">    8  0.8700    CD</t>
  </si>
  <si>
    <t xml:space="preserve">    7  0.8433     D</t>
  </si>
  <si>
    <t>Lsd</t>
  </si>
  <si>
    <t xml:space="preserve">0.9133 bc  </t>
  </si>
  <si>
    <t xml:space="preserve">1.0733 a </t>
  </si>
  <si>
    <t xml:space="preserve">1.1133 a </t>
  </si>
  <si>
    <t xml:space="preserve">1.1167 a </t>
  </si>
  <si>
    <t xml:space="preserve">0.9533 b  </t>
  </si>
  <si>
    <t xml:space="preserve">0.9700 b  </t>
  </si>
  <si>
    <t xml:space="preserve">0.8433 d    </t>
  </si>
  <si>
    <t xml:space="preserve">0.8700 cd   </t>
  </si>
  <si>
    <t xml:space="preserve">0.9333 b  </t>
  </si>
  <si>
    <t xml:space="preserve">0.9400 b </t>
  </si>
  <si>
    <t>10  0.3570  A</t>
  </si>
  <si>
    <t xml:space="preserve">    9  0.3487  A</t>
  </si>
  <si>
    <t xml:space="preserve">   11  0.3380  A</t>
  </si>
  <si>
    <t xml:space="preserve">    8  0.3357  A</t>
  </si>
  <si>
    <t xml:space="preserve">    6  0.2843   B</t>
  </si>
  <si>
    <t xml:space="preserve">    7  0.2727   BC</t>
  </si>
  <si>
    <t xml:space="preserve">    5  0.2583   BCD</t>
  </si>
  <si>
    <t xml:space="preserve">    3  0.2487    CDE</t>
  </si>
  <si>
    <t xml:space="preserve">    2  0.2413     DEF</t>
  </si>
  <si>
    <t xml:space="preserve">    4  0.2277      EF</t>
  </si>
  <si>
    <t xml:space="preserve">    1  0.2210       F</t>
  </si>
  <si>
    <t xml:space="preserve">0.2210 f      </t>
  </si>
  <si>
    <t xml:space="preserve">0.2413 def    </t>
  </si>
  <si>
    <t xml:space="preserve">0.2487 cde   </t>
  </si>
  <si>
    <t xml:space="preserve">0.2277 ef     </t>
  </si>
  <si>
    <t xml:space="preserve">0.2583 bcd  </t>
  </si>
  <si>
    <t xml:space="preserve">0.2843 b  </t>
  </si>
  <si>
    <t xml:space="preserve">0.2727 bc  </t>
  </si>
  <si>
    <t xml:space="preserve">0.3357 a </t>
  </si>
  <si>
    <t xml:space="preserve">0.3487 a </t>
  </si>
  <si>
    <t xml:space="preserve">0.3570 a </t>
  </si>
  <si>
    <t xml:space="preserve">0.3380 a </t>
  </si>
  <si>
    <t xml:space="preserve"> 1  0.5110  A</t>
  </si>
  <si>
    <t xml:space="preserve">    2  0.4957  A</t>
  </si>
  <si>
    <t xml:space="preserve">    5  0.4627   B</t>
  </si>
  <si>
    <t xml:space="preserve">    3  0.4547   BC</t>
  </si>
  <si>
    <t xml:space="preserve">    7  0.4523   BC</t>
  </si>
  <si>
    <t xml:space="preserve">    6  0.4493   BC</t>
  </si>
  <si>
    <t xml:space="preserve">    4  0.4460   BC</t>
  </si>
  <si>
    <t xml:space="preserve">    8  0.4407    C</t>
  </si>
  <si>
    <t xml:space="preserve">   10  0.3967     D</t>
  </si>
  <si>
    <t xml:space="preserve">   11  0.3950     D</t>
  </si>
  <si>
    <t xml:space="preserve">    9  0.3920     D</t>
  </si>
  <si>
    <t xml:space="preserve">0.5110 a </t>
  </si>
  <si>
    <t xml:space="preserve">0.4957 a </t>
  </si>
  <si>
    <t xml:space="preserve">0.4547 bc  </t>
  </si>
  <si>
    <t xml:space="preserve">0.4460 bc  </t>
  </si>
  <si>
    <t xml:space="preserve">0.4627 b  </t>
  </si>
  <si>
    <t xml:space="preserve">0.4493 bc  </t>
  </si>
  <si>
    <t xml:space="preserve">0.4523 bc  </t>
  </si>
  <si>
    <t xml:space="preserve">0.4407 c   </t>
  </si>
  <si>
    <t xml:space="preserve">0.3920 d    </t>
  </si>
  <si>
    <t xml:space="preserve">0.3967 d    </t>
  </si>
  <si>
    <t xml:space="preserve">0.3950 d    </t>
  </si>
  <si>
    <t xml:space="preserve"> 8  70.907  A</t>
  </si>
  <si>
    <t xml:space="preserve">    9  69.883  A</t>
  </si>
  <si>
    <t xml:space="preserve">   11  69.713  A</t>
  </si>
  <si>
    <t xml:space="preserve">   10  64.550   B</t>
  </si>
  <si>
    <t xml:space="preserve">    7  61.207    C</t>
  </si>
  <si>
    <t xml:space="preserve">    6  56.310     D</t>
  </si>
  <si>
    <t xml:space="preserve">    4  52.870      E</t>
  </si>
  <si>
    <t xml:space="preserve">    5  52.683      E</t>
  </si>
  <si>
    <t xml:space="preserve">    3  51.793      E</t>
  </si>
  <si>
    <t xml:space="preserve">    2  51.190      E</t>
  </si>
  <si>
    <t xml:space="preserve">    1  50.713      E</t>
  </si>
  <si>
    <t xml:space="preserve">50.713 e     </t>
  </si>
  <si>
    <t xml:space="preserve">51.190 e     </t>
  </si>
  <si>
    <t xml:space="preserve">51.793 e     </t>
  </si>
  <si>
    <t xml:space="preserve">52.870 e     </t>
  </si>
  <si>
    <t xml:space="preserve">52.683 e     </t>
  </si>
  <si>
    <t xml:space="preserve">56.310 d    </t>
  </si>
  <si>
    <t xml:space="preserve">61.207 c   </t>
  </si>
  <si>
    <t xml:space="preserve">70.907 a </t>
  </si>
  <si>
    <t xml:space="preserve">69.883 a </t>
  </si>
  <si>
    <t xml:space="preserve">64.550 b  </t>
  </si>
  <si>
    <t xml:space="preserve">69.713 a </t>
  </si>
  <si>
    <t xml:space="preserve"> 8  0.5333  A</t>
  </si>
  <si>
    <t xml:space="preserve">    7  0.5317  A</t>
  </si>
  <si>
    <t xml:space="preserve">    5  0.5190  AB</t>
  </si>
  <si>
    <t xml:space="preserve">   11  0.5187  AB</t>
  </si>
  <si>
    <t xml:space="preserve">    3  0.5030   BC</t>
  </si>
  <si>
    <t xml:space="preserve">    4  0.5023   BC</t>
  </si>
  <si>
    <t xml:space="preserve">    9  0.4970   BC</t>
  </si>
  <si>
    <t xml:space="preserve">    2  0.4917    C</t>
  </si>
  <si>
    <t xml:space="preserve">   10  0.4880    C</t>
  </si>
  <si>
    <t xml:space="preserve">    6  0.4877    C</t>
  </si>
  <si>
    <t xml:space="preserve">    1  0.4770    C</t>
  </si>
  <si>
    <t xml:space="preserve">0.4770 c   </t>
  </si>
  <si>
    <t xml:space="preserve">0.4917 c   </t>
  </si>
  <si>
    <t xml:space="preserve">0.5030 bc  </t>
  </si>
  <si>
    <t xml:space="preserve">0.5023 bc  </t>
  </si>
  <si>
    <t xml:space="preserve">0.5190 ab </t>
  </si>
  <si>
    <t xml:space="preserve">0.4877 c   </t>
  </si>
  <si>
    <t xml:space="preserve">0.5317 a </t>
  </si>
  <si>
    <t xml:space="preserve">0.5333 a </t>
  </si>
  <si>
    <t xml:space="preserve">0.4970 bc  </t>
  </si>
  <si>
    <t xml:space="preserve">0.4880 c   </t>
  </si>
  <si>
    <t xml:space="preserve">0.5187 ab </t>
  </si>
  <si>
    <t xml:space="preserve"> 7  0.5263  A</t>
  </si>
  <si>
    <t xml:space="preserve">    2  0.5130  AB</t>
  </si>
  <si>
    <t xml:space="preserve">    8  0.5077   BC</t>
  </si>
  <si>
    <t xml:space="preserve">    1  0.5067   BC</t>
  </si>
  <si>
    <t xml:space="preserve">   11  0.5063   BC</t>
  </si>
  <si>
    <t xml:space="preserve">    9  0.5050   BCD</t>
  </si>
  <si>
    <t xml:space="preserve">   10  0.4943    CDE</t>
  </si>
  <si>
    <t xml:space="preserve">    6  0.4917     DE</t>
  </si>
  <si>
    <t xml:space="preserve">    3  0.4913     DE</t>
  </si>
  <si>
    <t xml:space="preserve">    4  0.4867      EF</t>
  </si>
  <si>
    <t xml:space="preserve">    5  0.4730       F</t>
  </si>
  <si>
    <t xml:space="preserve">0.5067 bc  </t>
  </si>
  <si>
    <t xml:space="preserve">0.5130 ab </t>
  </si>
  <si>
    <t xml:space="preserve">0.4913 de    </t>
  </si>
  <si>
    <t xml:space="preserve">0.4867 ef     </t>
  </si>
  <si>
    <t xml:space="preserve">0.4730 f      </t>
  </si>
  <si>
    <t xml:space="preserve">0.4917 de    </t>
  </si>
  <si>
    <t xml:space="preserve">0.5263 a </t>
  </si>
  <si>
    <t xml:space="preserve">0.5077 bc  </t>
  </si>
  <si>
    <t xml:space="preserve">0.5050 bcd  </t>
  </si>
  <si>
    <t xml:space="preserve">0.4943 cde   </t>
  </si>
  <si>
    <t xml:space="preserve">0.5063 bc  </t>
  </si>
  <si>
    <t xml:space="preserve">    5  0.6167   BCD</t>
  </si>
  <si>
    <t xml:space="preserve">    4  0.6067    CD</t>
  </si>
  <si>
    <t xml:space="preserve">    3  0.5867     D</t>
  </si>
  <si>
    <t xml:space="preserve">    2  0.5833     D</t>
  </si>
  <si>
    <t xml:space="preserve">    1  0.5100      E</t>
  </si>
  <si>
    <t xml:space="preserve">   11  0.5067      E</t>
  </si>
  <si>
    <t xml:space="preserve">    6  0.4867      E</t>
  </si>
  <si>
    <t xml:space="preserve">0.5100 e     </t>
  </si>
  <si>
    <t xml:space="preserve">0.5833 d  </t>
  </si>
  <si>
    <t xml:space="preserve">0.5867 d  </t>
  </si>
  <si>
    <t xml:space="preserve">0.6067 cd </t>
  </si>
  <si>
    <t xml:space="preserve">0.6167 bcd  </t>
  </si>
  <si>
    <t xml:space="preserve">0.4867 e     </t>
  </si>
  <si>
    <t xml:space="preserve">0.6567 ab </t>
  </si>
  <si>
    <t>.6900 a</t>
  </si>
  <si>
    <t xml:space="preserve">0.6233 bcd  </t>
  </si>
  <si>
    <t xml:space="preserve">0.6333 bc  </t>
  </si>
  <si>
    <t xml:space="preserve"> 0.5067 e     </t>
  </si>
  <si>
    <t xml:space="preserve"> 7  11.833  A</t>
  </si>
  <si>
    <t xml:space="preserve">    8  11.467  AB</t>
  </si>
  <si>
    <t xml:space="preserve">    9  11.233  ABC</t>
  </si>
  <si>
    <t xml:space="preserve">   10  10.967  ABCD</t>
  </si>
  <si>
    <t xml:space="preserve">   11  10.767  ABCDE</t>
  </si>
  <si>
    <t xml:space="preserve">    6  10.533  ABCDE</t>
  </si>
  <si>
    <t xml:space="preserve">    5  10.200   BCDE</t>
  </si>
  <si>
    <t xml:space="preserve">    4  10.133   BCDE</t>
  </si>
  <si>
    <t xml:space="preserve">    3   9.833    CDE</t>
  </si>
  <si>
    <t xml:space="preserve">    2   9.633     DE</t>
  </si>
  <si>
    <t xml:space="preserve">    1   9.400      E</t>
  </si>
  <si>
    <t xml:space="preserve">9.400 e     </t>
  </si>
  <si>
    <t xml:space="preserve">9.633 de    </t>
  </si>
  <si>
    <t xml:space="preserve">9.833 cde   </t>
  </si>
  <si>
    <t>10.133  bcde</t>
  </si>
  <si>
    <t xml:space="preserve">10.200 bcde  </t>
  </si>
  <si>
    <t xml:space="preserve">10.533 abcde </t>
  </si>
  <si>
    <t xml:space="preserve">11.833 a </t>
  </si>
  <si>
    <t xml:space="preserve">11.467 ab </t>
  </si>
  <si>
    <t xml:space="preserve">11.233 abc </t>
  </si>
  <si>
    <t xml:space="preserve">10.967 abcd </t>
  </si>
  <si>
    <t xml:space="preserve">10.767 abcde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</si>
</sst>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rhat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ISAL%20KHAN/Desktop/Data%20calculation%20for%20K,%20P%20and%20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il p"/>
      <sheetName val="soil k"/>
      <sheetName val="soil zn"/>
      <sheetName val="biological yield"/>
      <sheetName val="Grain yield"/>
      <sheetName val="1000 grain wt"/>
      <sheetName val="k in grain"/>
      <sheetName val="p in grain"/>
      <sheetName val="zn in grain"/>
      <sheetName val="N in grain"/>
      <sheetName val="p in leaf"/>
      <sheetName val="k in leaf"/>
      <sheetName val="Zn in leaf"/>
      <sheetName val="Ph"/>
      <sheetName val="organic mattaer"/>
    </sheetNames>
    <sheetDataSet>
      <sheetData sheetId="0">
        <row r="7">
          <cell r="G7">
            <v>4.2789000000000001</v>
          </cell>
        </row>
        <row r="11">
          <cell r="I11">
            <v>1.8796999999999999</v>
          </cell>
        </row>
        <row r="13">
          <cell r="G13">
            <v>1.2398</v>
          </cell>
          <cell r="I13">
            <v>2.0525000000000002</v>
          </cell>
          <cell r="K13">
            <v>2.7498</v>
          </cell>
        </row>
        <row r="15">
          <cell r="I15">
            <v>2.4426999999999999</v>
          </cell>
          <cell r="K15">
            <v>2.5579000000000001</v>
          </cell>
        </row>
        <row r="16">
          <cell r="G16">
            <v>3.1785000000000001</v>
          </cell>
          <cell r="I16">
            <v>1.579</v>
          </cell>
          <cell r="K16">
            <v>3.6280000000000001</v>
          </cell>
        </row>
      </sheetData>
      <sheetData sheetId="1">
        <row r="6">
          <cell r="F6">
            <v>27.4</v>
          </cell>
        </row>
        <row r="17">
          <cell r="F17">
            <v>27.2</v>
          </cell>
        </row>
      </sheetData>
      <sheetData sheetId="2">
        <row r="7">
          <cell r="F7">
            <v>0.48599999999999999</v>
          </cell>
        </row>
        <row r="19">
          <cell r="F19">
            <v>0.30299999999999999</v>
          </cell>
        </row>
      </sheetData>
      <sheetData sheetId="3"/>
      <sheetData sheetId="4"/>
      <sheetData sheetId="5"/>
      <sheetData sheetId="6">
        <row r="7">
          <cell r="G7">
            <v>46.9</v>
          </cell>
        </row>
      </sheetData>
      <sheetData sheetId="7">
        <row r="7">
          <cell r="G7">
            <v>4.7858999999999998</v>
          </cell>
        </row>
        <row r="8">
          <cell r="G8">
            <v>6.9980000000000002</v>
          </cell>
          <cell r="K8">
            <v>5.9450000000000003</v>
          </cell>
        </row>
      </sheetData>
      <sheetData sheetId="8">
        <row r="7">
          <cell r="G7">
            <v>0.17899999999999999</v>
          </cell>
        </row>
      </sheetData>
      <sheetData sheetId="9"/>
      <sheetData sheetId="10">
        <row r="6">
          <cell r="G6">
            <v>6.7271999999999998</v>
          </cell>
        </row>
        <row r="7">
          <cell r="G7">
            <v>7.4265999999999996</v>
          </cell>
        </row>
        <row r="8">
          <cell r="K8">
            <v>7.7820999999999998</v>
          </cell>
        </row>
      </sheetData>
      <sheetData sheetId="11">
        <row r="6">
          <cell r="G6">
            <v>14.1</v>
          </cell>
        </row>
      </sheetData>
      <sheetData sheetId="12">
        <row r="6">
          <cell r="G6">
            <v>0.26300000000000001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raw K"/>
      <sheetName val="Grain K"/>
      <sheetName val="Soil K"/>
      <sheetName val="O M"/>
      <sheetName val="Grain P"/>
      <sheetName val="Plant P"/>
      <sheetName val="Soil P"/>
      <sheetName val="SOil M N"/>
      <sheetName val="Lime"/>
      <sheetName val="Soil T N"/>
      <sheetName val="STRW N"/>
      <sheetName val="GRAIN 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>
            <v>4.74</v>
          </cell>
        </row>
        <row r="8">
          <cell r="B8">
            <v>4.75</v>
          </cell>
          <cell r="D8">
            <v>0.8</v>
          </cell>
          <cell r="E8">
            <v>5.0000000000000001E-3</v>
          </cell>
          <cell r="F8">
            <v>1.4E-2</v>
          </cell>
          <cell r="G8">
            <v>100</v>
          </cell>
          <cell r="H8">
            <v>100</v>
          </cell>
          <cell r="I8">
            <v>0.2</v>
          </cell>
          <cell r="J8">
            <v>10</v>
          </cell>
        </row>
        <row r="9">
          <cell r="B9">
            <v>5.35</v>
          </cell>
          <cell r="D9">
            <v>0.8</v>
          </cell>
          <cell r="E9">
            <v>5.0000000000000001E-3</v>
          </cell>
          <cell r="F9">
            <v>1.4E-2</v>
          </cell>
          <cell r="G9">
            <v>100</v>
          </cell>
          <cell r="H9">
            <v>100</v>
          </cell>
          <cell r="I9">
            <v>0.2</v>
          </cell>
          <cell r="J9">
            <v>10</v>
          </cell>
        </row>
        <row r="11">
          <cell r="B11">
            <v>4.2</v>
          </cell>
          <cell r="D11">
            <v>0.8</v>
          </cell>
          <cell r="E11">
            <v>5.0000000000000001E-3</v>
          </cell>
          <cell r="F11">
            <v>1.4E-2</v>
          </cell>
          <cell r="G11">
            <v>100</v>
          </cell>
          <cell r="H11">
            <v>100</v>
          </cell>
          <cell r="I11">
            <v>0.2</v>
          </cell>
          <cell r="J11">
            <v>10</v>
          </cell>
        </row>
        <row r="13">
          <cell r="B13">
            <v>4.5999999999999996</v>
          </cell>
          <cell r="D13">
            <v>0.8</v>
          </cell>
          <cell r="E13">
            <v>5.0000000000000001E-3</v>
          </cell>
          <cell r="F13">
            <v>1.4E-2</v>
          </cell>
          <cell r="G13">
            <v>100</v>
          </cell>
          <cell r="H13">
            <v>100</v>
          </cell>
          <cell r="I13">
            <v>0.2</v>
          </cell>
          <cell r="J13">
            <v>10</v>
          </cell>
        </row>
        <row r="19">
          <cell r="B19">
            <v>4.1500000000000004</v>
          </cell>
          <cell r="D19">
            <v>0.8</v>
          </cell>
          <cell r="E19">
            <v>5.0000000000000001E-3</v>
          </cell>
          <cell r="F19">
            <v>1.4E-2</v>
          </cell>
          <cell r="G19">
            <v>100</v>
          </cell>
          <cell r="H19">
            <v>100</v>
          </cell>
          <cell r="I19">
            <v>0.2</v>
          </cell>
          <cell r="J19">
            <v>10</v>
          </cell>
        </row>
        <row r="20">
          <cell r="B20">
            <v>4.25</v>
          </cell>
          <cell r="D20">
            <v>0.8</v>
          </cell>
          <cell r="E20">
            <v>5.0000000000000001E-3</v>
          </cell>
          <cell r="F20">
            <v>1.4E-2</v>
          </cell>
          <cell r="G20">
            <v>100</v>
          </cell>
          <cell r="H20">
            <v>100</v>
          </cell>
          <cell r="I20">
            <v>0.2</v>
          </cell>
          <cell r="J20">
            <v>10</v>
          </cell>
        </row>
        <row r="30">
          <cell r="B30">
            <v>5.56</v>
          </cell>
          <cell r="D30">
            <v>0.8</v>
          </cell>
          <cell r="E30">
            <v>5.0000000000000001E-3</v>
          </cell>
          <cell r="F30">
            <v>1.4E-2</v>
          </cell>
          <cell r="G30">
            <v>100</v>
          </cell>
          <cell r="H30">
            <v>100</v>
          </cell>
          <cell r="I30">
            <v>0.2</v>
          </cell>
          <cell r="J30">
            <v>10</v>
          </cell>
        </row>
        <row r="31">
          <cell r="B31">
            <v>4.33</v>
          </cell>
          <cell r="D31">
            <v>0.8</v>
          </cell>
          <cell r="E31">
            <v>5.0000000000000001E-3</v>
          </cell>
          <cell r="F31">
            <v>1.4E-2</v>
          </cell>
          <cell r="G31">
            <v>100</v>
          </cell>
          <cell r="H31">
            <v>100</v>
          </cell>
          <cell r="I31">
            <v>0.2</v>
          </cell>
          <cell r="J31">
            <v>10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R16"/>
  <sheetViews>
    <sheetView workbookViewId="0">
      <selection activeCell="M15" sqref="M5:M15"/>
    </sheetView>
  </sheetViews>
  <sheetFormatPr defaultRowHeight="15"/>
  <sheetData>
    <row r="2" spans="5:18">
      <c r="G2" t="s">
        <v>4</v>
      </c>
    </row>
    <row r="5" spans="5:18">
      <c r="E5" t="s">
        <v>22</v>
      </c>
      <c r="G5" t="s">
        <v>0</v>
      </c>
      <c r="H5" t="s">
        <v>1</v>
      </c>
      <c r="I5" t="s">
        <v>2</v>
      </c>
      <c r="J5" t="s">
        <v>3</v>
      </c>
      <c r="M5" t="s">
        <v>101</v>
      </c>
    </row>
    <row r="6" spans="5:18">
      <c r="F6" t="s">
        <v>24</v>
      </c>
      <c r="G6" s="1">
        <v>3.75</v>
      </c>
      <c r="H6" s="1">
        <v>3.48</v>
      </c>
      <c r="I6" s="1">
        <v>3.73</v>
      </c>
      <c r="J6" s="1">
        <f t="shared" ref="J6:J16" si="0">AVERAGE(G6:I6)</f>
        <v>3.6533333333333338</v>
      </c>
      <c r="M6" t="s">
        <v>102</v>
      </c>
      <c r="R6" t="s">
        <v>90</v>
      </c>
    </row>
    <row r="7" spans="5:18">
      <c r="F7" t="s">
        <v>23</v>
      </c>
      <c r="G7" s="1">
        <v>3.84</v>
      </c>
      <c r="H7" s="1">
        <v>4.1500000000000004</v>
      </c>
      <c r="I7" s="1">
        <v>3.74</v>
      </c>
      <c r="J7" s="1">
        <f t="shared" si="0"/>
        <v>3.91</v>
      </c>
      <c r="M7" t="s">
        <v>103</v>
      </c>
      <c r="R7" t="s">
        <v>91</v>
      </c>
    </row>
    <row r="8" spans="5:18">
      <c r="F8" t="s">
        <v>25</v>
      </c>
      <c r="G8" s="1">
        <v>4.58</v>
      </c>
      <c r="H8" s="1">
        <v>4.74</v>
      </c>
      <c r="I8" s="1">
        <v>5.17</v>
      </c>
      <c r="J8" s="1">
        <f t="shared" si="0"/>
        <v>4.83</v>
      </c>
      <c r="M8" t="s">
        <v>104</v>
      </c>
      <c r="R8" t="s">
        <v>92</v>
      </c>
    </row>
    <row r="9" spans="5:18">
      <c r="F9" t="s">
        <v>26</v>
      </c>
      <c r="G9" s="1">
        <v>3.56</v>
      </c>
      <c r="H9" s="1">
        <v>3.74</v>
      </c>
      <c r="I9" s="1">
        <v>3.28</v>
      </c>
      <c r="J9" s="1">
        <f t="shared" si="0"/>
        <v>3.5266666666666668</v>
      </c>
      <c r="M9" t="s">
        <v>105</v>
      </c>
      <c r="R9" t="s">
        <v>93</v>
      </c>
    </row>
    <row r="10" spans="5:18">
      <c r="F10" t="s">
        <v>27</v>
      </c>
      <c r="G10" s="1">
        <v>3.68</v>
      </c>
      <c r="H10" s="1">
        <f>'[1]soil p'!I11*2</f>
        <v>3.7593999999999999</v>
      </c>
      <c r="I10" s="1">
        <v>3.62</v>
      </c>
      <c r="J10" s="1">
        <f t="shared" si="0"/>
        <v>3.6864666666666666</v>
      </c>
      <c r="M10" t="s">
        <v>106</v>
      </c>
      <c r="R10" t="s">
        <v>94</v>
      </c>
    </row>
    <row r="11" spans="5:18">
      <c r="F11" t="s">
        <v>28</v>
      </c>
      <c r="G11" s="1">
        <v>3.58</v>
      </c>
      <c r="H11" s="1">
        <v>3.78</v>
      </c>
      <c r="I11" s="1">
        <v>3.74</v>
      </c>
      <c r="J11" s="1">
        <f t="shared" si="0"/>
        <v>3.6999999999999997</v>
      </c>
      <c r="M11" t="s">
        <v>107</v>
      </c>
      <c r="R11" t="s">
        <v>95</v>
      </c>
    </row>
    <row r="12" spans="5:18">
      <c r="F12" t="s">
        <v>29</v>
      </c>
      <c r="G12" s="1">
        <f>'[1]soil p'!G13*2</f>
        <v>2.4796</v>
      </c>
      <c r="H12" s="1">
        <f>'[1]soil p'!I13*2</f>
        <v>4.1050000000000004</v>
      </c>
      <c r="I12" s="1">
        <f>'[1]soil p'!K13*2</f>
        <v>5.4996</v>
      </c>
      <c r="J12" s="1">
        <f t="shared" si="0"/>
        <v>4.0280666666666667</v>
      </c>
      <c r="M12" t="s">
        <v>108</v>
      </c>
      <c r="R12" t="s">
        <v>96</v>
      </c>
    </row>
    <row r="13" spans="5:18">
      <c r="F13" t="s">
        <v>30</v>
      </c>
      <c r="G13" s="1">
        <v>4.62</v>
      </c>
      <c r="H13" s="1">
        <v>4.38</v>
      </c>
      <c r="I13" s="1">
        <v>4.8600000000000003</v>
      </c>
      <c r="J13" s="1">
        <f t="shared" si="0"/>
        <v>4.62</v>
      </c>
      <c r="M13" t="s">
        <v>109</v>
      </c>
      <c r="R13" t="s">
        <v>97</v>
      </c>
    </row>
    <row r="14" spans="5:18">
      <c r="F14" t="s">
        <v>31</v>
      </c>
      <c r="G14" s="1">
        <v>4.78</v>
      </c>
      <c r="H14" s="1">
        <f>'[1]soil p'!I15*2</f>
        <v>4.8853999999999997</v>
      </c>
      <c r="I14" s="1">
        <f>'[1]soil p'!K15*2</f>
        <v>5.1158000000000001</v>
      </c>
      <c r="J14" s="1">
        <f t="shared" si="0"/>
        <v>4.9270666666666667</v>
      </c>
      <c r="M14" t="s">
        <v>110</v>
      </c>
      <c r="R14" t="s">
        <v>98</v>
      </c>
    </row>
    <row r="15" spans="5:18">
      <c r="F15" t="s">
        <v>32</v>
      </c>
      <c r="G15" s="1">
        <f>'[1]soil p'!G16*2</f>
        <v>6.3570000000000002</v>
      </c>
      <c r="H15" s="1">
        <f>'[1]soil p'!I16*2</f>
        <v>3.1579999999999999</v>
      </c>
      <c r="I15" s="1">
        <f>'[1]soil p'!K16*2</f>
        <v>7.2560000000000002</v>
      </c>
      <c r="J15" s="1">
        <f t="shared" si="0"/>
        <v>5.5903333333333336</v>
      </c>
      <c r="M15" t="s">
        <v>111</v>
      </c>
      <c r="R15" t="s">
        <v>99</v>
      </c>
    </row>
    <row r="16" spans="5:18">
      <c r="F16" t="s">
        <v>33</v>
      </c>
      <c r="G16" s="1">
        <v>4.76</v>
      </c>
      <c r="H16" s="1">
        <v>6.56</v>
      </c>
      <c r="I16" s="1">
        <v>5.69</v>
      </c>
      <c r="J16" s="1">
        <f t="shared" si="0"/>
        <v>5.6700000000000008</v>
      </c>
      <c r="R16" t="s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D3:S16"/>
  <sheetViews>
    <sheetView workbookViewId="0">
      <selection activeCell="D5" sqref="D5:F16"/>
    </sheetView>
  </sheetViews>
  <sheetFormatPr defaultRowHeight="15"/>
  <sheetData>
    <row r="3" spans="4:19">
      <c r="G3" t="s">
        <v>17</v>
      </c>
    </row>
    <row r="5" spans="4:19">
      <c r="D5" t="s">
        <v>45</v>
      </c>
      <c r="G5" t="s">
        <v>0</v>
      </c>
      <c r="H5" t="s">
        <v>1</v>
      </c>
      <c r="I5" t="s">
        <v>2</v>
      </c>
      <c r="J5" t="s">
        <v>3</v>
      </c>
      <c r="N5" t="s">
        <v>123</v>
      </c>
      <c r="S5" t="s">
        <v>112</v>
      </c>
    </row>
    <row r="6" spans="4:19">
      <c r="D6" t="s">
        <v>34</v>
      </c>
      <c r="G6" s="4">
        <f>('[1]p in leaf'!G6*100)/5000</f>
        <v>0.134544</v>
      </c>
      <c r="H6" s="4">
        <v>0.14699999999999999</v>
      </c>
      <c r="I6" s="4">
        <v>0.13200000000000001</v>
      </c>
      <c r="J6" s="4">
        <f t="shared" ref="J6:J16" si="0">AVERAGE(G6:I6)</f>
        <v>0.137848</v>
      </c>
      <c r="N6" t="s">
        <v>124</v>
      </c>
      <c r="S6" t="s">
        <v>113</v>
      </c>
    </row>
    <row r="7" spans="4:19">
      <c r="D7" t="s">
        <v>35</v>
      </c>
      <c r="G7" s="4">
        <f>('[1]p in leaf'!G7*100)/5000</f>
        <v>0.148532</v>
      </c>
      <c r="H7" s="4">
        <v>0.14199999999999999</v>
      </c>
      <c r="I7" s="4">
        <v>0.14699999999999999</v>
      </c>
      <c r="J7" s="4">
        <f t="shared" si="0"/>
        <v>0.145844</v>
      </c>
      <c r="N7" t="s">
        <v>125</v>
      </c>
      <c r="S7" t="s">
        <v>114</v>
      </c>
    </row>
    <row r="8" spans="4:19">
      <c r="D8" t="s">
        <v>36</v>
      </c>
      <c r="G8" s="4">
        <v>0.13900000000000001</v>
      </c>
      <c r="H8" s="4">
        <v>0.159</v>
      </c>
      <c r="I8" s="4">
        <f>('[1]p in leaf'!K8*100)/5000</f>
        <v>0.155642</v>
      </c>
      <c r="J8" s="4">
        <f t="shared" si="0"/>
        <v>0.15121400000000002</v>
      </c>
      <c r="N8" t="s">
        <v>126</v>
      </c>
      <c r="S8" t="s">
        <v>115</v>
      </c>
    </row>
    <row r="9" spans="4:19">
      <c r="D9" t="s">
        <v>37</v>
      </c>
      <c r="G9" s="4">
        <v>0.159</v>
      </c>
      <c r="H9" s="4">
        <v>0.14299999999999999</v>
      </c>
      <c r="I9" s="4">
        <v>0.17799999999999999</v>
      </c>
      <c r="J9" s="4">
        <f t="shared" si="0"/>
        <v>0.16</v>
      </c>
      <c r="N9" t="s">
        <v>127</v>
      </c>
      <c r="S9" t="s">
        <v>116</v>
      </c>
    </row>
    <row r="10" spans="4:19">
      <c r="D10" t="s">
        <v>38</v>
      </c>
      <c r="G10" s="4">
        <v>0.189</v>
      </c>
      <c r="H10" s="4">
        <v>0.13600000000000001</v>
      </c>
      <c r="I10" s="4">
        <v>0.159</v>
      </c>
      <c r="J10" s="4">
        <f t="shared" si="0"/>
        <v>0.16133333333333333</v>
      </c>
      <c r="N10" t="s">
        <v>128</v>
      </c>
      <c r="S10" t="s">
        <v>117</v>
      </c>
    </row>
    <row r="11" spans="4:19">
      <c r="D11" t="s">
        <v>39</v>
      </c>
      <c r="G11" s="4">
        <v>0.16700000000000001</v>
      </c>
      <c r="H11" s="4">
        <v>0.16200000000000001</v>
      </c>
      <c r="I11" s="4">
        <v>0.157</v>
      </c>
      <c r="J11" s="4">
        <f t="shared" si="0"/>
        <v>0.16200000000000001</v>
      </c>
      <c r="N11" t="s">
        <v>128</v>
      </c>
      <c r="S11" t="s">
        <v>118</v>
      </c>
    </row>
    <row r="12" spans="4:19">
      <c r="D12" t="s">
        <v>40</v>
      </c>
      <c r="G12" s="4">
        <v>0.157</v>
      </c>
      <c r="H12" s="4">
        <v>0.17199999999999999</v>
      </c>
      <c r="I12" s="4">
        <v>0.16500000000000001</v>
      </c>
      <c r="J12" s="4">
        <f t="shared" si="0"/>
        <v>0.16466666666666666</v>
      </c>
      <c r="N12" t="s">
        <v>129</v>
      </c>
      <c r="S12" t="s">
        <v>119</v>
      </c>
    </row>
    <row r="13" spans="4:19">
      <c r="D13" t="s">
        <v>41</v>
      </c>
      <c r="G13" s="4">
        <v>0.17899999999999999</v>
      </c>
      <c r="H13" s="4">
        <v>0.17699999999999999</v>
      </c>
      <c r="I13" s="4">
        <v>0.152</v>
      </c>
      <c r="J13" s="4">
        <f t="shared" si="0"/>
        <v>0.16933333333333334</v>
      </c>
      <c r="N13" t="s">
        <v>130</v>
      </c>
      <c r="S13" t="s">
        <v>120</v>
      </c>
    </row>
    <row r="14" spans="4:19">
      <c r="D14" t="s">
        <v>42</v>
      </c>
      <c r="G14" s="4">
        <v>0.17899999999999999</v>
      </c>
      <c r="H14" s="4">
        <v>0.16300000000000001</v>
      </c>
      <c r="I14" s="4">
        <v>0.17</v>
      </c>
      <c r="J14" s="4">
        <f t="shared" si="0"/>
        <v>0.17066666666666666</v>
      </c>
      <c r="N14" t="s">
        <v>131</v>
      </c>
      <c r="S14" t="s">
        <v>121</v>
      </c>
    </row>
    <row r="15" spans="4:19">
      <c r="D15" t="s">
        <v>43</v>
      </c>
      <c r="G15" s="4">
        <v>0.182</v>
      </c>
      <c r="H15" s="4">
        <v>0.16400000000000001</v>
      </c>
      <c r="I15" s="4">
        <v>0.17199999999999999</v>
      </c>
      <c r="J15" s="4">
        <f t="shared" si="0"/>
        <v>0.17266666666666666</v>
      </c>
      <c r="N15" t="s">
        <v>132</v>
      </c>
      <c r="S15" t="s">
        <v>122</v>
      </c>
    </row>
    <row r="16" spans="4:19">
      <c r="D16" t="s">
        <v>44</v>
      </c>
      <c r="E16" t="s">
        <v>33</v>
      </c>
      <c r="G16" s="4">
        <v>0.192</v>
      </c>
      <c r="H16" s="4">
        <v>0.16900000000000001</v>
      </c>
      <c r="I16" s="4">
        <v>0.16200000000000001</v>
      </c>
      <c r="J16" s="4">
        <f t="shared" si="0"/>
        <v>0.17433333333333334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D2:Q19"/>
  <sheetViews>
    <sheetView workbookViewId="0">
      <selection activeCell="M19" sqref="M19"/>
    </sheetView>
  </sheetViews>
  <sheetFormatPr defaultRowHeight="15"/>
  <sheetData>
    <row r="2" spans="4:17">
      <c r="G2" t="s">
        <v>18</v>
      </c>
    </row>
    <row r="4" spans="4:17">
      <c r="D4" t="s">
        <v>45</v>
      </c>
      <c r="G4" t="s">
        <v>0</v>
      </c>
      <c r="H4" t="s">
        <v>1</v>
      </c>
      <c r="I4" t="s">
        <v>2</v>
      </c>
      <c r="J4" t="s">
        <v>3</v>
      </c>
    </row>
    <row r="5" spans="4:17">
      <c r="D5" t="s">
        <v>34</v>
      </c>
      <c r="G5" s="4">
        <v>0.48199999999999998</v>
      </c>
      <c r="H5" s="4">
        <v>0.44700000000000001</v>
      </c>
      <c r="I5" s="4">
        <v>0.502</v>
      </c>
      <c r="J5" s="4">
        <f t="shared" ref="J5:J15" si="0">AVERAGE(G5:I5)</f>
        <v>0.47700000000000004</v>
      </c>
      <c r="M5" t="s">
        <v>319</v>
      </c>
      <c r="Q5" t="s">
        <v>308</v>
      </c>
    </row>
    <row r="6" spans="4:17">
      <c r="D6" t="s">
        <v>35</v>
      </c>
      <c r="G6" s="4">
        <v>0.501</v>
      </c>
      <c r="H6" s="4">
        <v>0.49199999999999999</v>
      </c>
      <c r="I6" s="4">
        <v>0.48199999999999998</v>
      </c>
      <c r="J6" s="4">
        <f t="shared" si="0"/>
        <v>0.4916666666666667</v>
      </c>
      <c r="M6" t="s">
        <v>320</v>
      </c>
      <c r="Q6" t="s">
        <v>309</v>
      </c>
    </row>
    <row r="7" spans="4:17">
      <c r="D7" t="s">
        <v>36</v>
      </c>
      <c r="G7" s="4">
        <v>0.50600000000000001</v>
      </c>
      <c r="H7" s="4">
        <v>0.51200000000000001</v>
      </c>
      <c r="I7" s="4">
        <v>0.49099999999999999</v>
      </c>
      <c r="J7" s="4">
        <f t="shared" si="0"/>
        <v>0.503</v>
      </c>
      <c r="M7" t="s">
        <v>321</v>
      </c>
      <c r="Q7" t="s">
        <v>310</v>
      </c>
    </row>
    <row r="8" spans="4:17">
      <c r="D8" t="s">
        <v>37</v>
      </c>
      <c r="G8" s="4">
        <v>0.504</v>
      </c>
      <c r="H8" s="4">
        <v>0.48799999999999999</v>
      </c>
      <c r="I8" s="4">
        <v>0.51500000000000001</v>
      </c>
      <c r="J8" s="4">
        <f t="shared" si="0"/>
        <v>0.50233333333333341</v>
      </c>
      <c r="M8" t="s">
        <v>322</v>
      </c>
      <c r="Q8" t="s">
        <v>311</v>
      </c>
    </row>
    <row r="9" spans="4:17">
      <c r="D9" t="s">
        <v>38</v>
      </c>
      <c r="G9" s="4">
        <v>0.50700000000000001</v>
      </c>
      <c r="H9" s="4">
        <v>0.51900000000000002</v>
      </c>
      <c r="I9" s="4">
        <v>0.53100000000000003</v>
      </c>
      <c r="J9" s="4">
        <f t="shared" si="0"/>
        <v>0.51900000000000002</v>
      </c>
      <c r="M9" t="s">
        <v>323</v>
      </c>
      <c r="Q9" t="s">
        <v>312</v>
      </c>
    </row>
    <row r="10" spans="4:17">
      <c r="D10" t="s">
        <v>39</v>
      </c>
      <c r="G10" s="4">
        <v>0.48399999999999999</v>
      </c>
      <c r="H10" s="4">
        <v>0.49399999999999999</v>
      </c>
      <c r="I10" s="4">
        <v>0.48499999999999999</v>
      </c>
      <c r="J10" s="4">
        <f t="shared" si="0"/>
        <v>0.48766666666666669</v>
      </c>
      <c r="M10" t="s">
        <v>324</v>
      </c>
      <c r="Q10" t="s">
        <v>313</v>
      </c>
    </row>
    <row r="11" spans="4:17">
      <c r="D11" t="s">
        <v>40</v>
      </c>
      <c r="G11" s="4">
        <v>0.54200000000000004</v>
      </c>
      <c r="H11" s="4">
        <v>0.51600000000000001</v>
      </c>
      <c r="I11" s="4">
        <v>0.53700000000000003</v>
      </c>
      <c r="J11" s="4">
        <f t="shared" si="0"/>
        <v>0.53166666666666673</v>
      </c>
      <c r="M11" t="s">
        <v>325</v>
      </c>
      <c r="Q11" t="s">
        <v>314</v>
      </c>
    </row>
    <row r="12" spans="4:17">
      <c r="D12" t="s">
        <v>41</v>
      </c>
      <c r="G12" s="4">
        <v>0.51700000000000002</v>
      </c>
      <c r="H12" s="4">
        <v>0.52100000000000002</v>
      </c>
      <c r="I12" s="4">
        <v>0.56200000000000006</v>
      </c>
      <c r="J12" s="4">
        <f t="shared" si="0"/>
        <v>0.53333333333333333</v>
      </c>
      <c r="M12" t="s">
        <v>326</v>
      </c>
      <c r="Q12" t="s">
        <v>315</v>
      </c>
    </row>
    <row r="13" spans="4:17">
      <c r="D13" t="s">
        <v>42</v>
      </c>
      <c r="G13" s="4">
        <v>0.51800000000000002</v>
      </c>
      <c r="H13" s="4">
        <v>0.49099999999999999</v>
      </c>
      <c r="I13" s="4">
        <v>0.48199999999999998</v>
      </c>
      <c r="J13" s="4">
        <f t="shared" si="0"/>
        <v>0.49699999999999994</v>
      </c>
      <c r="M13" t="s">
        <v>327</v>
      </c>
      <c r="Q13" t="s">
        <v>316</v>
      </c>
    </row>
    <row r="14" spans="4:17">
      <c r="D14" t="s">
        <v>43</v>
      </c>
      <c r="G14" s="4">
        <v>0.49399999999999999</v>
      </c>
      <c r="H14" s="4">
        <v>0.47199999999999998</v>
      </c>
      <c r="I14" s="4">
        <v>0.498</v>
      </c>
      <c r="J14" s="4">
        <f t="shared" si="0"/>
        <v>0.48799999999999999</v>
      </c>
      <c r="M14" t="s">
        <v>328</v>
      </c>
      <c r="Q14" t="s">
        <v>317</v>
      </c>
    </row>
    <row r="15" spans="4:17">
      <c r="D15" t="s">
        <v>44</v>
      </c>
      <c r="E15" t="s">
        <v>33</v>
      </c>
      <c r="G15" s="4">
        <v>0.53400000000000003</v>
      </c>
      <c r="H15" s="4">
        <v>0.50900000000000001</v>
      </c>
      <c r="I15" s="4">
        <v>0.51300000000000001</v>
      </c>
      <c r="J15" s="4">
        <f t="shared" si="0"/>
        <v>0.51866666666666672</v>
      </c>
      <c r="M15" t="s">
        <v>329</v>
      </c>
      <c r="Q15" t="s">
        <v>318</v>
      </c>
    </row>
    <row r="19" spans="12:13">
      <c r="L19" t="s">
        <v>208</v>
      </c>
      <c r="M19">
        <v>2.6100000000000002E-2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E2:Q15"/>
  <sheetViews>
    <sheetView workbookViewId="0">
      <selection activeCell="N5" sqref="N5:N15"/>
    </sheetView>
  </sheetViews>
  <sheetFormatPr defaultRowHeight="15"/>
  <sheetData>
    <row r="2" spans="5:17">
      <c r="H2" t="s">
        <v>19</v>
      </c>
    </row>
    <row r="4" spans="5:17">
      <c r="E4" t="s">
        <v>45</v>
      </c>
      <c r="H4" t="s">
        <v>0</v>
      </c>
      <c r="I4" t="s">
        <v>1</v>
      </c>
      <c r="J4" t="s">
        <v>2</v>
      </c>
    </row>
    <row r="5" spans="5:17">
      <c r="E5" t="s">
        <v>34</v>
      </c>
      <c r="H5" s="4">
        <v>0.216</v>
      </c>
      <c r="I5" s="4">
        <v>0.22900000000000001</v>
      </c>
      <c r="J5" s="4">
        <v>0.218</v>
      </c>
      <c r="K5" s="4">
        <f t="shared" ref="K5:K15" si="0">AVERAGE(H5:J5)</f>
        <v>0.221</v>
      </c>
      <c r="N5" t="s">
        <v>253</v>
      </c>
      <c r="Q5" t="s">
        <v>242</v>
      </c>
    </row>
    <row r="6" spans="5:17">
      <c r="E6" t="s">
        <v>35</v>
      </c>
      <c r="H6" s="4">
        <v>0.246</v>
      </c>
      <c r="I6" s="4">
        <v>0.247</v>
      </c>
      <c r="J6" s="4">
        <v>0.23100000000000001</v>
      </c>
      <c r="K6" s="4">
        <f t="shared" si="0"/>
        <v>0.24133333333333332</v>
      </c>
      <c r="N6" t="s">
        <v>254</v>
      </c>
      <c r="Q6" t="s">
        <v>243</v>
      </c>
    </row>
    <row r="7" spans="5:17">
      <c r="E7" t="s">
        <v>36</v>
      </c>
      <c r="H7" s="4">
        <v>0.25700000000000001</v>
      </c>
      <c r="I7" s="4">
        <v>0.23699999999999999</v>
      </c>
      <c r="J7" s="4">
        <v>0.252</v>
      </c>
      <c r="K7" s="4">
        <f t="shared" si="0"/>
        <v>0.24866666666666667</v>
      </c>
      <c r="N7" t="s">
        <v>255</v>
      </c>
      <c r="Q7" t="s">
        <v>244</v>
      </c>
    </row>
    <row r="8" spans="5:17">
      <c r="E8" t="s">
        <v>37</v>
      </c>
      <c r="H8" s="4">
        <v>0.23100000000000001</v>
      </c>
      <c r="I8" s="4">
        <v>0.22700000000000001</v>
      </c>
      <c r="J8" s="4">
        <v>0.22500000000000001</v>
      </c>
      <c r="K8" s="4">
        <f t="shared" si="0"/>
        <v>0.22766666666666668</v>
      </c>
      <c r="N8" t="s">
        <v>256</v>
      </c>
      <c r="Q8" t="s">
        <v>245</v>
      </c>
    </row>
    <row r="9" spans="5:17">
      <c r="E9" t="s">
        <v>38</v>
      </c>
      <c r="H9" s="4">
        <v>0.26200000000000001</v>
      </c>
      <c r="I9" s="4">
        <v>0.254</v>
      </c>
      <c r="J9" s="4">
        <v>0.25900000000000001</v>
      </c>
      <c r="K9" s="4">
        <f t="shared" si="0"/>
        <v>0.25833333333333336</v>
      </c>
      <c r="N9" t="s">
        <v>257</v>
      </c>
      <c r="Q9" t="s">
        <v>246</v>
      </c>
    </row>
    <row r="10" spans="5:17">
      <c r="E10" t="s">
        <v>39</v>
      </c>
      <c r="H10" s="4">
        <v>0.28599999999999998</v>
      </c>
      <c r="I10" s="4">
        <v>0.27500000000000002</v>
      </c>
      <c r="J10" s="4">
        <v>0.29199999999999998</v>
      </c>
      <c r="K10" s="4">
        <f t="shared" si="0"/>
        <v>0.28433333333333333</v>
      </c>
      <c r="N10" t="s">
        <v>258</v>
      </c>
      <c r="Q10" t="s">
        <v>247</v>
      </c>
    </row>
    <row r="11" spans="5:17">
      <c r="E11" t="s">
        <v>40</v>
      </c>
      <c r="H11" s="4">
        <v>0.26900000000000002</v>
      </c>
      <c r="I11" s="4">
        <v>0.28799999999999998</v>
      </c>
      <c r="J11" s="4">
        <v>0.26100000000000001</v>
      </c>
      <c r="K11" s="4">
        <f t="shared" si="0"/>
        <v>0.27266666666666667</v>
      </c>
      <c r="N11" t="s">
        <v>259</v>
      </c>
      <c r="Q11" t="s">
        <v>248</v>
      </c>
    </row>
    <row r="12" spans="5:17">
      <c r="E12" t="s">
        <v>41</v>
      </c>
      <c r="H12" s="4">
        <v>0.31869999999999998</v>
      </c>
      <c r="I12" s="4">
        <v>0.33700000000000002</v>
      </c>
      <c r="J12" s="4">
        <v>0.35099999999999998</v>
      </c>
      <c r="K12" s="4">
        <f t="shared" si="0"/>
        <v>0.33556666666666662</v>
      </c>
      <c r="N12" t="s">
        <v>260</v>
      </c>
      <c r="Q12" t="s">
        <v>249</v>
      </c>
    </row>
    <row r="13" spans="5:17">
      <c r="E13" t="s">
        <v>42</v>
      </c>
      <c r="H13" s="4">
        <v>0.34200000000000003</v>
      </c>
      <c r="I13" s="4">
        <v>0.34699999999999998</v>
      </c>
      <c r="J13" s="4">
        <v>0.35699999999999998</v>
      </c>
      <c r="K13" s="4">
        <f t="shared" si="0"/>
        <v>0.34866666666666668</v>
      </c>
      <c r="N13" t="s">
        <v>261</v>
      </c>
      <c r="Q13" t="s">
        <v>250</v>
      </c>
    </row>
    <row r="14" spans="5:17">
      <c r="E14" t="s">
        <v>43</v>
      </c>
      <c r="H14" s="4">
        <v>0.36499999999999999</v>
      </c>
      <c r="I14" s="4">
        <v>0.39100000000000001</v>
      </c>
      <c r="J14" s="4">
        <v>0.315</v>
      </c>
      <c r="K14" s="4">
        <f t="shared" si="0"/>
        <v>0.35699999999999998</v>
      </c>
      <c r="N14" t="s">
        <v>262</v>
      </c>
      <c r="Q14" t="s">
        <v>251</v>
      </c>
    </row>
    <row r="15" spans="5:17">
      <c r="E15" t="s">
        <v>44</v>
      </c>
      <c r="F15" t="s">
        <v>33</v>
      </c>
      <c r="H15" s="4">
        <v>0.34899999999999998</v>
      </c>
      <c r="I15" s="4">
        <v>0.32900000000000001</v>
      </c>
      <c r="J15" s="4">
        <v>0.33600000000000002</v>
      </c>
      <c r="K15" s="4">
        <f t="shared" si="0"/>
        <v>0.33800000000000002</v>
      </c>
      <c r="N15" t="s">
        <v>263</v>
      </c>
      <c r="Q15" t="s">
        <v>252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E4:R16"/>
  <sheetViews>
    <sheetView workbookViewId="0">
      <selection activeCell="N15" sqref="N15"/>
    </sheetView>
  </sheetViews>
  <sheetFormatPr defaultRowHeight="15"/>
  <sheetData>
    <row r="4" spans="5:18">
      <c r="H4" t="s">
        <v>20</v>
      </c>
    </row>
    <row r="5" spans="5:18">
      <c r="E5" t="s">
        <v>45</v>
      </c>
      <c r="H5" t="s">
        <v>0</v>
      </c>
      <c r="I5" t="s">
        <v>1</v>
      </c>
      <c r="J5" t="s">
        <v>2</v>
      </c>
      <c r="K5" t="s">
        <v>3</v>
      </c>
      <c r="N5" t="s">
        <v>166</v>
      </c>
      <c r="R5" t="s">
        <v>155</v>
      </c>
    </row>
    <row r="6" spans="5:18">
      <c r="E6" t="s">
        <v>34</v>
      </c>
      <c r="H6">
        <v>7.89</v>
      </c>
      <c r="I6">
        <v>7.95</v>
      </c>
      <c r="J6">
        <v>7.82</v>
      </c>
      <c r="K6" s="1">
        <f t="shared" ref="K6:K16" si="0">AVERAGE(H6:J6)</f>
        <v>7.8866666666666667</v>
      </c>
      <c r="N6" t="s">
        <v>167</v>
      </c>
      <c r="R6" t="s">
        <v>156</v>
      </c>
    </row>
    <row r="7" spans="5:18">
      <c r="E7" t="s">
        <v>35</v>
      </c>
      <c r="H7">
        <v>7.95</v>
      </c>
      <c r="I7">
        <v>7.93</v>
      </c>
      <c r="J7">
        <v>7.89</v>
      </c>
      <c r="K7" s="1">
        <f t="shared" si="0"/>
        <v>7.9233333333333329</v>
      </c>
      <c r="N7" t="s">
        <v>168</v>
      </c>
      <c r="R7" t="s">
        <v>157</v>
      </c>
    </row>
    <row r="8" spans="5:18">
      <c r="E8" t="s">
        <v>36</v>
      </c>
      <c r="H8">
        <v>7.89</v>
      </c>
      <c r="I8">
        <v>7.93</v>
      </c>
      <c r="J8">
        <v>7.91</v>
      </c>
      <c r="K8" s="1">
        <f t="shared" si="0"/>
        <v>7.91</v>
      </c>
      <c r="N8" t="s">
        <v>169</v>
      </c>
      <c r="R8" t="s">
        <v>158</v>
      </c>
    </row>
    <row r="9" spans="5:18">
      <c r="E9" t="s">
        <v>37</v>
      </c>
      <c r="H9">
        <v>7.9</v>
      </c>
      <c r="I9">
        <v>7.91</v>
      </c>
      <c r="J9">
        <v>7.93</v>
      </c>
      <c r="K9" s="1">
        <f t="shared" si="0"/>
        <v>7.913333333333334</v>
      </c>
      <c r="N9" t="s">
        <v>170</v>
      </c>
      <c r="R9" t="s">
        <v>159</v>
      </c>
    </row>
    <row r="10" spans="5:18">
      <c r="E10" t="s">
        <v>38</v>
      </c>
      <c r="H10">
        <v>7.96</v>
      </c>
      <c r="I10">
        <v>7.95</v>
      </c>
      <c r="J10">
        <v>7.93</v>
      </c>
      <c r="K10" s="1">
        <f t="shared" si="0"/>
        <v>7.9466666666666663</v>
      </c>
      <c r="N10" t="s">
        <v>171</v>
      </c>
      <c r="R10" t="s">
        <v>160</v>
      </c>
    </row>
    <row r="11" spans="5:18">
      <c r="E11" t="s">
        <v>39</v>
      </c>
      <c r="H11">
        <v>7.92</v>
      </c>
      <c r="I11">
        <v>7.96</v>
      </c>
      <c r="J11">
        <v>7.95</v>
      </c>
      <c r="K11" s="1">
        <f t="shared" si="0"/>
        <v>7.9433333333333325</v>
      </c>
      <c r="N11" t="s">
        <v>171</v>
      </c>
      <c r="R11" t="s">
        <v>161</v>
      </c>
    </row>
    <row r="12" spans="5:18">
      <c r="E12" t="s">
        <v>40</v>
      </c>
      <c r="H12">
        <v>7.97</v>
      </c>
      <c r="I12">
        <v>7.9</v>
      </c>
      <c r="J12">
        <v>7.96</v>
      </c>
      <c r="K12" s="1">
        <f t="shared" si="0"/>
        <v>7.9433333333333342</v>
      </c>
      <c r="N12" t="s">
        <v>167</v>
      </c>
      <c r="R12" t="s">
        <v>162</v>
      </c>
    </row>
    <row r="13" spans="5:18">
      <c r="E13" t="s">
        <v>41</v>
      </c>
      <c r="H13">
        <v>7.95</v>
      </c>
      <c r="I13">
        <v>7.9</v>
      </c>
      <c r="J13">
        <v>7.92</v>
      </c>
      <c r="K13" s="1">
        <f t="shared" si="0"/>
        <v>7.9233333333333347</v>
      </c>
      <c r="N13" t="s">
        <v>172</v>
      </c>
      <c r="R13" t="s">
        <v>163</v>
      </c>
    </row>
    <row r="14" spans="5:18">
      <c r="E14" t="s">
        <v>42</v>
      </c>
      <c r="H14">
        <v>7.93</v>
      </c>
      <c r="I14">
        <v>7.87</v>
      </c>
      <c r="J14">
        <v>7.92</v>
      </c>
      <c r="K14" s="1">
        <f t="shared" si="0"/>
        <v>7.9066666666666663</v>
      </c>
      <c r="N14" t="s">
        <v>173</v>
      </c>
      <c r="R14" t="s">
        <v>164</v>
      </c>
    </row>
    <row r="15" spans="5:18">
      <c r="E15" t="s">
        <v>43</v>
      </c>
      <c r="H15">
        <v>7.92</v>
      </c>
      <c r="I15">
        <v>7.92</v>
      </c>
      <c r="J15">
        <v>7.91</v>
      </c>
      <c r="K15" s="1">
        <f t="shared" si="0"/>
        <v>7.916666666666667</v>
      </c>
      <c r="N15" t="s">
        <v>174</v>
      </c>
      <c r="R15" t="s">
        <v>165</v>
      </c>
    </row>
    <row r="16" spans="5:18">
      <c r="E16" t="s">
        <v>44</v>
      </c>
      <c r="F16" t="s">
        <v>33</v>
      </c>
      <c r="H16">
        <v>7.96</v>
      </c>
      <c r="I16">
        <v>7.93</v>
      </c>
      <c r="J16">
        <v>7.92</v>
      </c>
      <c r="K16" s="1">
        <f t="shared" si="0"/>
        <v>7.9366666666666674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D2:R18"/>
  <sheetViews>
    <sheetView workbookViewId="0">
      <selection activeCell="G5" sqref="G5:I15"/>
    </sheetView>
  </sheetViews>
  <sheetFormatPr defaultRowHeight="15"/>
  <sheetData>
    <row r="2" spans="4:18">
      <c r="G2" t="s">
        <v>21</v>
      </c>
    </row>
    <row r="4" spans="4:18">
      <c r="D4" t="s">
        <v>45</v>
      </c>
      <c r="G4" t="s">
        <v>0</v>
      </c>
      <c r="H4" t="s">
        <v>1</v>
      </c>
      <c r="I4" t="s">
        <v>2</v>
      </c>
      <c r="J4" t="s">
        <v>3</v>
      </c>
      <c r="M4" t="s">
        <v>186</v>
      </c>
    </row>
    <row r="5" spans="4:18">
      <c r="D5" t="s">
        <v>34</v>
      </c>
      <c r="G5" s="1">
        <v>0.88</v>
      </c>
      <c r="H5" s="1">
        <f>(('[2]STRW N'!B13-'[2]STRW N'!D13)*'[2]STRW N'!E13*'[2]STRW N'!F13*'[2]STRW N'!G13*'[2]STRW N'!H13)/('[2]STRW N'!I13*'[2]STRW N'!J13)</f>
        <v>0.84350000000000014</v>
      </c>
      <c r="I5" s="1">
        <v>0.83</v>
      </c>
      <c r="J5" s="1">
        <f t="shared" ref="J5:J15" si="0">AVERAGE(G5:I5)</f>
        <v>0.85116666666666674</v>
      </c>
      <c r="M5" t="s">
        <v>187</v>
      </c>
      <c r="R5" t="s">
        <v>175</v>
      </c>
    </row>
    <row r="6" spans="4:18">
      <c r="D6" t="s">
        <v>35</v>
      </c>
      <c r="G6" s="1">
        <v>1.0900000000000001</v>
      </c>
      <c r="H6" s="1">
        <v>1.05</v>
      </c>
      <c r="I6" s="1">
        <v>1.03</v>
      </c>
      <c r="J6" s="1">
        <f t="shared" si="0"/>
        <v>1.0566666666666666</v>
      </c>
      <c r="M6" t="s">
        <v>188</v>
      </c>
      <c r="R6" t="s">
        <v>176</v>
      </c>
    </row>
    <row r="7" spans="4:18">
      <c r="D7" t="s">
        <v>36</v>
      </c>
      <c r="G7" s="1">
        <v>1.08</v>
      </c>
      <c r="H7" s="1">
        <v>1.1000000000000001</v>
      </c>
      <c r="I7" s="1">
        <v>1.07</v>
      </c>
      <c r="J7" s="1">
        <f t="shared" si="0"/>
        <v>1.0833333333333333</v>
      </c>
      <c r="M7" t="s">
        <v>189</v>
      </c>
      <c r="R7" t="s">
        <v>177</v>
      </c>
    </row>
    <row r="8" spans="4:18">
      <c r="D8" t="s">
        <v>37</v>
      </c>
      <c r="G8" s="1">
        <v>1.1399999999999999</v>
      </c>
      <c r="H8" s="1">
        <v>1.1100000000000001</v>
      </c>
      <c r="I8" s="1">
        <v>1.1499999999999999</v>
      </c>
      <c r="J8" s="1">
        <f t="shared" si="0"/>
        <v>1.1333333333333333</v>
      </c>
      <c r="M8" t="s">
        <v>190</v>
      </c>
      <c r="R8" t="s">
        <v>178</v>
      </c>
    </row>
    <row r="9" spans="4:18">
      <c r="D9" t="s">
        <v>38</v>
      </c>
      <c r="G9" s="1">
        <v>1.1499999999999999</v>
      </c>
      <c r="H9" s="1">
        <v>1.1299999999999999</v>
      </c>
      <c r="I9" s="1">
        <v>1.1599999999999999</v>
      </c>
      <c r="J9" s="1">
        <f t="shared" si="0"/>
        <v>1.1466666666666665</v>
      </c>
      <c r="M9" t="s">
        <v>191</v>
      </c>
      <c r="R9" t="s">
        <v>179</v>
      </c>
    </row>
    <row r="10" spans="4:18">
      <c r="D10" t="s">
        <v>39</v>
      </c>
      <c r="G10" s="1">
        <v>1.18</v>
      </c>
      <c r="H10" s="1">
        <v>1.2</v>
      </c>
      <c r="I10" s="1">
        <v>1.21</v>
      </c>
      <c r="J10" s="1">
        <f t="shared" si="0"/>
        <v>1.1966666666666665</v>
      </c>
      <c r="M10" t="s">
        <v>192</v>
      </c>
      <c r="R10" t="s">
        <v>180</v>
      </c>
    </row>
    <row r="11" spans="4:18">
      <c r="D11" t="s">
        <v>40</v>
      </c>
      <c r="G11" s="1">
        <f>(('[2]STRW N'!B8-'[2]STRW N'!D8)*'[2]STRW N'!E8*'[2]STRW N'!F8*'[2]STRW N'!G8*'[2]STRW N'!H8)/('[2]STRW N'!I8*'[2]STRW N'!J8)</f>
        <v>1.0325000000000002</v>
      </c>
      <c r="H11" s="1">
        <f>(('[2]STRW N'!B19-'[2]STRW N'!D19)*'[2]STRW N'!E19*'[2]STRW N'!F19*'[2]STRW N'!G19*'[2]STRW N'!H19)/('[2]STRW N'!I19*'[2]STRW N'!J19)</f>
        <v>1.7430000000000001</v>
      </c>
      <c r="I11" s="1">
        <f>(('[2]STRW N'!B30-'[2]STRW N'!D30)*'[2]STRW N'!E30*'[2]STRW N'!F30*'[2]STRW N'!G30*'[2]STRW N'!H30)/('[2]STRW N'!I30*'[2]STRW N'!J30)</f>
        <v>1.0114999999999998</v>
      </c>
      <c r="J11" s="1">
        <f t="shared" si="0"/>
        <v>1.2623333333333333</v>
      </c>
      <c r="M11" t="s">
        <v>193</v>
      </c>
      <c r="R11" t="s">
        <v>181</v>
      </c>
    </row>
    <row r="12" spans="4:18">
      <c r="D12" t="s">
        <v>41</v>
      </c>
      <c r="G12" s="1">
        <f>(('[2]STRW N'!B9-'[2]STRW N'!D9)*'[2]STRW N'!E9*'[2]STRW N'!F9*'[2]STRW N'!G9*'[2]STRW N'!H9)/('[2]STRW N'!I9*'[2]STRW N'!J9)</f>
        <v>1.2705</v>
      </c>
      <c r="H12" s="1">
        <f>(('[2]STRW N'!B20-'[2]STRW N'!D20)*'[2]STRW N'!E20*'[2]STRW N'!F20*'[2]STRW N'!G20*'[2]STRW N'!H20)/('[2]STRW N'!I20*'[2]STRW N'!J20)</f>
        <v>1.1515</v>
      </c>
      <c r="I12" s="1">
        <f>(('[2]STRW N'!B31-'[2]STRW N'!D31)*'[2]STRW N'!E31*'[2]STRW N'!F31*'[2]STRW N'!G31*'[2]STRW N'!H31)/('[2]STRW N'!I31*'[2]STRW N'!J31)</f>
        <v>1.4735</v>
      </c>
      <c r="J12" s="1">
        <f t="shared" si="0"/>
        <v>1.2985</v>
      </c>
      <c r="M12" t="s">
        <v>194</v>
      </c>
      <c r="R12" t="s">
        <v>182</v>
      </c>
    </row>
    <row r="13" spans="4:18">
      <c r="D13" t="s">
        <v>42</v>
      </c>
      <c r="G13" s="1">
        <v>1.34</v>
      </c>
      <c r="H13" s="1">
        <v>1.29</v>
      </c>
      <c r="I13" s="1">
        <v>1.3</v>
      </c>
      <c r="J13" s="1">
        <f t="shared" si="0"/>
        <v>1.3099999999999998</v>
      </c>
      <c r="M13" t="s">
        <v>195</v>
      </c>
      <c r="R13" t="s">
        <v>183</v>
      </c>
    </row>
    <row r="14" spans="4:18">
      <c r="D14" t="s">
        <v>43</v>
      </c>
      <c r="G14" s="1">
        <f>(('[2]STRW N'!B11-'[2]STRW N'!D11)*'[2]STRW N'!E11*'[2]STRW N'!F11*'[2]STRW N'!G11*'[2]STRW N'!H11)/('[2]STRW N'!I11*'[2]STRW N'!J11)</f>
        <v>1.3335000000000006</v>
      </c>
      <c r="H14" s="1">
        <v>1.32</v>
      </c>
      <c r="I14" s="1">
        <v>1.3</v>
      </c>
      <c r="J14" s="1">
        <f t="shared" si="0"/>
        <v>1.3178333333333336</v>
      </c>
      <c r="M14" t="s">
        <v>196</v>
      </c>
      <c r="R14" t="s">
        <v>184</v>
      </c>
    </row>
    <row r="15" spans="4:18">
      <c r="D15" t="s">
        <v>44</v>
      </c>
      <c r="E15" t="s">
        <v>33</v>
      </c>
      <c r="G15" s="1">
        <v>1.25</v>
      </c>
      <c r="H15" s="1">
        <v>1.26</v>
      </c>
      <c r="I15" s="1">
        <v>1.21</v>
      </c>
      <c r="J15" s="1">
        <f t="shared" si="0"/>
        <v>1.24</v>
      </c>
      <c r="R15" t="s">
        <v>185</v>
      </c>
    </row>
    <row r="18" spans="11:12">
      <c r="K18" t="s">
        <v>208</v>
      </c>
      <c r="L18">
        <v>0.2392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E6:R20"/>
  <sheetViews>
    <sheetView workbookViewId="0">
      <selection activeCell="N16" sqref="N16"/>
    </sheetView>
  </sheetViews>
  <sheetFormatPr defaultRowHeight="15"/>
  <sheetData>
    <row r="6" spans="5:18">
      <c r="E6" t="s">
        <v>45</v>
      </c>
      <c r="H6" t="s">
        <v>0</v>
      </c>
      <c r="I6" t="s">
        <v>1</v>
      </c>
      <c r="J6" t="s">
        <v>2</v>
      </c>
      <c r="K6" t="s">
        <v>3</v>
      </c>
      <c r="N6" t="s">
        <v>209</v>
      </c>
      <c r="R6" t="s">
        <v>197</v>
      </c>
    </row>
    <row r="7" spans="5:18">
      <c r="E7" t="s">
        <v>34</v>
      </c>
      <c r="H7" s="1">
        <v>6.54</v>
      </c>
      <c r="I7" s="1">
        <v>6.59</v>
      </c>
      <c r="J7" s="1">
        <v>6.65</v>
      </c>
      <c r="K7" s="1">
        <f t="shared" ref="K7:K17" si="0">AVERAGE(H7:J7)</f>
        <v>6.5933333333333337</v>
      </c>
      <c r="N7" t="s">
        <v>210</v>
      </c>
      <c r="R7" t="s">
        <v>198</v>
      </c>
    </row>
    <row r="8" spans="5:18">
      <c r="E8" t="s">
        <v>35</v>
      </c>
      <c r="H8" s="1">
        <v>7.33</v>
      </c>
      <c r="I8" s="1">
        <v>6.89</v>
      </c>
      <c r="J8" s="1">
        <v>7.45</v>
      </c>
      <c r="K8" s="1">
        <f t="shared" si="0"/>
        <v>7.2233333333333327</v>
      </c>
      <c r="N8" t="s">
        <v>211</v>
      </c>
      <c r="R8" t="s">
        <v>199</v>
      </c>
    </row>
    <row r="9" spans="5:18">
      <c r="E9" t="s">
        <v>36</v>
      </c>
      <c r="H9" s="1">
        <v>7.16</v>
      </c>
      <c r="I9" s="1">
        <v>6.99</v>
      </c>
      <c r="J9" s="1">
        <v>7.06</v>
      </c>
      <c r="K9" s="1">
        <f t="shared" si="0"/>
        <v>7.07</v>
      </c>
      <c r="N9" t="s">
        <v>212</v>
      </c>
      <c r="R9" t="s">
        <v>200</v>
      </c>
    </row>
    <row r="10" spans="5:18">
      <c r="E10" t="s">
        <v>37</v>
      </c>
      <c r="H10" s="1">
        <v>6.26</v>
      </c>
      <c r="I10" s="1">
        <v>6.39</v>
      </c>
      <c r="J10" s="1">
        <v>7.42</v>
      </c>
      <c r="K10" s="1">
        <f t="shared" si="0"/>
        <v>6.69</v>
      </c>
      <c r="N10" t="s">
        <v>213</v>
      </c>
      <c r="R10" t="s">
        <v>201</v>
      </c>
    </row>
    <row r="11" spans="5:18">
      <c r="E11" t="s">
        <v>38</v>
      </c>
      <c r="H11" s="1">
        <v>6.45</v>
      </c>
      <c r="I11" s="1">
        <v>7.04</v>
      </c>
      <c r="J11" s="1">
        <v>7.12</v>
      </c>
      <c r="K11" s="1">
        <f t="shared" si="0"/>
        <v>6.87</v>
      </c>
      <c r="N11" t="s">
        <v>214</v>
      </c>
      <c r="R11" t="s">
        <v>202</v>
      </c>
    </row>
    <row r="12" spans="5:18">
      <c r="E12" t="s">
        <v>39</v>
      </c>
      <c r="H12" s="1">
        <v>7.21</v>
      </c>
      <c r="I12" s="1">
        <v>7.02</v>
      </c>
      <c r="J12" s="1">
        <v>6.45</v>
      </c>
      <c r="K12" s="1">
        <f t="shared" si="0"/>
        <v>6.8933333333333335</v>
      </c>
      <c r="N12" t="s">
        <v>215</v>
      </c>
      <c r="R12" t="s">
        <v>203</v>
      </c>
    </row>
    <row r="13" spans="5:18">
      <c r="E13" t="s">
        <v>40</v>
      </c>
      <c r="H13" s="1">
        <v>6.99</v>
      </c>
      <c r="I13" s="1">
        <v>7.07</v>
      </c>
      <c r="J13" s="1">
        <v>7</v>
      </c>
      <c r="K13" s="1">
        <f t="shared" si="0"/>
        <v>7.0200000000000005</v>
      </c>
      <c r="N13" t="s">
        <v>216</v>
      </c>
      <c r="R13" t="s">
        <v>204</v>
      </c>
    </row>
    <row r="14" spans="5:18">
      <c r="E14" t="s">
        <v>41</v>
      </c>
      <c r="H14" s="1">
        <v>7.35</v>
      </c>
      <c r="I14" s="1">
        <v>7.15</v>
      </c>
      <c r="J14" s="1">
        <v>7.47</v>
      </c>
      <c r="K14" s="1">
        <f t="shared" si="0"/>
        <v>7.3233333333333333</v>
      </c>
      <c r="N14" t="s">
        <v>217</v>
      </c>
      <c r="R14" t="s">
        <v>205</v>
      </c>
    </row>
    <row r="15" spans="5:18">
      <c r="E15" t="s">
        <v>42</v>
      </c>
      <c r="H15" s="1">
        <v>7.35</v>
      </c>
      <c r="I15" s="1">
        <v>7.51</v>
      </c>
      <c r="J15" s="1">
        <v>7.64</v>
      </c>
      <c r="K15" s="1">
        <f t="shared" si="0"/>
        <v>7.5</v>
      </c>
      <c r="N15" t="s">
        <v>218</v>
      </c>
      <c r="R15" t="s">
        <v>206</v>
      </c>
    </row>
    <row r="16" spans="5:18">
      <c r="E16" t="s">
        <v>43</v>
      </c>
      <c r="H16" s="1">
        <v>7.39</v>
      </c>
      <c r="I16" s="1">
        <v>7.44</v>
      </c>
      <c r="J16" s="1">
        <v>7.51</v>
      </c>
      <c r="K16" s="1">
        <f t="shared" si="0"/>
        <v>7.4466666666666663</v>
      </c>
      <c r="N16" t="s">
        <v>219</v>
      </c>
      <c r="R16" t="s">
        <v>207</v>
      </c>
    </row>
    <row r="17" spans="5:15">
      <c r="E17" t="s">
        <v>44</v>
      </c>
      <c r="F17" t="s">
        <v>33</v>
      </c>
      <c r="H17" s="1">
        <v>7.54</v>
      </c>
      <c r="I17" s="1">
        <v>7.52</v>
      </c>
      <c r="J17" s="1">
        <v>7.62</v>
      </c>
      <c r="K17" s="1">
        <f t="shared" si="0"/>
        <v>7.56</v>
      </c>
    </row>
    <row r="20" spans="5:15">
      <c r="N20" t="s">
        <v>208</v>
      </c>
      <c r="O20">
        <v>0.46610000000000001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E5:R20"/>
  <sheetViews>
    <sheetView workbookViewId="0">
      <selection activeCell="N16" sqref="N16"/>
    </sheetView>
  </sheetViews>
  <sheetFormatPr defaultRowHeight="15"/>
  <sheetData>
    <row r="5" spans="5:18">
      <c r="E5" t="s">
        <v>45</v>
      </c>
      <c r="H5" t="s">
        <v>0</v>
      </c>
      <c r="I5" t="s">
        <v>1</v>
      </c>
      <c r="J5" t="s">
        <v>2</v>
      </c>
    </row>
    <row r="6" spans="5:18">
      <c r="E6" t="s">
        <v>34</v>
      </c>
      <c r="H6" s="1">
        <v>0.89</v>
      </c>
      <c r="I6" s="1">
        <v>0.95</v>
      </c>
      <c r="J6" s="1">
        <v>0.9</v>
      </c>
      <c r="K6" s="1">
        <f t="shared" ref="K6:K16" si="0">AVERAGE(H6:J6)</f>
        <v>0.91333333333333322</v>
      </c>
      <c r="N6" t="s">
        <v>232</v>
      </c>
      <c r="R6" t="s">
        <v>220</v>
      </c>
    </row>
    <row r="7" spans="5:18">
      <c r="E7" t="s">
        <v>35</v>
      </c>
      <c r="H7" s="1">
        <v>1.0900000000000001</v>
      </c>
      <c r="I7" s="1">
        <v>1.1399999999999999</v>
      </c>
      <c r="J7" s="1">
        <v>0.99</v>
      </c>
      <c r="K7" s="1">
        <f t="shared" si="0"/>
        <v>1.0733333333333333</v>
      </c>
      <c r="N7" t="s">
        <v>233</v>
      </c>
      <c r="R7" t="s">
        <v>221</v>
      </c>
    </row>
    <row r="8" spans="5:18">
      <c r="E8" t="s">
        <v>36</v>
      </c>
      <c r="H8" s="1">
        <v>1.07</v>
      </c>
      <c r="I8" s="1">
        <v>1.1499999999999999</v>
      </c>
      <c r="J8" s="1">
        <v>1.1200000000000001</v>
      </c>
      <c r="K8" s="1">
        <f t="shared" si="0"/>
        <v>1.1133333333333333</v>
      </c>
      <c r="N8" t="s">
        <v>234</v>
      </c>
      <c r="R8" t="s">
        <v>222</v>
      </c>
    </row>
    <row r="9" spans="5:18">
      <c r="E9" t="s">
        <v>37</v>
      </c>
      <c r="H9" s="1">
        <v>1.1499999999999999</v>
      </c>
      <c r="I9" s="1">
        <v>1.1189189189189184</v>
      </c>
      <c r="J9" s="1">
        <v>1.08</v>
      </c>
      <c r="K9" s="1">
        <f t="shared" si="0"/>
        <v>1.1163063063063061</v>
      </c>
      <c r="N9" t="s">
        <v>235</v>
      </c>
      <c r="R9" t="s">
        <v>223</v>
      </c>
    </row>
    <row r="10" spans="5:18">
      <c r="E10" t="s">
        <v>38</v>
      </c>
      <c r="H10" s="1">
        <v>0.93</v>
      </c>
      <c r="I10" s="1">
        <v>0.96</v>
      </c>
      <c r="J10" s="1">
        <v>0.97</v>
      </c>
      <c r="K10" s="1">
        <f t="shared" si="0"/>
        <v>0.95333333333333348</v>
      </c>
      <c r="N10" t="s">
        <v>236</v>
      </c>
      <c r="R10" t="s">
        <v>224</v>
      </c>
    </row>
    <row r="11" spans="5:18">
      <c r="E11" t="s">
        <v>39</v>
      </c>
      <c r="H11" s="1">
        <v>0.97</v>
      </c>
      <c r="I11" s="1">
        <v>0.96</v>
      </c>
      <c r="J11" s="1">
        <v>0.98</v>
      </c>
      <c r="K11" s="1">
        <f t="shared" si="0"/>
        <v>0.97000000000000008</v>
      </c>
      <c r="N11" t="s">
        <v>237</v>
      </c>
      <c r="R11" t="s">
        <v>225</v>
      </c>
    </row>
    <row r="12" spans="5:18">
      <c r="E12" t="s">
        <v>40</v>
      </c>
      <c r="H12" s="1">
        <v>0.83</v>
      </c>
      <c r="I12" s="1">
        <v>0.89</v>
      </c>
      <c r="J12" s="1">
        <v>0.81</v>
      </c>
      <c r="K12" s="1">
        <f t="shared" si="0"/>
        <v>0.84333333333333338</v>
      </c>
      <c r="N12" t="s">
        <v>238</v>
      </c>
      <c r="R12" t="s">
        <v>226</v>
      </c>
    </row>
    <row r="13" spans="5:18">
      <c r="E13" t="s">
        <v>41</v>
      </c>
      <c r="H13" s="1">
        <v>0.87</v>
      </c>
      <c r="I13" s="1">
        <v>0.89</v>
      </c>
      <c r="J13" s="1">
        <v>0.85</v>
      </c>
      <c r="K13" s="1">
        <f t="shared" si="0"/>
        <v>0.87</v>
      </c>
      <c r="N13" t="s">
        <v>239</v>
      </c>
      <c r="R13" t="s">
        <v>227</v>
      </c>
    </row>
    <row r="14" spans="5:18">
      <c r="E14" t="s">
        <v>42</v>
      </c>
      <c r="H14" s="1">
        <v>0.96</v>
      </c>
      <c r="I14" s="1">
        <v>0.91</v>
      </c>
      <c r="J14" s="1">
        <v>0.93</v>
      </c>
      <c r="K14" s="1">
        <f t="shared" si="0"/>
        <v>0.93333333333333346</v>
      </c>
      <c r="N14" t="s">
        <v>240</v>
      </c>
      <c r="R14" t="s">
        <v>228</v>
      </c>
    </row>
    <row r="15" spans="5:18">
      <c r="E15" t="s">
        <v>43</v>
      </c>
      <c r="H15" s="1">
        <v>0.92</v>
      </c>
      <c r="I15" s="1">
        <v>0.96</v>
      </c>
      <c r="J15" s="1">
        <v>0.94</v>
      </c>
      <c r="K15" s="1">
        <f t="shared" si="0"/>
        <v>0.94</v>
      </c>
      <c r="N15" t="s">
        <v>241</v>
      </c>
      <c r="R15" t="s">
        <v>229</v>
      </c>
    </row>
    <row r="16" spans="5:18">
      <c r="E16" t="s">
        <v>44</v>
      </c>
      <c r="F16" t="s">
        <v>33</v>
      </c>
      <c r="H16" s="1">
        <v>0.97</v>
      </c>
      <c r="I16" s="1">
        <v>0.95</v>
      </c>
      <c r="J16" s="1">
        <v>0.99</v>
      </c>
      <c r="K16" s="1">
        <f t="shared" si="0"/>
        <v>0.97000000000000008</v>
      </c>
      <c r="N16" t="s">
        <v>237</v>
      </c>
      <c r="R16" t="s">
        <v>230</v>
      </c>
    </row>
    <row r="20" spans="12:13">
      <c r="L20" t="s">
        <v>231</v>
      </c>
      <c r="M20">
        <v>5.74E-2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F6:Q17"/>
  <sheetViews>
    <sheetView topLeftCell="A4" workbookViewId="0">
      <selection activeCell="G5" sqref="G5:T18"/>
    </sheetView>
  </sheetViews>
  <sheetFormatPr defaultRowHeight="15"/>
  <sheetData>
    <row r="6" spans="6:17">
      <c r="F6" t="s">
        <v>0</v>
      </c>
      <c r="G6" t="s">
        <v>0</v>
      </c>
      <c r="H6" t="s">
        <v>2</v>
      </c>
      <c r="I6" t="s">
        <v>3</v>
      </c>
    </row>
    <row r="7" spans="6:17">
      <c r="F7" s="2" t="e">
        <f>#REF!*6.25</f>
        <v>#REF!</v>
      </c>
      <c r="G7" s="2" t="e">
        <f>#REF!*6.25</f>
        <v>#REF!</v>
      </c>
      <c r="H7" s="2" t="e">
        <f>#REF!*6.25</f>
        <v>#REF!</v>
      </c>
      <c r="I7" s="2" t="e">
        <f t="shared" ref="I7:I17" si="0">AVERAGE(F7:H7)</f>
        <v>#REF!</v>
      </c>
      <c r="N7" t="s">
        <v>370</v>
      </c>
      <c r="Q7" t="s">
        <v>381</v>
      </c>
    </row>
    <row r="8" spans="6:17">
      <c r="F8" s="2" t="e">
        <f>#REF!*6.25</f>
        <v>#REF!</v>
      </c>
      <c r="G8" s="2" t="e">
        <f>#REF!*6.25</f>
        <v>#REF!</v>
      </c>
      <c r="H8" s="2" t="e">
        <f>#REF!*6.25</f>
        <v>#REF!</v>
      </c>
      <c r="I8" s="2" t="e">
        <f t="shared" si="0"/>
        <v>#REF!</v>
      </c>
      <c r="N8" t="s">
        <v>371</v>
      </c>
      <c r="Q8" t="s">
        <v>382</v>
      </c>
    </row>
    <row r="9" spans="6:17">
      <c r="F9" s="2" t="e">
        <f>#REF!*6.25</f>
        <v>#REF!</v>
      </c>
      <c r="G9" s="2" t="e">
        <f>#REF!*6.25</f>
        <v>#REF!</v>
      </c>
      <c r="H9" s="2" t="e">
        <f>#REF!*6.25</f>
        <v>#REF!</v>
      </c>
      <c r="I9" s="2" t="e">
        <f t="shared" si="0"/>
        <v>#REF!</v>
      </c>
      <c r="N9" t="s">
        <v>372</v>
      </c>
      <c r="Q9" t="s">
        <v>383</v>
      </c>
    </row>
    <row r="10" spans="6:17">
      <c r="F10" s="2" t="e">
        <f>#REF!*6.25</f>
        <v>#REF!</v>
      </c>
      <c r="G10" s="2" t="e">
        <f>#REF!*6.25</f>
        <v>#REF!</v>
      </c>
      <c r="H10" s="2" t="e">
        <f>#REF!*6.25</f>
        <v>#REF!</v>
      </c>
      <c r="I10" s="2" t="e">
        <f t="shared" si="0"/>
        <v>#REF!</v>
      </c>
      <c r="N10" t="s">
        <v>373</v>
      </c>
      <c r="Q10" t="s">
        <v>384</v>
      </c>
    </row>
    <row r="11" spans="6:17">
      <c r="F11" s="2" t="e">
        <f>#REF!*6.25</f>
        <v>#REF!</v>
      </c>
      <c r="G11" s="2" t="e">
        <f>#REF!*6.25</f>
        <v>#REF!</v>
      </c>
      <c r="H11" s="2" t="e">
        <f>#REF!*6.25</f>
        <v>#REF!</v>
      </c>
      <c r="I11" s="2" t="e">
        <f t="shared" si="0"/>
        <v>#REF!</v>
      </c>
      <c r="N11" t="s">
        <v>374</v>
      </c>
      <c r="Q11" t="s">
        <v>385</v>
      </c>
    </row>
    <row r="12" spans="6:17">
      <c r="F12" s="2" t="e">
        <f>#REF!*6.25</f>
        <v>#REF!</v>
      </c>
      <c r="G12" s="2" t="e">
        <f>#REF!*6.25</f>
        <v>#REF!</v>
      </c>
      <c r="H12" s="2" t="e">
        <f>#REF!*6.25</f>
        <v>#REF!</v>
      </c>
      <c r="I12" s="2" t="e">
        <f t="shared" si="0"/>
        <v>#REF!</v>
      </c>
      <c r="N12" t="s">
        <v>375</v>
      </c>
      <c r="Q12" t="s">
        <v>386</v>
      </c>
    </row>
    <row r="13" spans="6:17">
      <c r="F13" s="2" t="e">
        <f>#REF!*6.25</f>
        <v>#REF!</v>
      </c>
      <c r="G13" s="2" t="e">
        <f>#REF!*6.25</f>
        <v>#REF!</v>
      </c>
      <c r="H13" s="2" t="e">
        <f>#REF!*6.25</f>
        <v>#REF!</v>
      </c>
      <c r="I13" s="2" t="e">
        <f t="shared" si="0"/>
        <v>#REF!</v>
      </c>
      <c r="N13" t="s">
        <v>376</v>
      </c>
      <c r="Q13" t="s">
        <v>387</v>
      </c>
    </row>
    <row r="14" spans="6:17">
      <c r="F14" s="2" t="e">
        <f>#REF!*6.25</f>
        <v>#REF!</v>
      </c>
      <c r="G14" s="2" t="e">
        <f>#REF!*6.25</f>
        <v>#REF!</v>
      </c>
      <c r="H14" s="2" t="e">
        <f>#REF!*6.25</f>
        <v>#REF!</v>
      </c>
      <c r="I14" s="2" t="e">
        <f t="shared" si="0"/>
        <v>#REF!</v>
      </c>
      <c r="N14" t="s">
        <v>377</v>
      </c>
      <c r="Q14" t="s">
        <v>388</v>
      </c>
    </row>
    <row r="15" spans="6:17">
      <c r="F15" s="2" t="e">
        <f>#REF!*6.25</f>
        <v>#REF!</v>
      </c>
      <c r="G15" s="2" t="e">
        <f>#REF!*6.25</f>
        <v>#REF!</v>
      </c>
      <c r="H15" s="2" t="e">
        <f>#REF!*6.25</f>
        <v>#REF!</v>
      </c>
      <c r="I15" s="2" t="e">
        <f t="shared" si="0"/>
        <v>#REF!</v>
      </c>
      <c r="N15" t="s">
        <v>378</v>
      </c>
      <c r="Q15" t="s">
        <v>389</v>
      </c>
    </row>
    <row r="16" spans="6:17">
      <c r="F16" s="2" t="e">
        <f>#REF!*6.25</f>
        <v>#REF!</v>
      </c>
      <c r="G16" s="2" t="e">
        <f>#REF!*6.25</f>
        <v>#REF!</v>
      </c>
      <c r="H16" s="2" t="e">
        <f>#REF!*6.25</f>
        <v>#REF!</v>
      </c>
      <c r="I16" s="2" t="e">
        <f t="shared" si="0"/>
        <v>#REF!</v>
      </c>
      <c r="N16" t="s">
        <v>379</v>
      </c>
      <c r="Q16" t="s">
        <v>390</v>
      </c>
    </row>
    <row r="17" spans="6:17">
      <c r="F17" s="2" t="e">
        <f>#REF!*6.25</f>
        <v>#REF!</v>
      </c>
      <c r="G17" s="2" t="e">
        <f>#REF!*6.25</f>
        <v>#REF!</v>
      </c>
      <c r="H17" s="2" t="e">
        <f>#REF!*6.25</f>
        <v>#REF!</v>
      </c>
      <c r="I17" s="2" t="e">
        <f t="shared" si="0"/>
        <v>#REF!</v>
      </c>
      <c r="N17" t="s">
        <v>380</v>
      </c>
      <c r="Q17" t="s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E2:Q18"/>
  <sheetViews>
    <sheetView workbookViewId="0">
      <selection activeCell="L18" sqref="L18"/>
    </sheetView>
  </sheetViews>
  <sheetFormatPr defaultRowHeight="15"/>
  <sheetData>
    <row r="2" spans="5:17">
      <c r="G2" t="s">
        <v>6</v>
      </c>
    </row>
    <row r="4" spans="5:17">
      <c r="E4" t="s">
        <v>22</v>
      </c>
      <c r="G4" t="s">
        <v>0</v>
      </c>
      <c r="H4" t="s">
        <v>1</v>
      </c>
      <c r="I4" t="s">
        <v>2</v>
      </c>
      <c r="J4" t="s">
        <v>3</v>
      </c>
      <c r="M4" t="s">
        <v>297</v>
      </c>
      <c r="Q4" t="s">
        <v>286</v>
      </c>
    </row>
    <row r="5" spans="5:17">
      <c r="F5" t="s">
        <v>24</v>
      </c>
      <c r="G5" s="1">
        <v>50.54</v>
      </c>
      <c r="H5" s="1">
        <v>52.43</v>
      </c>
      <c r="I5" s="1">
        <v>49.17</v>
      </c>
      <c r="J5" s="1">
        <f t="shared" ref="J5:J15" si="0">AVERAGE(G5:I5)</f>
        <v>50.713333333333331</v>
      </c>
      <c r="M5" t="s">
        <v>298</v>
      </c>
      <c r="Q5" t="s">
        <v>287</v>
      </c>
    </row>
    <row r="6" spans="5:17">
      <c r="F6" t="s">
        <v>23</v>
      </c>
      <c r="G6" s="1">
        <v>52.76</v>
      </c>
      <c r="H6" s="1">
        <v>50.07</v>
      </c>
      <c r="I6" s="1">
        <v>50.74</v>
      </c>
      <c r="J6" s="1">
        <f t="shared" si="0"/>
        <v>51.19</v>
      </c>
      <c r="M6" t="s">
        <v>299</v>
      </c>
      <c r="Q6" t="s">
        <v>288</v>
      </c>
    </row>
    <row r="7" spans="5:17">
      <c r="F7" t="s">
        <v>25</v>
      </c>
      <c r="G7" s="1">
        <v>53.26</v>
      </c>
      <c r="H7" s="1">
        <v>50.67</v>
      </c>
      <c r="I7" s="1">
        <v>51.45</v>
      </c>
      <c r="J7" s="1">
        <f t="shared" si="0"/>
        <v>51.793333333333329</v>
      </c>
      <c r="M7" t="s">
        <v>300</v>
      </c>
      <c r="Q7" t="s">
        <v>289</v>
      </c>
    </row>
    <row r="8" spans="5:17">
      <c r="F8" t="s">
        <v>26</v>
      </c>
      <c r="G8" s="1">
        <v>52.32</v>
      </c>
      <c r="H8" s="1">
        <v>52.75</v>
      </c>
      <c r="I8" s="1">
        <v>53.54</v>
      </c>
      <c r="J8" s="1">
        <f t="shared" si="0"/>
        <v>52.87</v>
      </c>
      <c r="M8" t="s">
        <v>301</v>
      </c>
      <c r="Q8" t="s">
        <v>290</v>
      </c>
    </row>
    <row r="9" spans="5:17">
      <c r="F9" t="s">
        <v>27</v>
      </c>
      <c r="G9" s="1">
        <v>53.12</v>
      </c>
      <c r="H9" s="1">
        <v>51.78</v>
      </c>
      <c r="I9" s="1">
        <v>53.15</v>
      </c>
      <c r="J9" s="1">
        <f t="shared" si="0"/>
        <v>52.683333333333337</v>
      </c>
      <c r="M9" t="s">
        <v>302</v>
      </c>
      <c r="Q9" t="s">
        <v>291</v>
      </c>
    </row>
    <row r="10" spans="5:17">
      <c r="F10" t="s">
        <v>28</v>
      </c>
      <c r="G10" s="1">
        <v>57.35</v>
      </c>
      <c r="H10" s="1">
        <v>56.76</v>
      </c>
      <c r="I10" s="1">
        <v>54.82</v>
      </c>
      <c r="J10" s="1">
        <f t="shared" si="0"/>
        <v>56.31</v>
      </c>
      <c r="M10" t="s">
        <v>303</v>
      </c>
      <c r="Q10" t="s">
        <v>292</v>
      </c>
    </row>
    <row r="11" spans="5:17">
      <c r="F11" t="s">
        <v>29</v>
      </c>
      <c r="G11" s="1">
        <v>62.43</v>
      </c>
      <c r="H11" s="1">
        <v>59.46</v>
      </c>
      <c r="I11" s="1">
        <v>61.73</v>
      </c>
      <c r="J11" s="1">
        <f t="shared" si="0"/>
        <v>61.206666666666671</v>
      </c>
      <c r="M11" t="s">
        <v>304</v>
      </c>
      <c r="Q11" t="s">
        <v>293</v>
      </c>
    </row>
    <row r="12" spans="5:17">
      <c r="F12" t="s">
        <v>30</v>
      </c>
      <c r="G12" s="1">
        <v>72.150000000000006</v>
      </c>
      <c r="H12" s="1">
        <v>70.45</v>
      </c>
      <c r="I12" s="1">
        <v>70.12</v>
      </c>
      <c r="J12" s="1">
        <f t="shared" si="0"/>
        <v>70.90666666666668</v>
      </c>
      <c r="M12" t="s">
        <v>305</v>
      </c>
      <c r="Q12" t="s">
        <v>294</v>
      </c>
    </row>
    <row r="13" spans="5:17">
      <c r="F13" t="s">
        <v>31</v>
      </c>
      <c r="G13" s="1">
        <v>69.63</v>
      </c>
      <c r="H13" s="1">
        <v>68.34</v>
      </c>
      <c r="I13" s="1">
        <v>71.680000000000007</v>
      </c>
      <c r="J13" s="1">
        <f t="shared" si="0"/>
        <v>69.88333333333334</v>
      </c>
      <c r="M13" t="s">
        <v>306</v>
      </c>
      <c r="Q13" t="s">
        <v>295</v>
      </c>
    </row>
    <row r="14" spans="5:17">
      <c r="F14" t="s">
        <v>32</v>
      </c>
      <c r="G14" s="1">
        <v>69.739999999999995</v>
      </c>
      <c r="H14" s="1">
        <v>63.28</v>
      </c>
      <c r="I14" s="1">
        <v>60.63</v>
      </c>
      <c r="J14" s="1">
        <f t="shared" si="0"/>
        <v>64.55</v>
      </c>
      <c r="M14" t="s">
        <v>307</v>
      </c>
      <c r="Q14" t="s">
        <v>296</v>
      </c>
    </row>
    <row r="15" spans="5:17">
      <c r="F15" t="s">
        <v>33</v>
      </c>
      <c r="G15" s="1">
        <v>69.37</v>
      </c>
      <c r="H15" s="1">
        <v>69.349999999999994</v>
      </c>
      <c r="I15" s="1">
        <v>70.42</v>
      </c>
      <c r="J15" s="1">
        <f t="shared" si="0"/>
        <v>69.713333333333324</v>
      </c>
    </row>
    <row r="16" spans="5:17">
      <c r="F16" t="s">
        <v>5</v>
      </c>
      <c r="G16" s="2">
        <f>'[1]soil k'!F17*2</f>
        <v>54.4</v>
      </c>
      <c r="H16" s="2"/>
      <c r="I16" s="2"/>
      <c r="J16" s="2"/>
    </row>
    <row r="18" spans="12:13">
      <c r="L18" t="s">
        <v>231</v>
      </c>
      <c r="M18">
        <v>2.9397000000000002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E2:R31"/>
  <sheetViews>
    <sheetView topLeftCell="A9" workbookViewId="0">
      <selection activeCell="I31" sqref="I31"/>
    </sheetView>
  </sheetViews>
  <sheetFormatPr defaultRowHeight="15"/>
  <sheetData>
    <row r="2" spans="5:18">
      <c r="G2" t="s">
        <v>7</v>
      </c>
    </row>
    <row r="4" spans="5:18">
      <c r="E4" t="s">
        <v>22</v>
      </c>
      <c r="G4" t="s">
        <v>0</v>
      </c>
      <c r="H4" t="s">
        <v>1</v>
      </c>
      <c r="I4" t="s">
        <v>2</v>
      </c>
      <c r="J4" t="s">
        <v>3</v>
      </c>
    </row>
    <row r="5" spans="5:18">
      <c r="F5" t="s">
        <v>24</v>
      </c>
      <c r="G5" s="1">
        <v>0.49</v>
      </c>
      <c r="H5" s="1">
        <v>0.53</v>
      </c>
      <c r="I5" s="1">
        <v>0.51</v>
      </c>
      <c r="J5" s="1">
        <f t="shared" ref="J5:J15" si="0">AVERAGE(G5:I5)</f>
        <v>0.51</v>
      </c>
      <c r="N5" t="s">
        <v>79</v>
      </c>
      <c r="R5" t="s">
        <v>68</v>
      </c>
    </row>
    <row r="6" spans="5:18">
      <c r="F6" t="s">
        <v>23</v>
      </c>
      <c r="G6" s="1">
        <v>0.56999999999999995</v>
      </c>
      <c r="H6" s="1">
        <v>0.62</v>
      </c>
      <c r="I6" s="1">
        <v>0.56000000000000005</v>
      </c>
      <c r="J6" s="1">
        <f t="shared" si="0"/>
        <v>0.58333333333333337</v>
      </c>
      <c r="N6" t="s">
        <v>80</v>
      </c>
      <c r="R6" t="s">
        <v>69</v>
      </c>
    </row>
    <row r="7" spans="5:18">
      <c r="F7" t="s">
        <v>25</v>
      </c>
      <c r="G7" s="1">
        <v>0.59</v>
      </c>
      <c r="H7" s="1">
        <v>0.59</v>
      </c>
      <c r="I7" s="1">
        <v>0.57999999999999996</v>
      </c>
      <c r="J7" s="1">
        <f t="shared" si="0"/>
        <v>0.58666666666666656</v>
      </c>
      <c r="N7" t="s">
        <v>81</v>
      </c>
      <c r="R7" t="s">
        <v>70</v>
      </c>
    </row>
    <row r="8" spans="5:18">
      <c r="F8" t="s">
        <v>26</v>
      </c>
      <c r="G8" s="1">
        <v>0.57999999999999996</v>
      </c>
      <c r="H8" s="1">
        <v>0.62</v>
      </c>
      <c r="I8" s="1">
        <v>0.62</v>
      </c>
      <c r="J8" s="1">
        <f t="shared" si="0"/>
        <v>0.60666666666666658</v>
      </c>
      <c r="N8" t="s">
        <v>82</v>
      </c>
      <c r="R8" t="s">
        <v>71</v>
      </c>
    </row>
    <row r="9" spans="5:18">
      <c r="F9" t="s">
        <v>27</v>
      </c>
      <c r="G9" s="1">
        <v>0.63</v>
      </c>
      <c r="H9" s="1">
        <v>0.59</v>
      </c>
      <c r="I9" s="1">
        <v>0.63</v>
      </c>
      <c r="J9" s="1">
        <f t="shared" si="0"/>
        <v>0.6166666666666667</v>
      </c>
      <c r="N9" t="s">
        <v>83</v>
      </c>
      <c r="R9" t="s">
        <v>72</v>
      </c>
    </row>
    <row r="10" spans="5:18">
      <c r="F10" t="s">
        <v>28</v>
      </c>
      <c r="G10" s="1">
        <v>0.45</v>
      </c>
      <c r="H10" s="1">
        <v>0.53</v>
      </c>
      <c r="I10" s="1">
        <v>0.48</v>
      </c>
      <c r="J10" s="1">
        <f t="shared" si="0"/>
        <v>0.48666666666666664</v>
      </c>
      <c r="N10" t="s">
        <v>84</v>
      </c>
      <c r="R10" t="s">
        <v>73</v>
      </c>
    </row>
    <row r="11" spans="5:18">
      <c r="F11" t="s">
        <v>29</v>
      </c>
      <c r="G11" s="1">
        <v>0.69</v>
      </c>
      <c r="H11" s="1">
        <v>0.63</v>
      </c>
      <c r="I11" s="1">
        <v>0.65</v>
      </c>
      <c r="J11" s="1">
        <f t="shared" si="0"/>
        <v>0.65666666666666662</v>
      </c>
      <c r="N11" t="s">
        <v>85</v>
      </c>
      <c r="R11" t="s">
        <v>74</v>
      </c>
    </row>
    <row r="12" spans="5:18">
      <c r="F12" t="s">
        <v>30</v>
      </c>
      <c r="G12" s="1">
        <v>0.72</v>
      </c>
      <c r="H12" s="1">
        <v>0.67</v>
      </c>
      <c r="I12" s="1">
        <v>0.68</v>
      </c>
      <c r="J12" s="1">
        <f t="shared" si="0"/>
        <v>0.69000000000000006</v>
      </c>
      <c r="N12" t="s">
        <v>86</v>
      </c>
      <c r="R12" t="s">
        <v>75</v>
      </c>
    </row>
    <row r="13" spans="5:18">
      <c r="F13" t="s">
        <v>31</v>
      </c>
      <c r="G13" s="1">
        <v>0.62</v>
      </c>
      <c r="H13" s="1">
        <v>0.64</v>
      </c>
      <c r="I13" s="1">
        <v>0.61</v>
      </c>
      <c r="J13" s="1">
        <f t="shared" si="0"/>
        <v>0.62333333333333341</v>
      </c>
      <c r="N13" t="s">
        <v>87</v>
      </c>
      <c r="R13" t="s">
        <v>76</v>
      </c>
    </row>
    <row r="14" spans="5:18">
      <c r="F14" t="s">
        <v>32</v>
      </c>
      <c r="G14" s="1">
        <v>0.62</v>
      </c>
      <c r="H14" s="1">
        <v>0.65</v>
      </c>
      <c r="I14" s="1">
        <v>0.63</v>
      </c>
      <c r="J14" s="1">
        <f t="shared" si="0"/>
        <v>0.6333333333333333</v>
      </c>
      <c r="N14" t="s">
        <v>88</v>
      </c>
      <c r="R14" t="s">
        <v>77</v>
      </c>
    </row>
    <row r="15" spans="5:18">
      <c r="F15" t="s">
        <v>33</v>
      </c>
      <c r="G15" s="1">
        <v>0.52</v>
      </c>
      <c r="H15" s="1">
        <v>0.49</v>
      </c>
      <c r="I15" s="1">
        <v>0.51</v>
      </c>
      <c r="J15" s="1">
        <f t="shared" si="0"/>
        <v>0.50666666666666671</v>
      </c>
      <c r="N15" t="s">
        <v>89</v>
      </c>
      <c r="R15" t="s">
        <v>78</v>
      </c>
    </row>
    <row r="16" spans="5:18">
      <c r="G16" s="1"/>
      <c r="H16" s="1"/>
      <c r="I16" s="1"/>
      <c r="J16" s="1"/>
    </row>
    <row r="17" spans="6:15">
      <c r="F17" t="s">
        <v>5</v>
      </c>
      <c r="G17" s="1">
        <f>'[1]soil zn'!F19*2</f>
        <v>0.60599999999999998</v>
      </c>
      <c r="H17" s="1"/>
      <c r="I17" s="1"/>
      <c r="J17" s="1"/>
    </row>
    <row r="18" spans="6:15">
      <c r="O18" t="s">
        <v>68</v>
      </c>
    </row>
    <row r="19" spans="6:15">
      <c r="J19" t="s">
        <v>359</v>
      </c>
      <c r="O19" t="s">
        <v>69</v>
      </c>
    </row>
    <row r="20" spans="6:15">
      <c r="J20" t="s">
        <v>360</v>
      </c>
      <c r="O20" t="s">
        <v>71</v>
      </c>
    </row>
    <row r="21" spans="6:15">
      <c r="J21" t="s">
        <v>361</v>
      </c>
      <c r="O21" t="s">
        <v>72</v>
      </c>
    </row>
    <row r="22" spans="6:15">
      <c r="J22" t="s">
        <v>362</v>
      </c>
      <c r="O22" t="s">
        <v>352</v>
      </c>
    </row>
    <row r="23" spans="6:15">
      <c r="J23" t="s">
        <v>363</v>
      </c>
      <c r="O23" t="s">
        <v>353</v>
      </c>
    </row>
    <row r="24" spans="6:15">
      <c r="J24" t="s">
        <v>364</v>
      </c>
      <c r="O24" t="s">
        <v>354</v>
      </c>
    </row>
    <row r="25" spans="6:15">
      <c r="J25" t="s">
        <v>365</v>
      </c>
      <c r="O25" t="s">
        <v>355</v>
      </c>
    </row>
    <row r="26" spans="6:15">
      <c r="J26" t="s">
        <v>366</v>
      </c>
      <c r="O26" t="s">
        <v>356</v>
      </c>
    </row>
    <row r="27" spans="6:15">
      <c r="J27" t="s">
        <v>367</v>
      </c>
      <c r="O27" t="s">
        <v>357</v>
      </c>
    </row>
    <row r="28" spans="6:15">
      <c r="J28" t="s">
        <v>368</v>
      </c>
      <c r="O28" t="s">
        <v>358</v>
      </c>
    </row>
    <row r="29" spans="6:15">
      <c r="J29" t="s">
        <v>369</v>
      </c>
    </row>
    <row r="31" spans="6:15">
      <c r="J31">
        <v>4.2599999999999999E-2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D3:N16"/>
  <sheetViews>
    <sheetView workbookViewId="0">
      <selection activeCell="I6" sqref="I6:I16"/>
    </sheetView>
  </sheetViews>
  <sheetFormatPr defaultRowHeight="15"/>
  <sheetData>
    <row r="3" spans="4:14">
      <c r="G3" t="s">
        <v>8</v>
      </c>
      <c r="H3" t="s">
        <v>9</v>
      </c>
      <c r="I3" t="s">
        <v>10</v>
      </c>
    </row>
    <row r="5" spans="4:14">
      <c r="D5" t="s">
        <v>45</v>
      </c>
      <c r="G5" t="s">
        <v>0</v>
      </c>
      <c r="H5" t="s">
        <v>1</v>
      </c>
      <c r="I5" t="s">
        <v>2</v>
      </c>
      <c r="J5" t="s">
        <v>3</v>
      </c>
    </row>
    <row r="6" spans="4:14">
      <c r="D6" t="s">
        <v>34</v>
      </c>
      <c r="G6" s="3">
        <v>6034</v>
      </c>
      <c r="H6" s="3">
        <v>5992</v>
      </c>
      <c r="I6" s="3">
        <v>6074</v>
      </c>
      <c r="J6" s="3">
        <f t="shared" ref="J6:J16" si="0">AVERAGE(G6:I6)</f>
        <v>6033.333333333333</v>
      </c>
      <c r="L6" s="3"/>
      <c r="M6" s="3"/>
      <c r="N6" s="3"/>
    </row>
    <row r="7" spans="4:14">
      <c r="D7" t="s">
        <v>35</v>
      </c>
      <c r="G7" s="3">
        <v>6424</v>
      </c>
      <c r="H7" s="3">
        <v>6320</v>
      </c>
      <c r="I7" s="3">
        <v>6523</v>
      </c>
      <c r="J7" s="3">
        <f t="shared" si="0"/>
        <v>6422.333333333333</v>
      </c>
      <c r="L7" s="3"/>
      <c r="M7" s="3"/>
      <c r="N7" s="3"/>
    </row>
    <row r="8" spans="4:14">
      <c r="D8" t="s">
        <v>36</v>
      </c>
      <c r="G8" s="3">
        <v>6872</v>
      </c>
      <c r="H8" s="3">
        <v>6917</v>
      </c>
      <c r="I8" s="3">
        <v>6976</v>
      </c>
      <c r="J8" s="3">
        <f t="shared" si="0"/>
        <v>6921.666666666667</v>
      </c>
      <c r="L8" s="3"/>
      <c r="M8" s="3"/>
      <c r="N8" s="3"/>
    </row>
    <row r="9" spans="4:14">
      <c r="D9" t="s">
        <v>37</v>
      </c>
      <c r="G9" s="3">
        <v>7028</v>
      </c>
      <c r="H9" s="3">
        <v>6948</v>
      </c>
      <c r="I9" s="3">
        <v>7128</v>
      </c>
      <c r="J9" s="3">
        <f t="shared" si="0"/>
        <v>7034.666666666667</v>
      </c>
      <c r="L9" s="3"/>
      <c r="M9" s="3"/>
      <c r="N9" s="3"/>
    </row>
    <row r="10" spans="4:14">
      <c r="D10" t="s">
        <v>38</v>
      </c>
      <c r="G10" s="3">
        <v>7192</v>
      </c>
      <c r="H10" s="3">
        <v>7324</v>
      </c>
      <c r="I10" s="3">
        <v>7224</v>
      </c>
      <c r="J10" s="3">
        <f t="shared" si="0"/>
        <v>7246.666666666667</v>
      </c>
      <c r="L10" s="3"/>
      <c r="M10" s="3"/>
      <c r="N10" s="3"/>
    </row>
    <row r="11" spans="4:14">
      <c r="D11" t="s">
        <v>39</v>
      </c>
      <c r="G11" s="3">
        <v>7412</v>
      </c>
      <c r="H11" s="3">
        <v>7329</v>
      </c>
      <c r="I11" s="3">
        <v>7422</v>
      </c>
      <c r="J11" s="3">
        <f t="shared" si="0"/>
        <v>7387.666666666667</v>
      </c>
      <c r="L11" s="3"/>
      <c r="M11" s="3"/>
      <c r="N11" s="3"/>
    </row>
    <row r="12" spans="4:14">
      <c r="D12" t="s">
        <v>40</v>
      </c>
      <c r="G12" s="3">
        <v>7516</v>
      </c>
      <c r="H12" s="3">
        <v>7710</v>
      </c>
      <c r="I12" s="3">
        <v>7667</v>
      </c>
      <c r="J12" s="3">
        <f t="shared" si="0"/>
        <v>7631</v>
      </c>
      <c r="L12" s="3"/>
      <c r="M12" s="3"/>
      <c r="N12" s="3"/>
    </row>
    <row r="13" spans="4:14">
      <c r="D13" t="s">
        <v>41</v>
      </c>
      <c r="G13" s="3">
        <v>8029</v>
      </c>
      <c r="H13" s="3">
        <v>7840</v>
      </c>
      <c r="I13" s="3">
        <v>8138</v>
      </c>
      <c r="J13" s="3">
        <f t="shared" si="0"/>
        <v>8002.333333333333</v>
      </c>
      <c r="L13" s="3"/>
      <c r="M13" s="3"/>
      <c r="N13" s="3"/>
    </row>
    <row r="14" spans="4:14">
      <c r="D14" t="s">
        <v>42</v>
      </c>
      <c r="G14" s="3">
        <v>7929</v>
      </c>
      <c r="H14" s="3">
        <v>7969</v>
      </c>
      <c r="I14" s="3">
        <v>8084</v>
      </c>
      <c r="J14" s="3">
        <f t="shared" si="0"/>
        <v>7994</v>
      </c>
      <c r="L14" s="3"/>
      <c r="M14" s="3"/>
      <c r="N14" s="3"/>
    </row>
    <row r="15" spans="4:14">
      <c r="D15" t="s">
        <v>43</v>
      </c>
      <c r="G15" s="3">
        <v>7841</v>
      </c>
      <c r="H15" s="3">
        <v>7985</v>
      </c>
      <c r="I15" s="3">
        <v>7845</v>
      </c>
      <c r="J15" s="3">
        <f t="shared" si="0"/>
        <v>7890.333333333333</v>
      </c>
      <c r="L15" s="3"/>
      <c r="M15" s="3"/>
      <c r="N15" s="3"/>
    </row>
    <row r="16" spans="4:14">
      <c r="D16" t="s">
        <v>44</v>
      </c>
      <c r="E16" t="s">
        <v>33</v>
      </c>
      <c r="G16" s="3">
        <v>7629</v>
      </c>
      <c r="H16" s="3">
        <v>7846</v>
      </c>
      <c r="I16" s="3">
        <v>7884</v>
      </c>
      <c r="J16" s="3">
        <f t="shared" si="0"/>
        <v>7786.333333333333</v>
      </c>
      <c r="L16" s="3"/>
      <c r="M16" s="3"/>
      <c r="N1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E4:O16"/>
  <sheetViews>
    <sheetView workbookViewId="0">
      <selection activeCell="H6" sqref="H6:J16"/>
    </sheetView>
  </sheetViews>
  <sheetFormatPr defaultRowHeight="15"/>
  <sheetData>
    <row r="4" spans="5:15">
      <c r="H4" t="s">
        <v>11</v>
      </c>
    </row>
    <row r="5" spans="5:15">
      <c r="E5" t="s">
        <v>45</v>
      </c>
      <c r="H5" t="s">
        <v>0</v>
      </c>
      <c r="I5" t="s">
        <v>1</v>
      </c>
      <c r="J5" t="s">
        <v>2</v>
      </c>
      <c r="K5" t="s">
        <v>3</v>
      </c>
    </row>
    <row r="6" spans="5:15" ht="15.75">
      <c r="E6" s="5" t="s">
        <v>34</v>
      </c>
      <c r="F6" s="5"/>
      <c r="G6" s="5"/>
      <c r="H6" s="3">
        <v>2691</v>
      </c>
      <c r="I6" s="3">
        <v>2754</v>
      </c>
      <c r="J6" s="3">
        <v>2693</v>
      </c>
      <c r="K6" s="3">
        <f t="shared" ref="K6:K16" si="0">AVERAGE(H6:J6)</f>
        <v>2712.6666666666665</v>
      </c>
      <c r="M6">
        <f>H6/B.Y!G6*100</f>
        <v>44.597282068279746</v>
      </c>
      <c r="N6">
        <f>I6/B.Y!H6*100</f>
        <v>45.961281708945265</v>
      </c>
      <c r="O6">
        <f>J6/B.Y!I6*100</f>
        <v>44.336516298979255</v>
      </c>
    </row>
    <row r="7" spans="5:15" ht="15.75">
      <c r="E7" s="5" t="s">
        <v>35</v>
      </c>
      <c r="F7" s="5"/>
      <c r="G7" s="5"/>
      <c r="H7" s="3">
        <v>2956</v>
      </c>
      <c r="I7" s="3">
        <v>2816</v>
      </c>
      <c r="J7" s="3">
        <v>3012</v>
      </c>
      <c r="K7" s="3">
        <f t="shared" si="0"/>
        <v>2928</v>
      </c>
      <c r="M7">
        <f>H7/B.Y!G7*100</f>
        <v>46.014943960149438</v>
      </c>
      <c r="N7">
        <f>I7/B.Y!H7*100</f>
        <v>44.556962025316452</v>
      </c>
      <c r="O7">
        <f>J7/B.Y!I7*100</f>
        <v>46.175072819254943</v>
      </c>
    </row>
    <row r="8" spans="5:15" ht="15.75">
      <c r="E8" s="5" t="s">
        <v>36</v>
      </c>
      <c r="F8" s="5"/>
      <c r="G8" s="5"/>
      <c r="H8" s="3">
        <v>3195</v>
      </c>
      <c r="I8" s="3">
        <v>3056</v>
      </c>
      <c r="J8" s="3">
        <v>3139</v>
      </c>
      <c r="K8" s="3">
        <f t="shared" si="0"/>
        <v>3130</v>
      </c>
      <c r="M8">
        <f>H8/B.Y!G8*100</f>
        <v>46.493015133876604</v>
      </c>
      <c r="N8">
        <f>I8/B.Y!H8*100</f>
        <v>44.181003325140956</v>
      </c>
      <c r="O8">
        <f>J8/B.Y!I8*100</f>
        <v>44.997133027522935</v>
      </c>
    </row>
    <row r="9" spans="5:15" ht="15.75">
      <c r="E9" s="5" t="s">
        <v>37</v>
      </c>
      <c r="F9" s="5"/>
      <c r="G9" s="5"/>
      <c r="H9" s="3">
        <v>3164</v>
      </c>
      <c r="I9" s="3">
        <v>3289</v>
      </c>
      <c r="J9" s="3">
        <v>3258</v>
      </c>
      <c r="K9" s="3">
        <f t="shared" si="0"/>
        <v>3237</v>
      </c>
      <c r="M9">
        <f>H9/B.Y!G9*100</f>
        <v>45.019920318725099</v>
      </c>
      <c r="N9">
        <f>I9/B.Y!H9*100</f>
        <v>47.337363270005753</v>
      </c>
      <c r="O9">
        <f>J9/B.Y!I9*100</f>
        <v>45.707070707070706</v>
      </c>
    </row>
    <row r="10" spans="5:15" ht="15.75">
      <c r="E10" s="5" t="s">
        <v>38</v>
      </c>
      <c r="F10" s="5"/>
      <c r="G10" s="5"/>
      <c r="H10" s="3">
        <v>3173</v>
      </c>
      <c r="I10" s="3">
        <v>3289</v>
      </c>
      <c r="J10" s="3">
        <v>3295</v>
      </c>
      <c r="K10" s="3">
        <f t="shared" si="0"/>
        <v>3252.3333333333335</v>
      </c>
      <c r="M10">
        <f>H10/B.Y!G10*100</f>
        <v>44.118464961067858</v>
      </c>
      <c r="N10">
        <f>I10/B.Y!H10*100</f>
        <v>44.907154560349539</v>
      </c>
      <c r="O10">
        <f>J10/B.Y!I10*100</f>
        <v>45.611849390919154</v>
      </c>
    </row>
    <row r="11" spans="5:15" ht="15.75">
      <c r="E11" s="5" t="s">
        <v>39</v>
      </c>
      <c r="F11" s="5"/>
      <c r="G11" s="5"/>
      <c r="H11" s="3">
        <v>3482</v>
      </c>
      <c r="I11" s="3">
        <v>3393</v>
      </c>
      <c r="J11" s="3">
        <v>3259</v>
      </c>
      <c r="K11" s="3">
        <f t="shared" si="0"/>
        <v>3378</v>
      </c>
      <c r="M11">
        <f>H11/B.Y!G11*100</f>
        <v>46.977873718294653</v>
      </c>
      <c r="N11">
        <f>I11/B.Y!H11*100</f>
        <v>46.295538272615637</v>
      </c>
      <c r="O11">
        <f>J11/B.Y!I11*100</f>
        <v>43.909997305308544</v>
      </c>
    </row>
    <row r="12" spans="5:15" ht="15.75">
      <c r="E12" s="5" t="s">
        <v>40</v>
      </c>
      <c r="F12" s="5"/>
      <c r="G12" s="5"/>
      <c r="H12" s="3">
        <v>3521</v>
      </c>
      <c r="I12" s="3">
        <v>3472</v>
      </c>
      <c r="J12" s="3">
        <v>3371</v>
      </c>
      <c r="K12" s="3">
        <f t="shared" si="0"/>
        <v>3454.6666666666665</v>
      </c>
      <c r="M12">
        <f>H12/B.Y!G12*100</f>
        <v>46.846726982437467</v>
      </c>
      <c r="N12">
        <f>I12/B.Y!H12*100</f>
        <v>45.032425421530483</v>
      </c>
      <c r="O12">
        <f>J12/B.Y!I12*100</f>
        <v>43.967653580279119</v>
      </c>
    </row>
    <row r="13" spans="5:15" ht="15.75">
      <c r="E13" s="5" t="s">
        <v>41</v>
      </c>
      <c r="F13" s="5"/>
      <c r="G13" s="5"/>
      <c r="H13" s="3">
        <v>3628</v>
      </c>
      <c r="I13" s="3">
        <v>3594</v>
      </c>
      <c r="J13" s="3">
        <v>3697</v>
      </c>
      <c r="K13" s="3">
        <f t="shared" si="0"/>
        <v>3639.6666666666665</v>
      </c>
      <c r="M13">
        <f>H13/B.Y!G13*100</f>
        <v>45.186200024909702</v>
      </c>
      <c r="N13">
        <f>I13/B.Y!H13*100</f>
        <v>45.841836734693878</v>
      </c>
      <c r="O13">
        <f>J13/B.Y!I13*100</f>
        <v>45.42885229786188</v>
      </c>
    </row>
    <row r="14" spans="5:15" ht="15.75">
      <c r="E14" s="5" t="s">
        <v>42</v>
      </c>
      <c r="F14" s="5"/>
      <c r="G14" s="5"/>
      <c r="H14" s="3">
        <v>3572</v>
      </c>
      <c r="I14" s="3">
        <v>3683</v>
      </c>
      <c r="J14" s="3">
        <v>3571</v>
      </c>
      <c r="K14" s="3">
        <f t="shared" si="0"/>
        <v>3608.6666666666665</v>
      </c>
      <c r="M14">
        <f>H14/B.Y!G14*100</f>
        <v>45.049817127002143</v>
      </c>
      <c r="N14">
        <f>I14/B.Y!H14*100</f>
        <v>46.216589283473461</v>
      </c>
      <c r="O14">
        <f>J14/B.Y!I14*100</f>
        <v>44.173676397822859</v>
      </c>
    </row>
    <row r="15" spans="5:15" ht="15.75">
      <c r="E15" s="5" t="s">
        <v>43</v>
      </c>
      <c r="F15" s="5"/>
      <c r="G15" s="5"/>
      <c r="H15" s="3">
        <v>3578</v>
      </c>
      <c r="I15" s="3">
        <v>3624</v>
      </c>
      <c r="J15" s="3">
        <v>3562</v>
      </c>
      <c r="K15" s="3">
        <f t="shared" si="0"/>
        <v>3588</v>
      </c>
      <c r="M15">
        <f>H15/B.Y!G15*100</f>
        <v>45.631934702206351</v>
      </c>
      <c r="N15">
        <f>I15/B.Y!H15*100</f>
        <v>45.385097056981841</v>
      </c>
      <c r="O15">
        <f>J15/B.Y!I15*100</f>
        <v>45.404716379859785</v>
      </c>
    </row>
    <row r="16" spans="5:15" ht="15.75">
      <c r="E16" s="5" t="s">
        <v>44</v>
      </c>
      <c r="F16" s="5" t="s">
        <v>33</v>
      </c>
      <c r="G16" s="5"/>
      <c r="H16" s="3">
        <v>3562</v>
      </c>
      <c r="I16" s="3">
        <v>3427</v>
      </c>
      <c r="J16" s="3">
        <v>3523</v>
      </c>
      <c r="K16" s="3">
        <f t="shared" si="0"/>
        <v>3504</v>
      </c>
      <c r="M16">
        <f>H16/B.Y!G16*100</f>
        <v>46.690260846768908</v>
      </c>
      <c r="N16">
        <f>I16/B.Y!H16*100</f>
        <v>43.678307417792503</v>
      </c>
      <c r="O16">
        <f>J16/B.Y!I16*100</f>
        <v>44.685438863521057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E4:Q16"/>
  <sheetViews>
    <sheetView workbookViewId="0">
      <selection activeCell="G6" sqref="G6:I16"/>
    </sheetView>
  </sheetViews>
  <sheetFormatPr defaultRowHeight="15"/>
  <cols>
    <col min="5" max="5" width="17" customWidth="1"/>
  </cols>
  <sheetData>
    <row r="4" spans="5:17">
      <c r="H4" t="s">
        <v>12</v>
      </c>
      <c r="I4" t="s">
        <v>13</v>
      </c>
    </row>
    <row r="5" spans="5:17">
      <c r="E5" t="s">
        <v>45</v>
      </c>
      <c r="G5" t="s">
        <v>0</v>
      </c>
      <c r="H5" t="s">
        <v>1</v>
      </c>
      <c r="I5" t="s">
        <v>2</v>
      </c>
      <c r="J5" t="s">
        <v>3</v>
      </c>
      <c r="M5" t="s">
        <v>57</v>
      </c>
      <c r="Q5" t="s">
        <v>46</v>
      </c>
    </row>
    <row r="6" spans="5:17">
      <c r="E6" t="s">
        <v>34</v>
      </c>
      <c r="G6" s="1">
        <v>39.520000000000003</v>
      </c>
      <c r="H6" s="1">
        <v>40.32</v>
      </c>
      <c r="I6" s="1">
        <v>41.23</v>
      </c>
      <c r="J6" s="1">
        <f t="shared" ref="J6:J16" si="0">AVERAGE(G6:I6)</f>
        <v>40.356666666666662</v>
      </c>
      <c r="M6" t="s">
        <v>58</v>
      </c>
      <c r="Q6" t="s">
        <v>47</v>
      </c>
    </row>
    <row r="7" spans="5:17">
      <c r="E7" t="s">
        <v>35</v>
      </c>
      <c r="G7" s="1">
        <v>40.1</v>
      </c>
      <c r="H7" s="1">
        <v>42.62</v>
      </c>
      <c r="I7" s="1">
        <v>48</v>
      </c>
      <c r="J7" s="1">
        <f t="shared" si="0"/>
        <v>43.573333333333331</v>
      </c>
      <c r="M7" t="s">
        <v>59</v>
      </c>
      <c r="Q7" t="s">
        <v>48</v>
      </c>
    </row>
    <row r="8" spans="5:17">
      <c r="E8" t="s">
        <v>36</v>
      </c>
      <c r="G8" s="1">
        <v>46.78</v>
      </c>
      <c r="H8" s="1">
        <v>46.95</v>
      </c>
      <c r="I8" s="1">
        <v>41.61</v>
      </c>
      <c r="J8" s="1">
        <f t="shared" si="0"/>
        <v>45.113333333333337</v>
      </c>
      <c r="M8" t="s">
        <v>60</v>
      </c>
      <c r="Q8" t="s">
        <v>49</v>
      </c>
    </row>
    <row r="9" spans="5:17">
      <c r="E9" t="s">
        <v>37</v>
      </c>
      <c r="G9" s="1">
        <v>43.84</v>
      </c>
      <c r="H9" s="1">
        <v>45.86</v>
      </c>
      <c r="I9" s="1">
        <v>48.53</v>
      </c>
      <c r="J9" s="1">
        <f t="shared" si="0"/>
        <v>46.076666666666675</v>
      </c>
      <c r="M9" t="s">
        <v>61</v>
      </c>
      <c r="Q9" t="s">
        <v>50</v>
      </c>
    </row>
    <row r="10" spans="5:17">
      <c r="E10" t="s">
        <v>38</v>
      </c>
      <c r="G10" s="1">
        <v>46.64</v>
      </c>
      <c r="H10" s="1">
        <v>47.45</v>
      </c>
      <c r="I10" s="1">
        <v>45.94</v>
      </c>
      <c r="J10" s="1">
        <f t="shared" si="0"/>
        <v>46.676666666666669</v>
      </c>
      <c r="M10" t="s">
        <v>62</v>
      </c>
      <c r="Q10" t="s">
        <v>51</v>
      </c>
    </row>
    <row r="11" spans="5:17">
      <c r="E11" t="s">
        <v>39</v>
      </c>
      <c r="G11" s="1">
        <v>49.1</v>
      </c>
      <c r="H11" s="1">
        <v>42.89</v>
      </c>
      <c r="I11" s="1">
        <v>50.15</v>
      </c>
      <c r="J11" s="1">
        <f t="shared" si="0"/>
        <v>47.38</v>
      </c>
      <c r="M11" t="s">
        <v>63</v>
      </c>
      <c r="Q11" t="s">
        <v>52</v>
      </c>
    </row>
    <row r="12" spans="5:17">
      <c r="E12" t="s">
        <v>40</v>
      </c>
      <c r="G12" s="1">
        <v>49.34</v>
      </c>
      <c r="H12" s="1">
        <v>45.84</v>
      </c>
      <c r="I12" s="1">
        <v>47.23</v>
      </c>
      <c r="J12" s="1">
        <f t="shared" si="0"/>
        <v>47.47</v>
      </c>
      <c r="M12" t="s">
        <v>64</v>
      </c>
      <c r="Q12" t="s">
        <v>53</v>
      </c>
    </row>
    <row r="13" spans="5:17">
      <c r="E13" t="s">
        <v>41</v>
      </c>
      <c r="G13" s="1">
        <v>49.82</v>
      </c>
      <c r="H13" s="1">
        <v>46.35</v>
      </c>
      <c r="I13" s="1">
        <v>48.95</v>
      </c>
      <c r="J13" s="1">
        <f t="shared" si="0"/>
        <v>48.373333333333335</v>
      </c>
      <c r="M13" t="s">
        <v>65</v>
      </c>
      <c r="Q13" t="s">
        <v>54</v>
      </c>
    </row>
    <row r="14" spans="5:17">
      <c r="E14" t="s">
        <v>42</v>
      </c>
      <c r="G14" s="1">
        <v>46.76</v>
      </c>
      <c r="H14" s="1">
        <v>47.34</v>
      </c>
      <c r="I14" s="1">
        <v>47.34</v>
      </c>
      <c r="J14" s="1">
        <f t="shared" si="0"/>
        <v>47.146666666666668</v>
      </c>
      <c r="M14" t="s">
        <v>66</v>
      </c>
      <c r="Q14" t="s">
        <v>55</v>
      </c>
    </row>
    <row r="15" spans="5:17">
      <c r="E15" t="s">
        <v>43</v>
      </c>
      <c r="G15" s="1">
        <v>46.34</v>
      </c>
      <c r="H15" s="1">
        <v>42.43</v>
      </c>
      <c r="I15" s="1">
        <v>47.36</v>
      </c>
      <c r="J15" s="1">
        <f t="shared" si="0"/>
        <v>45.376666666666665</v>
      </c>
      <c r="M15" t="s">
        <v>67</v>
      </c>
      <c r="Q15" t="s">
        <v>56</v>
      </c>
    </row>
    <row r="16" spans="5:17">
      <c r="E16" t="s">
        <v>44</v>
      </c>
      <c r="F16" t="s">
        <v>33</v>
      </c>
      <c r="G16" s="1">
        <v>46.32</v>
      </c>
      <c r="H16" s="1">
        <v>47.37</v>
      </c>
      <c r="I16" s="1">
        <v>47.34</v>
      </c>
      <c r="J16" s="1">
        <f t="shared" si="0"/>
        <v>47.01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D3:Q20"/>
  <sheetViews>
    <sheetView workbookViewId="0">
      <selection activeCell="L20" sqref="L20"/>
    </sheetView>
  </sheetViews>
  <sheetFormatPr defaultRowHeight="15"/>
  <sheetData>
    <row r="3" spans="4:17">
      <c r="G3" t="s">
        <v>14</v>
      </c>
    </row>
    <row r="5" spans="4:17">
      <c r="D5" t="s">
        <v>45</v>
      </c>
      <c r="G5" t="s">
        <v>0</v>
      </c>
      <c r="H5" t="s">
        <v>1</v>
      </c>
      <c r="I5" t="s">
        <v>2</v>
      </c>
      <c r="J5" t="s">
        <v>3</v>
      </c>
      <c r="N5" t="s">
        <v>330</v>
      </c>
      <c r="Q5" t="s">
        <v>341</v>
      </c>
    </row>
    <row r="6" spans="4:17">
      <c r="D6" t="s">
        <v>34</v>
      </c>
      <c r="G6" s="4">
        <v>0.503</v>
      </c>
      <c r="H6" s="4">
        <v>0.51500000000000001</v>
      </c>
      <c r="I6" s="4">
        <v>0.502</v>
      </c>
      <c r="J6" s="4">
        <f t="shared" ref="J6:J16" si="0">AVERAGE(G6:I6)</f>
        <v>0.50666666666666671</v>
      </c>
      <c r="N6" t="s">
        <v>331</v>
      </c>
      <c r="Q6" t="s">
        <v>342</v>
      </c>
    </row>
    <row r="7" spans="4:17">
      <c r="D7" t="s">
        <v>35</v>
      </c>
      <c r="G7" s="4">
        <v>0.51900000000000002</v>
      </c>
      <c r="H7" s="4">
        <v>0.51100000000000001</v>
      </c>
      <c r="I7" s="4">
        <v>0.50900000000000001</v>
      </c>
      <c r="J7" s="4">
        <f t="shared" si="0"/>
        <v>0.51300000000000001</v>
      </c>
      <c r="N7" t="s">
        <v>332</v>
      </c>
      <c r="Q7" t="s">
        <v>343</v>
      </c>
    </row>
    <row r="8" spans="4:17">
      <c r="D8" t="s">
        <v>36</v>
      </c>
      <c r="G8" s="4">
        <v>0.496</v>
      </c>
      <c r="H8" s="4">
        <v>0.49</v>
      </c>
      <c r="I8" s="4">
        <v>0.48799999999999999</v>
      </c>
      <c r="J8" s="4">
        <f t="shared" si="0"/>
        <v>0.49133333333333334</v>
      </c>
      <c r="N8" t="s">
        <v>333</v>
      </c>
      <c r="Q8" t="s">
        <v>344</v>
      </c>
    </row>
    <row r="9" spans="4:17">
      <c r="D9" t="s">
        <v>37</v>
      </c>
      <c r="G9" s="4">
        <v>0.48799999999999999</v>
      </c>
      <c r="H9" s="4">
        <v>0.48099999999999998</v>
      </c>
      <c r="I9" s="4">
        <v>0.49099999999999999</v>
      </c>
      <c r="J9" s="4">
        <f t="shared" si="0"/>
        <v>0.48666666666666664</v>
      </c>
      <c r="N9" t="s">
        <v>334</v>
      </c>
      <c r="Q9" t="s">
        <v>345</v>
      </c>
    </row>
    <row r="10" spans="4:17">
      <c r="D10" t="s">
        <v>38</v>
      </c>
      <c r="G10" s="4">
        <v>0.47299999999999998</v>
      </c>
      <c r="H10" s="4">
        <v>0.48199999999999998</v>
      </c>
      <c r="I10" s="4">
        <v>0.46400000000000002</v>
      </c>
      <c r="J10" s="4">
        <f t="shared" si="0"/>
        <v>0.47300000000000003</v>
      </c>
      <c r="N10" t="s">
        <v>335</v>
      </c>
      <c r="Q10" t="s">
        <v>346</v>
      </c>
    </row>
    <row r="11" spans="4:17">
      <c r="D11" t="s">
        <v>39</v>
      </c>
      <c r="G11" s="4">
        <v>0.48299999999999998</v>
      </c>
      <c r="H11" s="4">
        <v>0.49299999999999999</v>
      </c>
      <c r="I11" s="4">
        <v>0.499</v>
      </c>
      <c r="J11" s="4">
        <f t="shared" si="0"/>
        <v>0.4916666666666667</v>
      </c>
      <c r="N11" t="s">
        <v>336</v>
      </c>
      <c r="Q11" t="s">
        <v>347</v>
      </c>
    </row>
    <row r="12" spans="4:17">
      <c r="D12" t="s">
        <v>40</v>
      </c>
      <c r="G12" s="4">
        <v>0.51600000000000001</v>
      </c>
      <c r="H12" s="4">
        <v>0.52700000000000002</v>
      </c>
      <c r="I12" s="4">
        <v>0.53600000000000003</v>
      </c>
      <c r="J12" s="4">
        <f t="shared" si="0"/>
        <v>0.52633333333333343</v>
      </c>
      <c r="N12" t="s">
        <v>337</v>
      </c>
      <c r="Q12" t="s">
        <v>348</v>
      </c>
    </row>
    <row r="13" spans="4:17">
      <c r="D13" t="s">
        <v>41</v>
      </c>
      <c r="G13" s="4">
        <v>0.50900000000000001</v>
      </c>
      <c r="H13" s="4">
        <v>0.497</v>
      </c>
      <c r="I13" s="4">
        <v>0.51700000000000002</v>
      </c>
      <c r="J13" s="4">
        <f t="shared" si="0"/>
        <v>0.50766666666666671</v>
      </c>
      <c r="N13" t="s">
        <v>338</v>
      </c>
      <c r="Q13" t="s">
        <v>349</v>
      </c>
    </row>
    <row r="14" spans="4:17">
      <c r="D14" t="s">
        <v>42</v>
      </c>
      <c r="G14" s="4">
        <v>0.49199999999999999</v>
      </c>
      <c r="H14" s="4">
        <v>0.51800000000000002</v>
      </c>
      <c r="I14" s="4">
        <v>0.505</v>
      </c>
      <c r="J14" s="4">
        <f t="shared" si="0"/>
        <v>0.505</v>
      </c>
      <c r="N14" t="s">
        <v>339</v>
      </c>
      <c r="Q14" t="s">
        <v>350</v>
      </c>
    </row>
    <row r="15" spans="4:17">
      <c r="D15" t="s">
        <v>43</v>
      </c>
      <c r="G15" s="4">
        <v>0.495</v>
      </c>
      <c r="H15" s="4">
        <v>0.48899999999999999</v>
      </c>
      <c r="I15" s="4">
        <v>0.499</v>
      </c>
      <c r="J15" s="4">
        <f t="shared" si="0"/>
        <v>0.49433333333333335</v>
      </c>
      <c r="N15" t="s">
        <v>340</v>
      </c>
      <c r="Q15" t="s">
        <v>351</v>
      </c>
    </row>
    <row r="16" spans="4:17">
      <c r="D16" t="s">
        <v>44</v>
      </c>
      <c r="E16" t="s">
        <v>33</v>
      </c>
      <c r="G16" s="4">
        <v>0.5</v>
      </c>
      <c r="H16" s="4">
        <v>0.503</v>
      </c>
      <c r="I16" s="4">
        <v>0.51600000000000001</v>
      </c>
      <c r="J16" s="4">
        <f t="shared" si="0"/>
        <v>0.50633333333333341</v>
      </c>
    </row>
    <row r="20" spans="11:12">
      <c r="K20" t="s">
        <v>208</v>
      </c>
      <c r="L20">
        <v>1.4E-2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D2:R16"/>
  <sheetViews>
    <sheetView workbookViewId="0">
      <selection activeCell="A5" sqref="A5"/>
    </sheetView>
  </sheetViews>
  <sheetFormatPr defaultRowHeight="15"/>
  <sheetData>
    <row r="2" spans="4:18">
      <c r="G2" t="s">
        <v>15</v>
      </c>
    </row>
    <row r="4" spans="4:18">
      <c r="D4" t="s">
        <v>45</v>
      </c>
      <c r="G4" t="s">
        <v>0</v>
      </c>
      <c r="H4" t="s">
        <v>1</v>
      </c>
      <c r="I4" t="s">
        <v>2</v>
      </c>
      <c r="J4" t="s">
        <v>3</v>
      </c>
    </row>
    <row r="5" spans="4:18">
      <c r="D5" t="s">
        <v>34</v>
      </c>
      <c r="G5" s="4">
        <f>('[1]p in grain'!G7*100)/5000</f>
        <v>9.5717999999999998E-2</v>
      </c>
      <c r="H5" s="4">
        <v>0.126</v>
      </c>
      <c r="I5" s="4">
        <v>0.14199999999999999</v>
      </c>
      <c r="J5" s="4">
        <f t="shared" ref="J5:J15" si="0">AVERAGE(G5:I5)</f>
        <v>0.12123933333333332</v>
      </c>
      <c r="M5" t="s">
        <v>144</v>
      </c>
    </row>
    <row r="6" spans="4:18">
      <c r="D6" t="s">
        <v>35</v>
      </c>
      <c r="G6" s="4">
        <f>('[1]p in grain'!G8*100)/5000</f>
        <v>0.13996</v>
      </c>
      <c r="H6" s="4">
        <v>0.13200000000000001</v>
      </c>
      <c r="I6" s="4">
        <f>('[1]p in grain'!K8*100)/5000</f>
        <v>0.11890000000000001</v>
      </c>
      <c r="J6" s="4">
        <f t="shared" si="0"/>
        <v>0.13028666666666666</v>
      </c>
      <c r="M6" t="s">
        <v>145</v>
      </c>
      <c r="R6" t="s">
        <v>133</v>
      </c>
    </row>
    <row r="7" spans="4:18">
      <c r="D7" t="s">
        <v>36</v>
      </c>
      <c r="G7" s="4">
        <v>0.123</v>
      </c>
      <c r="H7" s="4">
        <v>0.13100000000000001</v>
      </c>
      <c r="I7" s="4">
        <v>0.159</v>
      </c>
      <c r="J7" s="4">
        <f t="shared" si="0"/>
        <v>0.13766666666666669</v>
      </c>
      <c r="M7" t="s">
        <v>146</v>
      </c>
      <c r="R7" t="s">
        <v>134</v>
      </c>
    </row>
    <row r="8" spans="4:18">
      <c r="D8" t="s">
        <v>37</v>
      </c>
      <c r="G8" s="4">
        <v>0.14699999999999999</v>
      </c>
      <c r="H8" s="4">
        <v>0.127</v>
      </c>
      <c r="I8" s="4">
        <v>0.14699999999999999</v>
      </c>
      <c r="J8" s="4">
        <f t="shared" si="0"/>
        <v>0.14033333333333334</v>
      </c>
      <c r="M8" t="s">
        <v>147</v>
      </c>
      <c r="R8" t="s">
        <v>135</v>
      </c>
    </row>
    <row r="9" spans="4:18">
      <c r="D9" t="s">
        <v>38</v>
      </c>
      <c r="G9" s="4">
        <v>0.14299999999999999</v>
      </c>
      <c r="H9" s="4">
        <v>0.13900000000000001</v>
      </c>
      <c r="I9" s="4">
        <v>0.151</v>
      </c>
      <c r="J9" s="4">
        <f t="shared" si="0"/>
        <v>0.14433333333333334</v>
      </c>
      <c r="M9" t="s">
        <v>148</v>
      </c>
      <c r="R9" t="s">
        <v>136</v>
      </c>
    </row>
    <row r="10" spans="4:18">
      <c r="D10" t="s">
        <v>39</v>
      </c>
      <c r="G10" s="4">
        <v>0.14399999999999999</v>
      </c>
      <c r="H10" s="4">
        <v>0.14299999999999999</v>
      </c>
      <c r="I10" s="4">
        <v>0.152</v>
      </c>
      <c r="J10" s="4">
        <f t="shared" si="0"/>
        <v>0.14633333333333332</v>
      </c>
      <c r="M10" t="s">
        <v>149</v>
      </c>
      <c r="R10" t="s">
        <v>137</v>
      </c>
    </row>
    <row r="11" spans="4:18">
      <c r="D11" t="s">
        <v>40</v>
      </c>
      <c r="G11" s="4">
        <v>0.14199999999999999</v>
      </c>
      <c r="H11" s="4">
        <v>0.153</v>
      </c>
      <c r="I11" s="4">
        <v>0.14799999999999999</v>
      </c>
      <c r="J11" s="4">
        <f t="shared" si="0"/>
        <v>0.14766666666666664</v>
      </c>
      <c r="M11" t="s">
        <v>150</v>
      </c>
      <c r="R11" t="s">
        <v>138</v>
      </c>
    </row>
    <row r="12" spans="4:18">
      <c r="D12" t="s">
        <v>41</v>
      </c>
      <c r="G12" s="4">
        <v>0.14899999999999999</v>
      </c>
      <c r="H12" s="4">
        <v>0.154</v>
      </c>
      <c r="I12" s="4">
        <v>0.14599999999999999</v>
      </c>
      <c r="J12" s="4">
        <f t="shared" si="0"/>
        <v>0.14966666666666664</v>
      </c>
      <c r="M12" t="s">
        <v>151</v>
      </c>
      <c r="R12" t="s">
        <v>139</v>
      </c>
    </row>
    <row r="13" spans="4:18">
      <c r="D13" t="s">
        <v>42</v>
      </c>
      <c r="G13" s="4">
        <v>0.156</v>
      </c>
      <c r="H13" s="4">
        <v>0.14799999999999999</v>
      </c>
      <c r="I13" s="4">
        <v>0.154</v>
      </c>
      <c r="J13" s="4">
        <f t="shared" si="0"/>
        <v>0.15266666666666664</v>
      </c>
      <c r="M13" t="s">
        <v>152</v>
      </c>
      <c r="R13" t="s">
        <v>140</v>
      </c>
    </row>
    <row r="14" spans="4:18">
      <c r="D14" t="s">
        <v>43</v>
      </c>
      <c r="G14" s="4">
        <v>0.151</v>
      </c>
      <c r="H14" s="4">
        <v>0.159</v>
      </c>
      <c r="I14" s="4">
        <v>0.154</v>
      </c>
      <c r="J14" s="4">
        <f t="shared" si="0"/>
        <v>0.15466666666666665</v>
      </c>
      <c r="M14" t="s">
        <v>153</v>
      </c>
      <c r="R14" t="s">
        <v>141</v>
      </c>
    </row>
    <row r="15" spans="4:18">
      <c r="D15" t="s">
        <v>44</v>
      </c>
      <c r="E15" t="s">
        <v>33</v>
      </c>
      <c r="G15" s="4">
        <v>0.14899999999999999</v>
      </c>
      <c r="H15" s="4">
        <v>0.156</v>
      </c>
      <c r="I15" s="4">
        <v>0.16200000000000001</v>
      </c>
      <c r="J15" s="4">
        <f t="shared" si="0"/>
        <v>0.15566666666666665</v>
      </c>
      <c r="M15" t="s">
        <v>154</v>
      </c>
      <c r="R15" t="s">
        <v>142</v>
      </c>
    </row>
    <row r="16" spans="4:18">
      <c r="R16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D3:Q19"/>
  <sheetViews>
    <sheetView tabSelected="1" topLeftCell="A3" workbookViewId="0">
      <selection activeCell="K19" sqref="K19"/>
    </sheetView>
  </sheetViews>
  <sheetFormatPr defaultRowHeight="15"/>
  <sheetData>
    <row r="3" spans="4:17">
      <c r="G3" t="s">
        <v>16</v>
      </c>
    </row>
    <row r="5" spans="4:17">
      <c r="D5" t="s">
        <v>45</v>
      </c>
      <c r="G5" t="s">
        <v>0</v>
      </c>
      <c r="H5" t="s">
        <v>1</v>
      </c>
      <c r="I5" t="s">
        <v>2</v>
      </c>
    </row>
    <row r="6" spans="4:17">
      <c r="D6" t="s">
        <v>34</v>
      </c>
      <c r="G6" s="4">
        <v>0.53100000000000003</v>
      </c>
      <c r="H6" s="4">
        <v>0.50600000000000001</v>
      </c>
      <c r="I6" s="4">
        <v>0.496</v>
      </c>
      <c r="J6" s="4">
        <f t="shared" ref="J6:J16" si="0">AVERAGE(G6:I6)</f>
        <v>0.51100000000000001</v>
      </c>
      <c r="N6" t="s">
        <v>275</v>
      </c>
      <c r="Q6" t="s">
        <v>264</v>
      </c>
    </row>
    <row r="7" spans="4:17">
      <c r="D7" t="s">
        <v>35</v>
      </c>
      <c r="G7" s="4">
        <v>0.49099999999999999</v>
      </c>
      <c r="H7" s="4">
        <v>0.501</v>
      </c>
      <c r="I7" s="4">
        <v>0.495</v>
      </c>
      <c r="J7" s="4">
        <f t="shared" si="0"/>
        <v>0.4956666666666667</v>
      </c>
      <c r="N7" t="s">
        <v>276</v>
      </c>
      <c r="Q7" t="s">
        <v>265</v>
      </c>
    </row>
    <row r="8" spans="4:17">
      <c r="D8" t="s">
        <v>36</v>
      </c>
      <c r="G8" s="4">
        <v>0.436</v>
      </c>
      <c r="H8" s="4">
        <v>0.45700000000000002</v>
      </c>
      <c r="I8" s="4">
        <v>0.47099999999999997</v>
      </c>
      <c r="J8" s="4">
        <f t="shared" si="0"/>
        <v>0.45466666666666661</v>
      </c>
      <c r="N8" t="s">
        <v>277</v>
      </c>
      <c r="Q8" t="s">
        <v>266</v>
      </c>
    </row>
    <row r="9" spans="4:17">
      <c r="D9" t="s">
        <v>37</v>
      </c>
      <c r="G9" s="4">
        <v>0.45400000000000001</v>
      </c>
      <c r="H9" s="4">
        <v>0.443</v>
      </c>
      <c r="I9" s="4">
        <v>0.441</v>
      </c>
      <c r="J9" s="4">
        <f t="shared" si="0"/>
        <v>0.44600000000000001</v>
      </c>
      <c r="N9" t="s">
        <v>278</v>
      </c>
      <c r="Q9" t="s">
        <v>267</v>
      </c>
    </row>
    <row r="10" spans="4:17">
      <c r="D10" t="s">
        <v>38</v>
      </c>
      <c r="G10" s="4">
        <v>0.46800000000000003</v>
      </c>
      <c r="H10" s="4">
        <v>0.45700000000000002</v>
      </c>
      <c r="I10" s="4">
        <v>0.46300000000000002</v>
      </c>
      <c r="J10" s="4">
        <f t="shared" si="0"/>
        <v>0.46266666666666673</v>
      </c>
      <c r="N10" t="s">
        <v>279</v>
      </c>
      <c r="Q10" t="s">
        <v>268</v>
      </c>
    </row>
    <row r="11" spans="4:17">
      <c r="D11" t="s">
        <v>39</v>
      </c>
      <c r="G11" s="4">
        <v>0.46200000000000002</v>
      </c>
      <c r="H11" s="4">
        <v>0.434</v>
      </c>
      <c r="I11" s="4">
        <v>0.45200000000000001</v>
      </c>
      <c r="J11" s="4">
        <f t="shared" si="0"/>
        <v>0.44933333333333336</v>
      </c>
      <c r="N11" t="s">
        <v>280</v>
      </c>
      <c r="Q11" t="s">
        <v>269</v>
      </c>
    </row>
    <row r="12" spans="4:17">
      <c r="D12" t="s">
        <v>40</v>
      </c>
      <c r="G12" s="4">
        <v>0.45900000000000002</v>
      </c>
      <c r="H12" s="4">
        <v>0.43480000000000002</v>
      </c>
      <c r="I12" s="4">
        <v>0.46300000000000002</v>
      </c>
      <c r="J12" s="4">
        <f t="shared" si="0"/>
        <v>0.45226666666666665</v>
      </c>
      <c r="N12" t="s">
        <v>281</v>
      </c>
      <c r="Q12" t="s">
        <v>270</v>
      </c>
    </row>
    <row r="13" spans="4:17">
      <c r="D13" t="s">
        <v>41</v>
      </c>
      <c r="G13" s="4">
        <v>0.42899999999999999</v>
      </c>
      <c r="H13" s="4">
        <v>0.436</v>
      </c>
      <c r="I13" s="4">
        <v>0.45700000000000002</v>
      </c>
      <c r="J13" s="4">
        <f t="shared" si="0"/>
        <v>0.44066666666666671</v>
      </c>
      <c r="N13" t="s">
        <v>282</v>
      </c>
      <c r="Q13" t="s">
        <v>271</v>
      </c>
    </row>
    <row r="14" spans="4:17">
      <c r="D14" t="s">
        <v>42</v>
      </c>
      <c r="G14" s="4">
        <v>0.38200000000000001</v>
      </c>
      <c r="H14" s="4">
        <v>0.39300000000000002</v>
      </c>
      <c r="I14" s="4">
        <v>0.40100000000000002</v>
      </c>
      <c r="J14" s="4">
        <f t="shared" si="0"/>
        <v>0.39200000000000007</v>
      </c>
      <c r="N14" t="s">
        <v>283</v>
      </c>
      <c r="Q14" t="s">
        <v>272</v>
      </c>
    </row>
    <row r="15" spans="4:17">
      <c r="D15" t="s">
        <v>43</v>
      </c>
      <c r="G15" s="4">
        <v>0.39700000000000002</v>
      </c>
      <c r="H15" s="4">
        <v>0.40400000000000003</v>
      </c>
      <c r="I15" s="4">
        <v>0.38900000000000001</v>
      </c>
      <c r="J15" s="4">
        <f t="shared" si="0"/>
        <v>0.39666666666666667</v>
      </c>
      <c r="N15" t="s">
        <v>284</v>
      </c>
      <c r="Q15" t="s">
        <v>273</v>
      </c>
    </row>
    <row r="16" spans="4:17">
      <c r="D16" t="s">
        <v>44</v>
      </c>
      <c r="E16" t="s">
        <v>33</v>
      </c>
      <c r="G16" s="4">
        <v>0.39600000000000002</v>
      </c>
      <c r="H16" s="4">
        <v>0.39200000000000002</v>
      </c>
      <c r="I16" s="4">
        <v>0.39700000000000002</v>
      </c>
      <c r="J16" s="4">
        <f t="shared" si="0"/>
        <v>0.39500000000000002</v>
      </c>
      <c r="N16" t="s">
        <v>285</v>
      </c>
      <c r="Q16" t="s">
        <v>274</v>
      </c>
    </row>
    <row r="19" spans="11:11">
      <c r="K19">
        <v>2.0400000000000001E-2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Soil P</vt:lpstr>
      <vt:lpstr>Soil K</vt:lpstr>
      <vt:lpstr>Soil Zn</vt:lpstr>
      <vt:lpstr>B.Y</vt:lpstr>
      <vt:lpstr>G.Y</vt:lpstr>
      <vt:lpstr>1000 G.W</vt:lpstr>
      <vt:lpstr>Grain K</vt:lpstr>
      <vt:lpstr>Grain P</vt:lpstr>
      <vt:lpstr>Grain Zn</vt:lpstr>
      <vt:lpstr>Leaf P</vt:lpstr>
      <vt:lpstr>Leaf K</vt:lpstr>
      <vt:lpstr>Leaf Zn</vt:lpstr>
      <vt:lpstr>pH</vt:lpstr>
      <vt:lpstr>Leaf N</vt:lpstr>
      <vt:lpstr>Sheet1</vt:lpstr>
      <vt:lpstr>O.M</vt:lpstr>
      <vt:lpstr>Protien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2017-03-11T07:31:04Z</dcterms:modified>
</cp:coreProperties>
</file>