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drian\Documents\Tesis de maestria\Archivos para revista\Raw\"/>
    </mc:Choice>
  </mc:AlternateContent>
  <xr:revisionPtr revIDLastSave="0" documentId="13_ncr:1_{C3C8802F-3F20-4787-95BF-5C15927CF9BB}" xr6:coauthVersionLast="47" xr6:coauthVersionMax="47" xr10:uidLastSave="{00000000-0000-0000-0000-000000000000}"/>
  <bookViews>
    <workbookView xWindow="-110" yWindow="-110" windowWidth="21820" windowHeight="13900" activeTab="3" xr2:uid="{604B21C3-8001-4210-9380-F5436FE4AB7E}"/>
  </bookViews>
  <sheets>
    <sheet name="Data larvae" sheetId="4" r:id="rId1"/>
    <sheet name="Weight Ichthyoplacton" sheetId="1" r:id="rId2"/>
    <sheet name="Biomass" sheetId="2" r:id="rId3"/>
    <sheet name="Sperman correlation" sheetId="3" r:id="rId4"/>
  </sheets>
  <externalReferences>
    <externalReference r:id="rId5"/>
  </externalReferences>
  <definedNames>
    <definedName name="num">'Sperman correlation'!$C$1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7" i="2" l="1"/>
  <c r="G17" i="2"/>
  <c r="I17" i="2"/>
  <c r="I42" i="2"/>
  <c r="I33" i="2"/>
  <c r="I25" i="2"/>
  <c r="I6" i="2"/>
  <c r="G6" i="2"/>
  <c r="H6" i="2"/>
  <c r="H25" i="2"/>
  <c r="N15" i="1"/>
  <c r="O4" i="3"/>
  <c r="H48" i="2"/>
  <c r="C51" i="2"/>
  <c r="C50" i="2"/>
  <c r="F222" i="4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40" i="3"/>
  <c r="D41" i="3"/>
  <c r="D42" i="3"/>
  <c r="D43" i="3"/>
  <c r="D44" i="3"/>
  <c r="D45" i="3"/>
  <c r="D2" i="3"/>
  <c r="G42" i="2"/>
  <c r="H42" i="2"/>
  <c r="F54" i="2"/>
  <c r="G54" i="2"/>
  <c r="G55" i="2"/>
  <c r="G56" i="2"/>
  <c r="F56" i="2"/>
  <c r="F55" i="2"/>
  <c r="C45" i="3"/>
  <c r="C44" i="3"/>
  <c r="C43" i="3"/>
  <c r="C42" i="3"/>
  <c r="C41" i="3"/>
  <c r="C40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2" i="3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G25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" i="2"/>
  <c r="G33" i="2"/>
  <c r="F6" i="2"/>
  <c r="F4" i="2"/>
  <c r="H33" i="2"/>
  <c r="C48" i="2"/>
  <c r="B5" i="1"/>
  <c r="Z56" i="1"/>
  <c r="Z57" i="1"/>
  <c r="Z58" i="1"/>
  <c r="AC57" i="1"/>
  <c r="Z52" i="1"/>
  <c r="Z53" i="1"/>
  <c r="Z54" i="1"/>
  <c r="AC52" i="1"/>
  <c r="Z46" i="1"/>
  <c r="Z48" i="1"/>
  <c r="Z49" i="1"/>
  <c r="AC47" i="1"/>
  <c r="Z40" i="1"/>
  <c r="Z41" i="1"/>
  <c r="Z42" i="1"/>
  <c r="Z43" i="1"/>
  <c r="AC41" i="1"/>
  <c r="Z35" i="1"/>
  <c r="Z36" i="1"/>
  <c r="Z37" i="1"/>
  <c r="AC36" i="1"/>
  <c r="T30" i="1"/>
  <c r="T31" i="1"/>
  <c r="T32" i="1"/>
  <c r="W31" i="1"/>
  <c r="Z28" i="1"/>
  <c r="Z25" i="1"/>
  <c r="Z26" i="1"/>
  <c r="AC26" i="1"/>
  <c r="Z20" i="1"/>
  <c r="Z22" i="1"/>
  <c r="Z23" i="1"/>
  <c r="AC21" i="1"/>
  <c r="Z15" i="1"/>
  <c r="Z16" i="1"/>
  <c r="Z17" i="1"/>
  <c r="AB16" i="1"/>
  <c r="AC16" i="1"/>
  <c r="AB57" i="1"/>
  <c r="AB52" i="1"/>
  <c r="AB47" i="1"/>
  <c r="AB41" i="1"/>
  <c r="AB36" i="1"/>
  <c r="AB26" i="1"/>
  <c r="T15" i="1"/>
  <c r="T16" i="1"/>
  <c r="T17" i="1"/>
  <c r="W16" i="1"/>
  <c r="AB21" i="1"/>
  <c r="T56" i="1"/>
  <c r="T57" i="1"/>
  <c r="T58" i="1"/>
  <c r="V57" i="1"/>
  <c r="Z31" i="1"/>
  <c r="Z32" i="1"/>
  <c r="Z33" i="1"/>
  <c r="AA21" i="1"/>
  <c r="B25" i="1"/>
  <c r="W63" i="1"/>
  <c r="C5" i="1"/>
  <c r="AC31" i="1"/>
  <c r="AB31" i="1"/>
  <c r="H51" i="1"/>
  <c r="H52" i="1"/>
  <c r="H53" i="1"/>
  <c r="T22" i="1"/>
  <c r="N36" i="1"/>
  <c r="T21" i="1"/>
  <c r="N51" i="1"/>
  <c r="T25" i="1"/>
  <c r="N53" i="1"/>
  <c r="T36" i="1"/>
  <c r="N52" i="1"/>
  <c r="T40" i="1"/>
  <c r="T41" i="1"/>
  <c r="T42" i="1"/>
  <c r="V41" i="1"/>
  <c r="H27" i="1"/>
  <c r="H30" i="1"/>
  <c r="H32" i="1"/>
  <c r="H31" i="1"/>
  <c r="H56" i="1"/>
  <c r="H22" i="1"/>
  <c r="H57" i="1"/>
  <c r="T48" i="1"/>
  <c r="H21" i="1"/>
  <c r="H20" i="1"/>
  <c r="H35" i="1"/>
  <c r="H58" i="1"/>
  <c r="T26" i="1"/>
  <c r="T46" i="1"/>
  <c r="T47" i="1"/>
  <c r="V47" i="1"/>
  <c r="N20" i="1"/>
  <c r="H37" i="1"/>
  <c r="N22" i="1"/>
  <c r="B35" i="1"/>
  <c r="B36" i="1"/>
  <c r="B37" i="1"/>
  <c r="D36" i="1"/>
  <c r="N25" i="1"/>
  <c r="N26" i="1"/>
  <c r="N27" i="1"/>
  <c r="P26" i="1"/>
  <c r="H25" i="1"/>
  <c r="N35" i="1"/>
  <c r="H28" i="1"/>
  <c r="H46" i="1"/>
  <c r="T35" i="1"/>
  <c r="T53" i="1"/>
  <c r="T27" i="1"/>
  <c r="H36" i="1"/>
  <c r="V31" i="1"/>
  <c r="N21" i="1"/>
  <c r="H48" i="1"/>
  <c r="T51" i="1"/>
  <c r="N37" i="1"/>
  <c r="H26" i="1"/>
  <c r="H47" i="1"/>
  <c r="T20" i="1"/>
  <c r="T37" i="1"/>
  <c r="T52" i="1"/>
  <c r="N40" i="1"/>
  <c r="B27" i="1"/>
  <c r="N42" i="1"/>
  <c r="N58" i="1"/>
  <c r="N57" i="1"/>
  <c r="N16" i="1"/>
  <c r="N17" i="1"/>
  <c r="P16" i="1"/>
  <c r="N30" i="1"/>
  <c r="N31" i="1"/>
  <c r="N32" i="1"/>
  <c r="P31" i="1"/>
  <c r="N41" i="1"/>
  <c r="N46" i="1"/>
  <c r="H15" i="1"/>
  <c r="N56" i="1"/>
  <c r="B46" i="1"/>
  <c r="N48" i="1"/>
  <c r="H17" i="1"/>
  <c r="N47" i="1"/>
  <c r="H16" i="1"/>
  <c r="B48" i="1"/>
  <c r="B51" i="1"/>
  <c r="B53" i="1"/>
  <c r="B52" i="1"/>
  <c r="B40" i="1"/>
  <c r="B30" i="1"/>
  <c r="B56" i="1"/>
  <c r="B57" i="1"/>
  <c r="B58" i="1"/>
  <c r="D57" i="1"/>
  <c r="B26" i="1"/>
  <c r="D26" i="1"/>
  <c r="B15" i="1"/>
  <c r="B17" i="1"/>
  <c r="B32" i="1"/>
  <c r="B42" i="1"/>
  <c r="B21" i="1"/>
  <c r="B47" i="1"/>
  <c r="B16" i="1"/>
  <c r="B20" i="1"/>
  <c r="B41" i="1"/>
  <c r="B31" i="1"/>
  <c r="B22" i="1"/>
  <c r="D47" i="1"/>
  <c r="V52" i="1"/>
  <c r="V26" i="1"/>
  <c r="V16" i="1"/>
  <c r="V36" i="1"/>
  <c r="W21" i="1"/>
  <c r="V21" i="1"/>
  <c r="D16" i="1"/>
  <c r="D21" i="1"/>
  <c r="J31" i="1"/>
  <c r="D31" i="1"/>
  <c r="D41" i="1"/>
  <c r="P36" i="1"/>
  <c r="P47" i="1"/>
  <c r="D52" i="1"/>
  <c r="J57" i="1"/>
  <c r="P21" i="1"/>
  <c r="P52" i="1"/>
  <c r="J47" i="1"/>
  <c r="P57" i="1"/>
  <c r="J16" i="1"/>
  <c r="J36" i="1"/>
  <c r="P41" i="1"/>
  <c r="J21" i="1"/>
  <c r="J26" i="1"/>
  <c r="J52" i="1"/>
  <c r="K21" i="1"/>
  <c r="K31" i="1"/>
  <c r="K52" i="1"/>
  <c r="W41" i="1"/>
  <c r="Q52" i="1"/>
  <c r="K47" i="1"/>
  <c r="W26" i="1"/>
  <c r="E41" i="1"/>
  <c r="Q26" i="1"/>
  <c r="E36" i="1"/>
  <c r="K26" i="1"/>
  <c r="K16" i="1"/>
  <c r="Q36" i="1"/>
  <c r="K36" i="1"/>
  <c r="W57" i="1"/>
  <c r="W52" i="1"/>
  <c r="W36" i="1"/>
  <c r="Q21" i="1"/>
  <c r="K57" i="1"/>
  <c r="E52" i="1"/>
  <c r="E26" i="1"/>
  <c r="W47" i="1"/>
  <c r="Q16" i="1"/>
  <c r="Q57" i="1"/>
  <c r="E16" i="1"/>
  <c r="E47" i="1"/>
  <c r="Q47" i="1"/>
  <c r="Q41" i="1"/>
  <c r="Q31" i="1"/>
  <c r="Q32" i="1"/>
  <c r="E22" i="1"/>
  <c r="E21" i="1"/>
  <c r="E57" i="1"/>
  <c r="E31" i="1"/>
  <c r="E4" i="3" l="1"/>
  <c r="F4" i="3" s="1"/>
  <c r="G4" i="3" s="1"/>
  <c r="E16" i="3"/>
  <c r="F16" i="3" s="1"/>
  <c r="G16" i="3" s="1"/>
  <c r="E29" i="3"/>
  <c r="F29" i="3" s="1"/>
  <c r="G29" i="3" s="1"/>
  <c r="E43" i="3"/>
  <c r="F43" i="3" s="1"/>
  <c r="G43" i="3" s="1"/>
  <c r="E18" i="3"/>
  <c r="F18" i="3" s="1"/>
  <c r="G18" i="3" s="1"/>
  <c r="E17" i="3"/>
  <c r="F17" i="3" s="1"/>
  <c r="G17" i="3" s="1"/>
  <c r="E5" i="3"/>
  <c r="F5" i="3" s="1"/>
  <c r="G5" i="3" s="1"/>
  <c r="E30" i="3"/>
  <c r="F30" i="3" s="1"/>
  <c r="G30" i="3" s="1"/>
  <c r="E9" i="3"/>
  <c r="F9" i="3" s="1"/>
  <c r="G9" i="3" s="1"/>
  <c r="E22" i="3"/>
  <c r="F22" i="3" s="1"/>
  <c r="G22" i="3" s="1"/>
  <c r="E34" i="3"/>
  <c r="F34" i="3" s="1"/>
  <c r="G34" i="3" s="1"/>
  <c r="E10" i="3"/>
  <c r="F10" i="3" s="1"/>
  <c r="G10" i="3" s="1"/>
  <c r="E23" i="3"/>
  <c r="F23" i="3" s="1"/>
  <c r="G23" i="3" s="1"/>
  <c r="E35" i="3"/>
  <c r="F35" i="3" s="1"/>
  <c r="G35" i="3" s="1"/>
  <c r="E11" i="3"/>
  <c r="F11" i="3" s="1"/>
  <c r="G11" i="3" s="1"/>
  <c r="E24" i="3"/>
  <c r="F24" i="3" s="1"/>
  <c r="G24" i="3" s="1"/>
  <c r="E36" i="3"/>
  <c r="F36" i="3" s="1"/>
  <c r="G36" i="3" s="1"/>
  <c r="E37" i="3"/>
  <c r="F37" i="3" s="1"/>
  <c r="G37" i="3" s="1"/>
  <c r="E25" i="3"/>
  <c r="F25" i="3" s="1"/>
  <c r="G25" i="3" s="1"/>
  <c r="E12" i="3"/>
  <c r="F12" i="3" s="1"/>
  <c r="G12" i="3" s="1"/>
  <c r="E38" i="3"/>
  <c r="F38" i="3" s="1"/>
  <c r="G38" i="3" s="1"/>
  <c r="E15" i="3"/>
  <c r="F15" i="3" s="1"/>
  <c r="G15" i="3" s="1"/>
  <c r="E28" i="3"/>
  <c r="F28" i="3" s="1"/>
  <c r="G28" i="3" s="1"/>
  <c r="E41" i="3"/>
  <c r="F41" i="3" s="1"/>
  <c r="G41" i="3" s="1"/>
  <c r="E42" i="3"/>
  <c r="F42" i="3" s="1"/>
  <c r="G42" i="3" s="1"/>
  <c r="E33" i="3"/>
  <c r="F33" i="3" s="1"/>
  <c r="G33" i="3" s="1"/>
  <c r="E45" i="3"/>
  <c r="F45" i="3" s="1"/>
  <c r="G45" i="3" s="1"/>
  <c r="E7" i="3"/>
  <c r="F7" i="3" s="1"/>
  <c r="G7" i="3" s="1"/>
  <c r="E44" i="3"/>
  <c r="F44" i="3" s="1"/>
  <c r="G44" i="3" s="1"/>
  <c r="E31" i="3"/>
  <c r="F31" i="3" s="1"/>
  <c r="G31" i="3" s="1"/>
  <c r="E19" i="3"/>
  <c r="F19" i="3" s="1"/>
  <c r="G19" i="3" s="1"/>
  <c r="E6" i="3"/>
  <c r="F6" i="3" s="1"/>
  <c r="G6" i="3" s="1"/>
  <c r="E32" i="3"/>
  <c r="F32" i="3" s="1"/>
  <c r="G32" i="3" s="1"/>
  <c r="E3" i="3"/>
  <c r="F3" i="3" s="1"/>
  <c r="G3" i="3" s="1"/>
  <c r="E40" i="3"/>
  <c r="F40" i="3" s="1"/>
  <c r="G40" i="3" s="1"/>
  <c r="E27" i="3"/>
  <c r="F27" i="3" s="1"/>
  <c r="G27" i="3" s="1"/>
  <c r="E21" i="3"/>
  <c r="F21" i="3" s="1"/>
  <c r="G21" i="3" s="1"/>
  <c r="E20" i="3"/>
  <c r="F20" i="3" s="1"/>
  <c r="G20" i="3" s="1"/>
  <c r="E14" i="3"/>
  <c r="F14" i="3" s="1"/>
  <c r="G14" i="3" s="1"/>
  <c r="E2" i="3"/>
  <c r="F2" i="3" s="1"/>
  <c r="G2" i="3" s="1"/>
  <c r="E13" i="3"/>
  <c r="F13" i="3" s="1"/>
  <c r="G13" i="3" s="1"/>
  <c r="E8" i="3"/>
  <c r="F8" i="3" s="1"/>
  <c r="G8" i="3" s="1"/>
  <c r="E26" i="3"/>
  <c r="F26" i="3" s="1"/>
  <c r="G26" i="3" s="1"/>
  <c r="F48" i="2"/>
  <c r="G46" i="3" l="1"/>
</calcChain>
</file>

<file path=xl/sharedStrings.xml><?xml version="1.0" encoding="utf-8"?>
<sst xmlns="http://schemas.openxmlformats.org/spreadsheetml/2006/main" count="801" uniqueCount="158">
  <si>
    <t>d</t>
  </si>
  <si>
    <t>d2</t>
  </si>
  <si>
    <t>n</t>
  </si>
  <si>
    <t>This sample was removed because an adult fish ate everything and got caught in the net.</t>
  </si>
  <si>
    <t>Excel</t>
  </si>
  <si>
    <t>R</t>
  </si>
  <si>
    <t>SPSS</t>
  </si>
  <si>
    <t>Rho Sperman</t>
  </si>
  <si>
    <t xml:space="preserve"> </t>
  </si>
  <si>
    <t>P</t>
  </si>
  <si>
    <t>Total</t>
  </si>
  <si>
    <t>g.l (Degrees of freedom)</t>
  </si>
  <si>
    <t>This sample was eaten by a cocodrile</t>
  </si>
  <si>
    <t>Clupeidae</t>
  </si>
  <si>
    <t>Gobiidae</t>
  </si>
  <si>
    <t>Belonidae</t>
  </si>
  <si>
    <t>Hemiramphidae</t>
  </si>
  <si>
    <t>C. artifrons</t>
  </si>
  <si>
    <t>Cyprinodontidae</t>
  </si>
  <si>
    <t>Cichlidae</t>
  </si>
  <si>
    <t>Engraulidae</t>
  </si>
  <si>
    <t>F. polyommus</t>
  </si>
  <si>
    <t>G. pulchra</t>
  </si>
  <si>
    <t>Anchovia clupeoides</t>
  </si>
  <si>
    <t xml:space="preserve">Juvenil </t>
  </si>
  <si>
    <t>Num of  samples</t>
  </si>
  <si>
    <t>Biomass</t>
  </si>
  <si>
    <t>Abundance</t>
  </si>
  <si>
    <t>Sum</t>
  </si>
  <si>
    <t>% Stand deviation</t>
  </si>
  <si>
    <t xml:space="preserve"> Stand deviation </t>
  </si>
  <si>
    <t>Postflexion</t>
  </si>
  <si>
    <t xml:space="preserve">Flexion </t>
  </si>
  <si>
    <t xml:space="preserve">Lt Limnetic 1 </t>
  </si>
  <si>
    <t>Lt Limnetic 2</t>
  </si>
  <si>
    <t>Lt Limnetic 3</t>
  </si>
  <si>
    <t>Lt Littoral 1</t>
  </si>
  <si>
    <t>Lt Littoral 2</t>
  </si>
  <si>
    <t>Lt Littoral 3</t>
  </si>
  <si>
    <t xml:space="preserve">Trawl 1 </t>
  </si>
  <si>
    <t>Trawl 2</t>
  </si>
  <si>
    <t>Trawl 3</t>
  </si>
  <si>
    <t>Trawl 1</t>
  </si>
  <si>
    <t xml:space="preserve">Lt Limnetic 1  </t>
  </si>
  <si>
    <t>Damaged</t>
  </si>
  <si>
    <t>Lt Limnetic 1</t>
  </si>
  <si>
    <t>SUM</t>
  </si>
  <si>
    <t>Gear</t>
  </si>
  <si>
    <t>Date</t>
  </si>
  <si>
    <t>Morpho</t>
  </si>
  <si>
    <t>Family</t>
  </si>
  <si>
    <t>Stage</t>
  </si>
  <si>
    <t>Num of specimens</t>
  </si>
  <si>
    <t>Preflexion</t>
  </si>
  <si>
    <t>Flexion</t>
  </si>
  <si>
    <t>01/February/22 Lt Limnetic 1</t>
  </si>
  <si>
    <t>01/February/22 Lt Limnetic 2</t>
  </si>
  <si>
    <t>01/February/22 Lt Limnetic 3</t>
  </si>
  <si>
    <t>01/February/22 Lt Littoral 1</t>
  </si>
  <si>
    <t>01/February/22 Lt Littoral 2</t>
  </si>
  <si>
    <t>01/February/22 Lt Littoral 3</t>
  </si>
  <si>
    <t>31/January/22 Trawl 1 Night</t>
  </si>
  <si>
    <t>31/January/22 Trawl 2</t>
  </si>
  <si>
    <t>31/January/22 Trawl 3</t>
  </si>
  <si>
    <t>02/March/22 Lt Limnetic 1</t>
  </si>
  <si>
    <t>02/March/22 Lt Limnetic 2</t>
  </si>
  <si>
    <t>02/March/22 Lt Limnetic 3</t>
  </si>
  <si>
    <t>02/March/22 Lt Littoral 1</t>
  </si>
  <si>
    <t>02/March/22 Lt Littoral 2</t>
  </si>
  <si>
    <t>02/March/22 Lt Littoral 3</t>
  </si>
  <si>
    <t>01/March/22 Trawl 1</t>
  </si>
  <si>
    <t>01/March/22 Trawl 2</t>
  </si>
  <si>
    <t>01/March/22 Trawl 3</t>
  </si>
  <si>
    <t>02/April/22 Lt Limnetic 1</t>
  </si>
  <si>
    <t>02/April/22 Lt Limnetic 2</t>
  </si>
  <si>
    <t>02/April/22 Lt Limnetic 3</t>
  </si>
  <si>
    <t>02/April/22 Lt Littoral 1</t>
  </si>
  <si>
    <t>02/April/22 Lt Littoral 2</t>
  </si>
  <si>
    <t>02/April/22 Lt Littoral 3</t>
  </si>
  <si>
    <t>01/April/22 Trawl 1</t>
  </si>
  <si>
    <t>01/April/22 Trawl 2</t>
  </si>
  <si>
    <t>01/April/22 Trawl 3</t>
  </si>
  <si>
    <t>02/May/22 Lt Limnetic 1</t>
  </si>
  <si>
    <t>31/May/22 Lt Limnetic 1</t>
  </si>
  <si>
    <t>02/May/22 Lt Limnetic 2</t>
  </si>
  <si>
    <t>31/May/22 Lt Limnetic 2</t>
  </si>
  <si>
    <t>02/May/22 Lt Limnetic 3</t>
  </si>
  <si>
    <t>31/May/22 Lt Limnetic 3</t>
  </si>
  <si>
    <t>02/May/22 Lt Littoral 1</t>
  </si>
  <si>
    <t>31/May/22 Lt Littoral 1</t>
  </si>
  <si>
    <t>02/May/22 Lt Littoral 2</t>
  </si>
  <si>
    <t>31/May/22 Lt Littoral 2</t>
  </si>
  <si>
    <t>02/May/22 Lt Littoral 3</t>
  </si>
  <si>
    <t>31/May/22 Lt Littoral 3</t>
  </si>
  <si>
    <t>01/May/22 Trawl 1</t>
  </si>
  <si>
    <t>30/May/22 Trawl 1</t>
  </si>
  <si>
    <t>01/May/22 Trawl 2</t>
  </si>
  <si>
    <t>30/May/22 Trawl 2</t>
  </si>
  <si>
    <t>01/May/22 Trawl 3</t>
  </si>
  <si>
    <t>30/May/22 Trawl 3</t>
  </si>
  <si>
    <t>Base and filter</t>
  </si>
  <si>
    <t>Average</t>
  </si>
  <si>
    <t>overall weight</t>
  </si>
  <si>
    <t>Standar dev</t>
  </si>
  <si>
    <t>Limetic 1 - February 1, 2022</t>
  </si>
  <si>
    <t>Limetic 2 - February 1, 2022</t>
  </si>
  <si>
    <t>Limetic 3 - February 1, 2022</t>
  </si>
  <si>
    <t>Littoral 1 - February 1, 2022</t>
  </si>
  <si>
    <t>Littoral 2 - February 1, 2022</t>
  </si>
  <si>
    <t>Littoral 3 - February 1, 2022</t>
  </si>
  <si>
    <t>Trawl 1 - January 31, 2022</t>
  </si>
  <si>
    <t>Trawl 2 - January 31, 2022</t>
  </si>
  <si>
    <t>Trawl 3 - January 31, 2022</t>
  </si>
  <si>
    <t>Limetic 1 - March 2, 2022</t>
  </si>
  <si>
    <t>Limetic 2 - March 2, 2022</t>
  </si>
  <si>
    <t>Limetic 3 - March 2, 2022</t>
  </si>
  <si>
    <t>Littoral 1 - March 2, 2022</t>
  </si>
  <si>
    <t>Littoral 2 - March 2, 2022</t>
  </si>
  <si>
    <t>Gear/Date</t>
  </si>
  <si>
    <t>Trawl 1 - March 1, 2022</t>
  </si>
  <si>
    <t>Trawl 2 - March 1, 2022</t>
  </si>
  <si>
    <t>Trawl 3 - March 1, 2022</t>
  </si>
  <si>
    <t xml:space="preserve">Average stand deviation </t>
  </si>
  <si>
    <t>Limetic 1 - April 2, 2022</t>
  </si>
  <si>
    <t>Limetic 2 - April 2, 2022</t>
  </si>
  <si>
    <t>Limetic 3 - April 2, 2022</t>
  </si>
  <si>
    <t>Littoral 1 - April 2, 2022</t>
  </si>
  <si>
    <t>Littoral 2 - April 2, 2022</t>
  </si>
  <si>
    <t>Littoral 3 - April 2, 2022</t>
  </si>
  <si>
    <t>Trawl 1 - April 1, 2022</t>
  </si>
  <si>
    <t>Trawl 2 - April 1, 2022</t>
  </si>
  <si>
    <t>Trawl 3 - April 1, 2022</t>
  </si>
  <si>
    <t>Limetic 1 - May 2, 2022</t>
  </si>
  <si>
    <t>Limetic 2 - May 2, 2022</t>
  </si>
  <si>
    <t>Limetic 3 - May 2, 2022</t>
  </si>
  <si>
    <t>Littoral 1 - May 2, 2022</t>
  </si>
  <si>
    <t>Littoral 2 - May 2, 2022</t>
  </si>
  <si>
    <t>Littoral 3 - May 2, 2022</t>
  </si>
  <si>
    <t>Trawl 1 - May 1, 2022</t>
  </si>
  <si>
    <t>Trawl 2 - May 1, 2022</t>
  </si>
  <si>
    <t>Trawl 3 - May 1, 2022</t>
  </si>
  <si>
    <t>Limetic 1 - May 31, 2022</t>
  </si>
  <si>
    <t>Limetic 2 - May 31, 2022</t>
  </si>
  <si>
    <t>Limetic 3 - May 31, 2022</t>
  </si>
  <si>
    <t>Littoral 1 - May 31, 2022</t>
  </si>
  <si>
    <t>Littoral 2 - May 31, 2022</t>
  </si>
  <si>
    <t>Littoral 3 - May 31, 2022</t>
  </si>
  <si>
    <t>Trawl 1 - May 30, 2022</t>
  </si>
  <si>
    <t>Trawl 2 - May 30, 2022</t>
  </si>
  <si>
    <t>Trawl 3 - May 30, 2022</t>
  </si>
  <si>
    <t>Biomass average</t>
  </si>
  <si>
    <t xml:space="preserve">Estándar deviation </t>
  </si>
  <si>
    <t>Sample</t>
  </si>
  <si>
    <t>X</t>
  </si>
  <si>
    <t>Y</t>
  </si>
  <si>
    <t>Biomass Limnetic</t>
  </si>
  <si>
    <t>Biomass Littoral</t>
  </si>
  <si>
    <t>Biomass trawl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</si>
</sst>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#,##0.000"/>
    <numFmt numFmtId="165" formatCode="0.000"/>
    <numFmt numFmtId="166" formatCode="0.000%"/>
    <numFmt numFmtId="167" formatCode="0.0%"/>
    <numFmt numFmtId="168" formatCode="0.0000%"/>
    <numFmt numFmtId="169" formatCode="_-* #,##0.0000_-;\-* #,##0.0000_-;_-* &quot;-&quot;??_-;_-@_-"/>
    <numFmt numFmtId="170" formatCode="0.00000"/>
    <numFmt numFmtId="171" formatCode="0.0000000"/>
    <numFmt numFmtId="172" formatCode="[$-409]mmmm\ d\,\ yy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7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7">
    <xf numFmtId="0" fontId="0" fillId="0" borderId="0" xfId="0"/>
    <xf numFmtId="164" fontId="0" fillId="0" borderId="0" xfId="0" applyNumberFormat="1"/>
    <xf numFmtId="9" fontId="0" fillId="0" borderId="0" xfId="1" applyFont="1"/>
    <xf numFmtId="0" fontId="0" fillId="0" borderId="0" xfId="0" applyAlignment="1">
      <alignment horizontal="center"/>
    </xf>
    <xf numFmtId="165" fontId="0" fillId="0" borderId="0" xfId="0" applyNumberFormat="1"/>
    <xf numFmtId="166" fontId="0" fillId="0" borderId="0" xfId="1" applyNumberFormat="1" applyFont="1"/>
    <xf numFmtId="0" fontId="2" fillId="0" borderId="0" xfId="0" applyFont="1"/>
    <xf numFmtId="167" fontId="0" fillId="0" borderId="0" xfId="1" applyNumberFormat="1" applyFont="1"/>
    <xf numFmtId="10" fontId="0" fillId="0" borderId="0" xfId="1" applyNumberFormat="1" applyFont="1"/>
    <xf numFmtId="168" fontId="0" fillId="0" borderId="0" xfId="1" applyNumberFormat="1" applyFont="1"/>
    <xf numFmtId="169" fontId="0" fillId="0" borderId="0" xfId="2" applyNumberFormat="1" applyFont="1"/>
    <xf numFmtId="170" fontId="0" fillId="0" borderId="0" xfId="0" applyNumberFormat="1"/>
    <xf numFmtId="171" fontId="0" fillId="0" borderId="0" xfId="0" applyNumberFormat="1"/>
    <xf numFmtId="0" fontId="2" fillId="0" borderId="0" xfId="0" applyFont="1" applyAlignment="1">
      <alignment horizontal="center"/>
    </xf>
    <xf numFmtId="10" fontId="0" fillId="0" borderId="0" xfId="1" applyNumberFormat="1" applyFont="1" applyFill="1"/>
    <xf numFmtId="166" fontId="0" fillId="0" borderId="0" xfId="1" applyNumberFormat="1" applyFont="1" applyFill="1"/>
    <xf numFmtId="10" fontId="2" fillId="0" borderId="0" xfId="1" applyNumberFormat="1" applyFont="1" applyAlignment="1">
      <alignment horizontal="center"/>
    </xf>
    <xf numFmtId="9" fontId="2" fillId="0" borderId="0" xfId="0" applyNumberFormat="1" applyFont="1"/>
    <xf numFmtId="169" fontId="2" fillId="0" borderId="0" xfId="2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2" applyNumberFormat="1" applyFont="1" applyAlignment="1">
      <alignment horizontal="center"/>
    </xf>
    <xf numFmtId="165" fontId="0" fillId="2" borderId="0" xfId="0" applyNumberFormat="1" applyFill="1"/>
    <xf numFmtId="0" fontId="0" fillId="2" borderId="0" xfId="0" applyFill="1"/>
    <xf numFmtId="165" fontId="0" fillId="3" borderId="0" xfId="0" applyNumberFormat="1" applyFill="1" applyAlignment="1">
      <alignment horizontal="center"/>
    </xf>
    <xf numFmtId="0" fontId="0" fillId="4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5" borderId="0" xfId="0" applyFill="1"/>
    <xf numFmtId="0" fontId="0" fillId="6" borderId="0" xfId="0" applyFill="1"/>
    <xf numFmtId="0" fontId="3" fillId="0" borderId="0" xfId="0" applyFont="1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15" fontId="0" fillId="0" borderId="0" xfId="0" applyNumberFormat="1"/>
    <xf numFmtId="172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5" fontId="0" fillId="2" borderId="0" xfId="0" applyNumberFormat="1" applyFill="1" applyAlignment="1">
      <alignment horizont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6743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Biomass!$F$3</c:f>
              <c:strCache>
                <c:ptCount val="1"/>
                <c:pt idx="0">
                  <c:v>Abundance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Biomass!$C$4:$C$47</c:f>
              <c:numCache>
                <c:formatCode>0.000</c:formatCode>
                <c:ptCount val="44"/>
                <c:pt idx="0">
                  <c:v>0.64875000000000027</c:v>
                </c:pt>
                <c:pt idx="1">
                  <c:v>5.1083333333333591E-2</c:v>
                </c:pt>
                <c:pt idx="2">
                  <c:v>0.73341666666666683</c:v>
                </c:pt>
                <c:pt idx="3">
                  <c:v>0.50708333333333366</c:v>
                </c:pt>
                <c:pt idx="4">
                  <c:v>2.5083333333333641E-2</c:v>
                </c:pt>
                <c:pt idx="5">
                  <c:v>0.10241666666666689</c:v>
                </c:pt>
                <c:pt idx="6">
                  <c:v>0.2687500000000001</c:v>
                </c:pt>
                <c:pt idx="7">
                  <c:v>0.1490833333333336</c:v>
                </c:pt>
                <c:pt idx="8">
                  <c:v>9.8083333333333592E-2</c:v>
                </c:pt>
                <c:pt idx="9">
                  <c:v>1.0416666666666963E-2</c:v>
                </c:pt>
                <c:pt idx="10">
                  <c:v>0.65208333333333357</c:v>
                </c:pt>
                <c:pt idx="11">
                  <c:v>1.6275000000000002</c:v>
                </c:pt>
                <c:pt idx="12">
                  <c:v>8.2416666666667027E-2</c:v>
                </c:pt>
                <c:pt idx="13">
                  <c:v>0.20408333333333362</c:v>
                </c:pt>
                <c:pt idx="14">
                  <c:v>0.19608333333333375</c:v>
                </c:pt>
                <c:pt idx="15">
                  <c:v>0.17375000000000038</c:v>
                </c:pt>
                <c:pt idx="16">
                  <c:v>0.10275000000000034</c:v>
                </c:pt>
                <c:pt idx="17">
                  <c:v>1.1847500000000002</c:v>
                </c:pt>
                <c:pt idx="18">
                  <c:v>0.4754166666666671</c:v>
                </c:pt>
                <c:pt idx="19">
                  <c:v>0.20341666666666702</c:v>
                </c:pt>
                <c:pt idx="20">
                  <c:v>8.0833333333337389E-3</c:v>
                </c:pt>
                <c:pt idx="21">
                  <c:v>0.13275000000000028</c:v>
                </c:pt>
                <c:pt idx="22">
                  <c:v>2.2083333333333677E-2</c:v>
                </c:pt>
                <c:pt idx="23">
                  <c:v>0.10441666666666698</c:v>
                </c:pt>
                <c:pt idx="24">
                  <c:v>0.25774999999999998</c:v>
                </c:pt>
                <c:pt idx="25">
                  <c:v>0.22408333333333363</c:v>
                </c:pt>
                <c:pt idx="26">
                  <c:v>0.87708333333333355</c:v>
                </c:pt>
                <c:pt idx="27">
                  <c:v>6.9750000000000423E-2</c:v>
                </c:pt>
                <c:pt idx="28">
                  <c:v>0.40708333333333346</c:v>
                </c:pt>
                <c:pt idx="29">
                  <c:v>0.75908333333333378</c:v>
                </c:pt>
                <c:pt idx="30">
                  <c:v>2.083333333333659E-3</c:v>
                </c:pt>
                <c:pt idx="31">
                  <c:v>0.22708333333333375</c:v>
                </c:pt>
                <c:pt idx="32">
                  <c:v>0.12241666666666691</c:v>
                </c:pt>
                <c:pt idx="33">
                  <c:v>8.4750000000000394E-2</c:v>
                </c:pt>
                <c:pt idx="34">
                  <c:v>0.29508333333333397</c:v>
                </c:pt>
                <c:pt idx="35">
                  <c:v>2.6294166666666672</c:v>
                </c:pt>
                <c:pt idx="36">
                  <c:v>6.2750000000000306E-2</c:v>
                </c:pt>
                <c:pt idx="37">
                  <c:v>0.59775000000000045</c:v>
                </c:pt>
                <c:pt idx="38">
                  <c:v>3.1740833333333338</c:v>
                </c:pt>
                <c:pt idx="39">
                  <c:v>4.7083333333333734E-2</c:v>
                </c:pt>
                <c:pt idx="40">
                  <c:v>0.31275000000000031</c:v>
                </c:pt>
                <c:pt idx="41">
                  <c:v>0.80375000000000052</c:v>
                </c:pt>
                <c:pt idx="42">
                  <c:v>0.13008333333333347</c:v>
                </c:pt>
                <c:pt idx="43">
                  <c:v>0.10075000000000027</c:v>
                </c:pt>
              </c:numCache>
            </c:numRef>
          </c:xVal>
          <c:yVal>
            <c:numRef>
              <c:f>Biomass!$F$4:$F$47</c:f>
              <c:numCache>
                <c:formatCode>General</c:formatCode>
                <c:ptCount val="44"/>
                <c:pt idx="0">
                  <c:v>53</c:v>
                </c:pt>
                <c:pt idx="1">
                  <c:v>16</c:v>
                </c:pt>
                <c:pt idx="2">
                  <c:v>178</c:v>
                </c:pt>
                <c:pt idx="3">
                  <c:v>17</c:v>
                </c:pt>
                <c:pt idx="4">
                  <c:v>3</c:v>
                </c:pt>
                <c:pt idx="5">
                  <c:v>40</c:v>
                </c:pt>
                <c:pt idx="6">
                  <c:v>152</c:v>
                </c:pt>
                <c:pt idx="7">
                  <c:v>123</c:v>
                </c:pt>
                <c:pt idx="8">
                  <c:v>62</c:v>
                </c:pt>
                <c:pt idx="9">
                  <c:v>17</c:v>
                </c:pt>
                <c:pt idx="10">
                  <c:v>42</c:v>
                </c:pt>
                <c:pt idx="11">
                  <c:v>131</c:v>
                </c:pt>
                <c:pt idx="12">
                  <c:v>4</c:v>
                </c:pt>
                <c:pt idx="13">
                  <c:v>32</c:v>
                </c:pt>
                <c:pt idx="14">
                  <c:v>62</c:v>
                </c:pt>
                <c:pt idx="15">
                  <c:v>183</c:v>
                </c:pt>
                <c:pt idx="16">
                  <c:v>121</c:v>
                </c:pt>
                <c:pt idx="17">
                  <c:v>59</c:v>
                </c:pt>
                <c:pt idx="18">
                  <c:v>74</c:v>
                </c:pt>
                <c:pt idx="19">
                  <c:v>85</c:v>
                </c:pt>
                <c:pt idx="20">
                  <c:v>2</c:v>
                </c:pt>
                <c:pt idx="21">
                  <c:v>6</c:v>
                </c:pt>
                <c:pt idx="22">
                  <c:v>11</c:v>
                </c:pt>
                <c:pt idx="23">
                  <c:v>105</c:v>
                </c:pt>
                <c:pt idx="24">
                  <c:v>167</c:v>
                </c:pt>
                <c:pt idx="25">
                  <c:v>129</c:v>
                </c:pt>
                <c:pt idx="26">
                  <c:v>55</c:v>
                </c:pt>
                <c:pt idx="27">
                  <c:v>33</c:v>
                </c:pt>
                <c:pt idx="28">
                  <c:v>86</c:v>
                </c:pt>
                <c:pt idx="29">
                  <c:v>6</c:v>
                </c:pt>
                <c:pt idx="30">
                  <c:v>2</c:v>
                </c:pt>
                <c:pt idx="31">
                  <c:v>563</c:v>
                </c:pt>
                <c:pt idx="32">
                  <c:v>83</c:v>
                </c:pt>
                <c:pt idx="33">
                  <c:v>106</c:v>
                </c:pt>
                <c:pt idx="34">
                  <c:v>190</c:v>
                </c:pt>
                <c:pt idx="35">
                  <c:v>39</c:v>
                </c:pt>
                <c:pt idx="36">
                  <c:v>22</c:v>
                </c:pt>
                <c:pt idx="37">
                  <c:v>305</c:v>
                </c:pt>
                <c:pt idx="38">
                  <c:v>16</c:v>
                </c:pt>
                <c:pt idx="39">
                  <c:v>3</c:v>
                </c:pt>
                <c:pt idx="40">
                  <c:v>25</c:v>
                </c:pt>
                <c:pt idx="41">
                  <c:v>26</c:v>
                </c:pt>
                <c:pt idx="42">
                  <c:v>122</c:v>
                </c:pt>
                <c:pt idx="43">
                  <c:v>140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720-4C5C-BB5C-DE83149F5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4308559"/>
        <c:axId val="354311887"/>
      </c:scatterChart>
      <c:valAx>
        <c:axId val="3543085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Biomass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54311887"/>
        <c:crosses val="autoZero"/>
        <c:crossBetween val="midCat"/>
      </c:valAx>
      <c:valAx>
        <c:axId val="3543118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Abundaces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5430855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173691</xdr:colOff>
      <xdr:row>2</xdr:row>
      <xdr:rowOff>159121</xdr:rowOff>
    </xdr:from>
    <xdr:to>
      <xdr:col>19</xdr:col>
      <xdr:colOff>120951</xdr:colOff>
      <xdr:row>27</xdr:row>
      <xdr:rowOff>139326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78D83B9-23C1-0FF1-A919-B0EE91C407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rian\Documents\Tesis%20de%20maestria\Archivos%20para%20revista\Raw\Base%20de%20datos%20de%20larvas.xlsx" TargetMode="External"/><Relationship Id="rId1" Type="http://schemas.openxmlformats.org/officeDocument/2006/relationships/externalLinkPath" Target="Base%20de%20datos%20de%20larv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hoja2"/>
    </sheetNames>
    <sheetDataSet>
      <sheetData sheetId="0">
        <row r="13">
          <cell r="F13">
            <v>8</v>
          </cell>
        </row>
        <row r="14">
          <cell r="F14">
            <v>6</v>
          </cell>
        </row>
        <row r="15">
          <cell r="F15">
            <v>3</v>
          </cell>
        </row>
        <row r="16">
          <cell r="F16">
            <v>1</v>
          </cell>
        </row>
        <row r="17">
          <cell r="F17">
            <v>2</v>
          </cell>
        </row>
        <row r="18">
          <cell r="F18">
            <v>7</v>
          </cell>
        </row>
        <row r="19">
          <cell r="F19">
            <v>33</v>
          </cell>
        </row>
        <row r="20">
          <cell r="F20">
            <v>11</v>
          </cell>
        </row>
        <row r="21">
          <cell r="F21">
            <v>20</v>
          </cell>
        </row>
        <row r="22">
          <cell r="F22">
            <v>4</v>
          </cell>
        </row>
        <row r="23">
          <cell r="F23">
            <v>48</v>
          </cell>
        </row>
        <row r="24">
          <cell r="F24">
            <v>22</v>
          </cell>
        </row>
        <row r="25">
          <cell r="F25">
            <v>27</v>
          </cell>
        </row>
        <row r="26">
          <cell r="F26">
            <v>14</v>
          </cell>
        </row>
        <row r="27">
          <cell r="F27">
            <v>6</v>
          </cell>
        </row>
        <row r="28">
          <cell r="F28">
            <v>22</v>
          </cell>
        </row>
        <row r="29">
          <cell r="F29">
            <v>40</v>
          </cell>
        </row>
        <row r="30">
          <cell r="F30">
            <v>28</v>
          </cell>
        </row>
        <row r="31">
          <cell r="F31">
            <v>33</v>
          </cell>
        </row>
        <row r="32">
          <cell r="F32">
            <v>2</v>
          </cell>
        </row>
        <row r="33">
          <cell r="F33">
            <v>23</v>
          </cell>
        </row>
        <row r="34">
          <cell r="F34">
            <v>4</v>
          </cell>
        </row>
        <row r="35">
          <cell r="F35">
            <v>6</v>
          </cell>
        </row>
        <row r="36">
          <cell r="F36">
            <v>14</v>
          </cell>
        </row>
        <row r="37">
          <cell r="F37">
            <v>8</v>
          </cell>
        </row>
        <row r="38">
          <cell r="F38">
            <v>5</v>
          </cell>
        </row>
        <row r="39">
          <cell r="F39">
            <v>2</v>
          </cell>
        </row>
        <row r="40">
          <cell r="F40">
            <v>4</v>
          </cell>
        </row>
        <row r="41">
          <cell r="F41">
            <v>3</v>
          </cell>
        </row>
        <row r="42">
          <cell r="F42">
            <v>8</v>
          </cell>
        </row>
        <row r="43">
          <cell r="F43">
            <v>27</v>
          </cell>
        </row>
        <row r="44">
          <cell r="F44">
            <v>15</v>
          </cell>
        </row>
        <row r="45">
          <cell r="F45">
            <v>64</v>
          </cell>
        </row>
        <row r="46">
          <cell r="F46">
            <v>9</v>
          </cell>
        </row>
        <row r="47">
          <cell r="F47">
            <v>20</v>
          </cell>
        </row>
        <row r="48">
          <cell r="F48">
            <v>11</v>
          </cell>
        </row>
        <row r="49">
          <cell r="F49">
            <v>17</v>
          </cell>
        </row>
        <row r="50">
          <cell r="F50">
            <v>10</v>
          </cell>
        </row>
        <row r="51">
          <cell r="F51">
            <v>4</v>
          </cell>
        </row>
        <row r="52">
          <cell r="F52">
            <v>1</v>
          </cell>
        </row>
        <row r="53">
          <cell r="F53">
            <v>4</v>
          </cell>
        </row>
        <row r="54">
          <cell r="F54">
            <v>1</v>
          </cell>
        </row>
        <row r="55">
          <cell r="F55">
            <v>4</v>
          </cell>
        </row>
        <row r="56">
          <cell r="F56">
            <v>22</v>
          </cell>
        </row>
        <row r="57">
          <cell r="F57">
            <v>1</v>
          </cell>
        </row>
        <row r="58">
          <cell r="F58">
            <v>4</v>
          </cell>
        </row>
        <row r="59">
          <cell r="F59">
            <v>2</v>
          </cell>
        </row>
        <row r="60">
          <cell r="F60">
            <v>3</v>
          </cell>
        </row>
        <row r="61">
          <cell r="F61">
            <v>2</v>
          </cell>
        </row>
        <row r="62">
          <cell r="F62">
            <v>33</v>
          </cell>
        </row>
        <row r="63">
          <cell r="F63">
            <v>1</v>
          </cell>
        </row>
        <row r="64">
          <cell r="F64">
            <v>2</v>
          </cell>
        </row>
        <row r="65">
          <cell r="F65">
            <v>14</v>
          </cell>
        </row>
        <row r="66">
          <cell r="F66">
            <v>25</v>
          </cell>
        </row>
        <row r="67">
          <cell r="F67">
            <v>15</v>
          </cell>
        </row>
        <row r="68">
          <cell r="F68">
            <v>18</v>
          </cell>
        </row>
        <row r="69">
          <cell r="F69">
            <v>50</v>
          </cell>
        </row>
        <row r="70">
          <cell r="F70">
            <v>64</v>
          </cell>
        </row>
        <row r="71">
          <cell r="F71">
            <v>8</v>
          </cell>
        </row>
        <row r="72">
          <cell r="F72">
            <v>1</v>
          </cell>
        </row>
        <row r="73">
          <cell r="F73">
            <v>2</v>
          </cell>
        </row>
        <row r="74">
          <cell r="F74">
            <v>14</v>
          </cell>
        </row>
        <row r="75">
          <cell r="F75">
            <v>12</v>
          </cell>
        </row>
        <row r="76">
          <cell r="F76">
            <v>2</v>
          </cell>
        </row>
        <row r="77">
          <cell r="F77">
            <v>26</v>
          </cell>
        </row>
        <row r="78">
          <cell r="F78">
            <v>13</v>
          </cell>
        </row>
        <row r="79">
          <cell r="F79">
            <v>52</v>
          </cell>
        </row>
        <row r="80">
          <cell r="F80">
            <v>2</v>
          </cell>
        </row>
        <row r="83">
          <cell r="F83">
            <v>43</v>
          </cell>
        </row>
        <row r="84">
          <cell r="F84">
            <v>7</v>
          </cell>
        </row>
        <row r="85">
          <cell r="F85">
            <v>12</v>
          </cell>
        </row>
        <row r="86">
          <cell r="F86">
            <v>12</v>
          </cell>
        </row>
        <row r="87">
          <cell r="F87">
            <v>22</v>
          </cell>
        </row>
        <row r="88">
          <cell r="F88">
            <v>14</v>
          </cell>
        </row>
        <row r="89">
          <cell r="F89">
            <v>18</v>
          </cell>
        </row>
        <row r="90">
          <cell r="F90">
            <v>12</v>
          </cell>
        </row>
        <row r="91">
          <cell r="F91">
            <v>2</v>
          </cell>
        </row>
        <row r="92">
          <cell r="F92">
            <v>17</v>
          </cell>
        </row>
        <row r="93">
          <cell r="F93">
            <v>1</v>
          </cell>
        </row>
        <row r="94">
          <cell r="F94">
            <v>1</v>
          </cell>
        </row>
        <row r="95">
          <cell r="F95">
            <v>1</v>
          </cell>
        </row>
        <row r="96">
          <cell r="F96">
            <v>1</v>
          </cell>
        </row>
        <row r="97">
          <cell r="F97">
            <v>2</v>
          </cell>
        </row>
        <row r="98">
          <cell r="F98">
            <v>2</v>
          </cell>
        </row>
        <row r="99">
          <cell r="F99">
            <v>1</v>
          </cell>
        </row>
        <row r="100">
          <cell r="F100">
            <v>10</v>
          </cell>
        </row>
        <row r="101">
          <cell r="F101">
            <v>1</v>
          </cell>
        </row>
        <row r="102">
          <cell r="F102">
            <v>1</v>
          </cell>
        </row>
        <row r="103">
          <cell r="F103">
            <v>2</v>
          </cell>
        </row>
        <row r="104">
          <cell r="F104">
            <v>4</v>
          </cell>
        </row>
        <row r="105">
          <cell r="F105">
            <v>7</v>
          </cell>
        </row>
        <row r="106">
          <cell r="F106">
            <v>1</v>
          </cell>
        </row>
        <row r="107">
          <cell r="F107">
            <v>72</v>
          </cell>
        </row>
        <row r="108">
          <cell r="F108">
            <v>17</v>
          </cell>
        </row>
        <row r="109">
          <cell r="F109">
            <v>4</v>
          </cell>
        </row>
        <row r="110">
          <cell r="F110">
            <v>37</v>
          </cell>
        </row>
        <row r="111">
          <cell r="F111">
            <v>12</v>
          </cell>
        </row>
        <row r="112">
          <cell r="F112">
            <v>6</v>
          </cell>
        </row>
        <row r="113">
          <cell r="F113">
            <v>22</v>
          </cell>
        </row>
        <row r="114">
          <cell r="F114">
            <v>18</v>
          </cell>
        </row>
        <row r="115">
          <cell r="F115">
            <v>19</v>
          </cell>
        </row>
        <row r="116">
          <cell r="F116">
            <v>41</v>
          </cell>
        </row>
        <row r="117">
          <cell r="F117">
            <v>8</v>
          </cell>
        </row>
        <row r="118">
          <cell r="F118">
            <v>59</v>
          </cell>
        </row>
        <row r="119">
          <cell r="F119">
            <v>3</v>
          </cell>
        </row>
        <row r="120">
          <cell r="F120">
            <v>32</v>
          </cell>
        </row>
        <row r="121">
          <cell r="F121">
            <v>1</v>
          </cell>
        </row>
        <row r="122">
          <cell r="F122">
            <v>9</v>
          </cell>
        </row>
        <row r="123">
          <cell r="F123">
            <v>13</v>
          </cell>
        </row>
        <row r="124">
          <cell r="F124">
            <v>12</v>
          </cell>
        </row>
        <row r="125">
          <cell r="F125">
            <v>2</v>
          </cell>
        </row>
        <row r="126">
          <cell r="F126">
            <v>5</v>
          </cell>
        </row>
        <row r="127">
          <cell r="F127">
            <v>16</v>
          </cell>
        </row>
        <row r="128">
          <cell r="F128">
            <v>1</v>
          </cell>
        </row>
        <row r="129">
          <cell r="F129">
            <v>4</v>
          </cell>
        </row>
        <row r="130">
          <cell r="F130">
            <v>27</v>
          </cell>
        </row>
        <row r="131">
          <cell r="F131">
            <v>12</v>
          </cell>
        </row>
        <row r="132">
          <cell r="F132">
            <v>5</v>
          </cell>
        </row>
        <row r="133">
          <cell r="F133">
            <v>16</v>
          </cell>
        </row>
        <row r="134">
          <cell r="F134">
            <v>12</v>
          </cell>
        </row>
        <row r="135">
          <cell r="F135">
            <v>10</v>
          </cell>
        </row>
        <row r="136">
          <cell r="F136">
            <v>10</v>
          </cell>
        </row>
        <row r="137">
          <cell r="F137">
            <v>2</v>
          </cell>
        </row>
        <row r="138">
          <cell r="F138">
            <v>4</v>
          </cell>
        </row>
        <row r="139">
          <cell r="F139">
            <v>48</v>
          </cell>
        </row>
        <row r="140">
          <cell r="F140">
            <v>5</v>
          </cell>
        </row>
        <row r="141">
          <cell r="F141">
            <v>1</v>
          </cell>
        </row>
        <row r="142">
          <cell r="F142">
            <v>2</v>
          </cell>
        </row>
        <row r="143">
          <cell r="F143">
            <v>46</v>
          </cell>
        </row>
        <row r="144">
          <cell r="F144">
            <v>35</v>
          </cell>
        </row>
        <row r="145">
          <cell r="F145">
            <v>2</v>
          </cell>
        </row>
        <row r="146">
          <cell r="F146">
            <v>1</v>
          </cell>
        </row>
        <row r="147">
          <cell r="F147">
            <v>1</v>
          </cell>
        </row>
        <row r="148">
          <cell r="F148">
            <v>1</v>
          </cell>
        </row>
        <row r="149">
          <cell r="F149">
            <v>21</v>
          </cell>
        </row>
        <row r="150">
          <cell r="F150">
            <v>456</v>
          </cell>
        </row>
        <row r="151">
          <cell r="F151">
            <v>1</v>
          </cell>
        </row>
        <row r="152">
          <cell r="F152">
            <v>5</v>
          </cell>
        </row>
        <row r="153">
          <cell r="F153">
            <v>4</v>
          </cell>
        </row>
        <row r="154">
          <cell r="F154">
            <v>73</v>
          </cell>
        </row>
        <row r="155">
          <cell r="F155">
            <v>18</v>
          </cell>
        </row>
        <row r="156">
          <cell r="F156">
            <v>7</v>
          </cell>
        </row>
        <row r="157">
          <cell r="F157">
            <v>8</v>
          </cell>
        </row>
        <row r="158">
          <cell r="F158">
            <v>2</v>
          </cell>
        </row>
        <row r="159">
          <cell r="F159">
            <v>1</v>
          </cell>
        </row>
        <row r="160">
          <cell r="F160">
            <v>70</v>
          </cell>
        </row>
        <row r="161">
          <cell r="F161">
            <v>88</v>
          </cell>
        </row>
        <row r="162">
          <cell r="F162">
            <v>60</v>
          </cell>
        </row>
        <row r="163">
          <cell r="F163">
            <v>9</v>
          </cell>
        </row>
        <row r="164">
          <cell r="F164">
            <v>5</v>
          </cell>
        </row>
        <row r="165">
          <cell r="F165">
            <v>28</v>
          </cell>
        </row>
        <row r="166">
          <cell r="F166">
            <v>12</v>
          </cell>
        </row>
        <row r="167">
          <cell r="F167">
            <v>22</v>
          </cell>
        </row>
        <row r="168">
          <cell r="F168">
            <v>187</v>
          </cell>
        </row>
        <row r="169">
          <cell r="F169">
            <v>27</v>
          </cell>
        </row>
        <row r="170">
          <cell r="F170">
            <v>13</v>
          </cell>
        </row>
        <row r="171">
          <cell r="F171">
            <v>34</v>
          </cell>
        </row>
        <row r="172">
          <cell r="F172">
            <v>10</v>
          </cell>
        </row>
        <row r="173">
          <cell r="F173">
            <v>14</v>
          </cell>
        </row>
        <row r="174">
          <cell r="F174">
            <v>1</v>
          </cell>
        </row>
        <row r="175">
          <cell r="F175">
            <v>9</v>
          </cell>
        </row>
        <row r="176">
          <cell r="F176">
            <v>6</v>
          </cell>
        </row>
        <row r="177">
          <cell r="F177">
            <v>5</v>
          </cell>
        </row>
        <row r="178">
          <cell r="F178">
            <v>2</v>
          </cell>
        </row>
        <row r="179">
          <cell r="F179">
            <v>2</v>
          </cell>
        </row>
        <row r="180">
          <cell r="F180">
            <v>2</v>
          </cell>
        </row>
        <row r="181">
          <cell r="F181">
            <v>2</v>
          </cell>
        </row>
        <row r="182">
          <cell r="F182">
            <v>1</v>
          </cell>
        </row>
        <row r="183">
          <cell r="F183">
            <v>1</v>
          </cell>
        </row>
        <row r="184">
          <cell r="F184">
            <v>4</v>
          </cell>
        </row>
        <row r="185">
          <cell r="F185">
            <v>12</v>
          </cell>
        </row>
        <row r="186">
          <cell r="F186">
            <v>1</v>
          </cell>
        </row>
        <row r="187">
          <cell r="F187">
            <v>6</v>
          </cell>
        </row>
        <row r="188">
          <cell r="F188">
            <v>10</v>
          </cell>
        </row>
        <row r="189">
          <cell r="F189">
            <v>4</v>
          </cell>
        </row>
        <row r="190">
          <cell r="F190">
            <v>4</v>
          </cell>
        </row>
        <row r="191">
          <cell r="F191">
            <v>11</v>
          </cell>
        </row>
        <row r="192">
          <cell r="F192">
            <v>1</v>
          </cell>
        </row>
        <row r="193">
          <cell r="F193">
            <v>1</v>
          </cell>
        </row>
        <row r="194">
          <cell r="F194">
            <v>1</v>
          </cell>
        </row>
        <row r="195">
          <cell r="F195">
            <v>2</v>
          </cell>
        </row>
        <row r="196">
          <cell r="F196">
            <v>1</v>
          </cell>
        </row>
        <row r="197">
          <cell r="F197">
            <v>1</v>
          </cell>
        </row>
        <row r="198">
          <cell r="F198">
            <v>1</v>
          </cell>
        </row>
        <row r="199">
          <cell r="F199">
            <v>12</v>
          </cell>
        </row>
        <row r="200">
          <cell r="F200">
            <v>30</v>
          </cell>
        </row>
        <row r="201">
          <cell r="F201">
            <v>33</v>
          </cell>
        </row>
        <row r="202">
          <cell r="F202">
            <v>14</v>
          </cell>
        </row>
        <row r="203">
          <cell r="F203">
            <v>12</v>
          </cell>
        </row>
        <row r="204">
          <cell r="F204">
            <v>32</v>
          </cell>
        </row>
        <row r="205">
          <cell r="F205">
            <v>5</v>
          </cell>
        </row>
        <row r="206">
          <cell r="F206">
            <v>1</v>
          </cell>
        </row>
        <row r="207">
          <cell r="F207">
            <v>1</v>
          </cell>
        </row>
        <row r="208">
          <cell r="F208">
            <v>8</v>
          </cell>
        </row>
        <row r="209">
          <cell r="F209">
            <v>27</v>
          </cell>
        </row>
        <row r="210">
          <cell r="F210">
            <v>33</v>
          </cell>
        </row>
        <row r="211">
          <cell r="F211">
            <v>11</v>
          </cell>
        </row>
        <row r="212">
          <cell r="F212">
            <v>4</v>
          </cell>
        </row>
        <row r="213">
          <cell r="F213">
            <v>30</v>
          </cell>
        </row>
        <row r="214">
          <cell r="F214">
            <v>3</v>
          </cell>
        </row>
        <row r="215">
          <cell r="F215">
            <v>5</v>
          </cell>
        </row>
        <row r="216">
          <cell r="F216">
            <v>1</v>
          </cell>
        </row>
        <row r="217">
          <cell r="F217">
            <v>6</v>
          </cell>
        </row>
        <row r="218">
          <cell r="F218">
            <v>8</v>
          </cell>
        </row>
        <row r="219">
          <cell r="F219">
            <v>10</v>
          </cell>
        </row>
        <row r="220">
          <cell r="F220">
            <v>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11698-1A28-494F-A66E-BAE546C8A675}">
  <dimension ref="A1:L222"/>
  <sheetViews>
    <sheetView topLeftCell="A48" workbookViewId="0">
      <selection activeCell="B7" sqref="B7"/>
    </sheetView>
  </sheetViews>
  <sheetFormatPr baseColWidth="10" defaultRowHeight="14.5" x14ac:dyDescent="0.35"/>
  <cols>
    <col min="1" max="1" width="13.36328125" customWidth="1"/>
    <col min="2" max="2" width="17.36328125" customWidth="1"/>
    <col min="6" max="6" width="17.7265625" customWidth="1"/>
  </cols>
  <sheetData>
    <row r="1" spans="1:6" x14ac:dyDescent="0.35">
      <c r="A1" s="6" t="s">
        <v>47</v>
      </c>
      <c r="B1" s="6" t="s">
        <v>48</v>
      </c>
      <c r="C1" s="6" t="s">
        <v>49</v>
      </c>
      <c r="D1" s="6" t="s">
        <v>50</v>
      </c>
      <c r="E1" s="6" t="s">
        <v>51</v>
      </c>
      <c r="F1" s="6" t="s">
        <v>52</v>
      </c>
    </row>
    <row r="2" spans="1:6" x14ac:dyDescent="0.35">
      <c r="A2" s="30" t="s">
        <v>33</v>
      </c>
      <c r="B2" s="33">
        <v>44593</v>
      </c>
      <c r="C2" s="30">
        <v>1</v>
      </c>
      <c r="D2" s="30" t="s">
        <v>13</v>
      </c>
      <c r="E2" s="30"/>
      <c r="F2" s="3">
        <v>33</v>
      </c>
    </row>
    <row r="3" spans="1:6" x14ac:dyDescent="0.35">
      <c r="A3" s="30" t="s">
        <v>33</v>
      </c>
      <c r="B3" s="33">
        <v>44593</v>
      </c>
      <c r="C3" s="30">
        <v>3</v>
      </c>
      <c r="D3" s="30" t="s">
        <v>14</v>
      </c>
      <c r="E3" s="30"/>
      <c r="F3" s="3">
        <v>10</v>
      </c>
    </row>
    <row r="4" spans="1:6" x14ac:dyDescent="0.35">
      <c r="A4" s="30" t="s">
        <v>33</v>
      </c>
      <c r="B4" s="33">
        <v>44593</v>
      </c>
      <c r="C4" s="30">
        <v>5</v>
      </c>
      <c r="D4" s="30" t="s">
        <v>15</v>
      </c>
      <c r="E4" s="30"/>
      <c r="F4" s="3">
        <v>4</v>
      </c>
    </row>
    <row r="5" spans="1:6" x14ac:dyDescent="0.35">
      <c r="A5" s="30" t="s">
        <v>33</v>
      </c>
      <c r="B5" s="33">
        <v>44593</v>
      </c>
      <c r="C5" s="30">
        <v>7</v>
      </c>
      <c r="D5" s="30" t="s">
        <v>16</v>
      </c>
      <c r="E5" s="30"/>
      <c r="F5" s="3">
        <v>1</v>
      </c>
    </row>
    <row r="6" spans="1:6" x14ac:dyDescent="0.35">
      <c r="A6" s="30" t="s">
        <v>33</v>
      </c>
      <c r="B6" s="33">
        <v>44593</v>
      </c>
      <c r="C6" s="30" t="s">
        <v>44</v>
      </c>
      <c r="D6" s="30" t="s">
        <v>44</v>
      </c>
      <c r="E6" s="30"/>
      <c r="F6" s="3">
        <v>5</v>
      </c>
    </row>
    <row r="7" spans="1:6" x14ac:dyDescent="0.35">
      <c r="A7" s="30" t="s">
        <v>34</v>
      </c>
      <c r="B7" s="33">
        <v>44593</v>
      </c>
      <c r="C7" s="30" t="s">
        <v>44</v>
      </c>
      <c r="D7" s="30" t="s">
        <v>44</v>
      </c>
      <c r="E7" s="30"/>
      <c r="F7" s="3">
        <v>16</v>
      </c>
    </row>
    <row r="8" spans="1:6" x14ac:dyDescent="0.35">
      <c r="A8" s="30" t="s">
        <v>35</v>
      </c>
      <c r="B8" s="33">
        <v>44593</v>
      </c>
      <c r="C8" s="30">
        <v>1</v>
      </c>
      <c r="D8" s="30" t="s">
        <v>13</v>
      </c>
      <c r="E8" s="30"/>
      <c r="F8" s="3">
        <v>104</v>
      </c>
    </row>
    <row r="9" spans="1:6" x14ac:dyDescent="0.35">
      <c r="A9" s="30" t="s">
        <v>35</v>
      </c>
      <c r="B9" s="33">
        <v>44593</v>
      </c>
      <c r="C9" s="30">
        <v>9</v>
      </c>
      <c r="D9" s="30" t="s">
        <v>13</v>
      </c>
      <c r="E9" s="30" t="s">
        <v>53</v>
      </c>
      <c r="F9" s="3">
        <v>60</v>
      </c>
    </row>
    <row r="10" spans="1:6" x14ac:dyDescent="0.35">
      <c r="A10" s="30" t="s">
        <v>35</v>
      </c>
      <c r="B10" s="33">
        <v>44593</v>
      </c>
      <c r="C10" s="30">
        <v>4</v>
      </c>
      <c r="D10" s="30" t="s">
        <v>14</v>
      </c>
      <c r="E10" s="30" t="s">
        <v>54</v>
      </c>
      <c r="F10" s="3">
        <v>14</v>
      </c>
    </row>
    <row r="11" spans="1:6" x14ac:dyDescent="0.35">
      <c r="A11" s="30" t="s">
        <v>35</v>
      </c>
      <c r="B11" s="33">
        <v>44593</v>
      </c>
      <c r="C11" s="30">
        <v>3</v>
      </c>
      <c r="D11" s="30" t="s">
        <v>14</v>
      </c>
      <c r="E11" s="30" t="s">
        <v>53</v>
      </c>
      <c r="F11" s="3">
        <v>4</v>
      </c>
    </row>
    <row r="12" spans="1:6" x14ac:dyDescent="0.35">
      <c r="A12" s="30" t="s">
        <v>35</v>
      </c>
      <c r="B12" s="33">
        <v>44593</v>
      </c>
      <c r="C12" s="30">
        <v>4.0999999999999996</v>
      </c>
      <c r="D12" s="30" t="s">
        <v>14</v>
      </c>
      <c r="E12" s="30"/>
      <c r="F12" s="3">
        <v>22</v>
      </c>
    </row>
    <row r="13" spans="1:6" x14ac:dyDescent="0.35">
      <c r="A13" s="30" t="s">
        <v>36</v>
      </c>
      <c r="B13" s="33">
        <v>44593</v>
      </c>
      <c r="C13" s="30">
        <v>8</v>
      </c>
      <c r="D13" t="s">
        <v>17</v>
      </c>
      <c r="E13" s="30" t="s">
        <v>31</v>
      </c>
      <c r="F13" s="3">
        <v>8</v>
      </c>
    </row>
    <row r="14" spans="1:6" x14ac:dyDescent="0.35">
      <c r="A14" s="30" t="s">
        <v>36</v>
      </c>
      <c r="B14" s="33">
        <v>44593</v>
      </c>
      <c r="C14" s="30">
        <v>10</v>
      </c>
      <c r="D14" t="s">
        <v>18</v>
      </c>
      <c r="E14" s="30" t="s">
        <v>31</v>
      </c>
      <c r="F14" s="3">
        <v>6</v>
      </c>
    </row>
    <row r="15" spans="1:6" x14ac:dyDescent="0.35">
      <c r="A15" s="30" t="s">
        <v>36</v>
      </c>
      <c r="B15" s="33">
        <v>44593</v>
      </c>
      <c r="C15" s="30">
        <v>11</v>
      </c>
      <c r="D15" t="s">
        <v>18</v>
      </c>
      <c r="E15" s="30" t="s">
        <v>31</v>
      </c>
      <c r="F15" s="3">
        <v>3</v>
      </c>
    </row>
    <row r="16" spans="1:6" x14ac:dyDescent="0.35">
      <c r="A16" s="30" t="s">
        <v>37</v>
      </c>
      <c r="B16" s="33">
        <v>44593</v>
      </c>
      <c r="C16" s="30">
        <v>8</v>
      </c>
      <c r="D16" t="s">
        <v>17</v>
      </c>
      <c r="E16" t="s">
        <v>31</v>
      </c>
      <c r="F16" s="3">
        <v>1</v>
      </c>
    </row>
    <row r="17" spans="1:12" x14ac:dyDescent="0.35">
      <c r="A17" s="30" t="s">
        <v>37</v>
      </c>
      <c r="B17" s="33">
        <v>44593</v>
      </c>
      <c r="C17" s="30">
        <v>10</v>
      </c>
      <c r="D17" t="s">
        <v>18</v>
      </c>
      <c r="E17" t="s">
        <v>31</v>
      </c>
      <c r="F17" s="3">
        <v>2</v>
      </c>
    </row>
    <row r="18" spans="1:12" x14ac:dyDescent="0.35">
      <c r="A18" s="30" t="s">
        <v>38</v>
      </c>
      <c r="B18" s="33">
        <v>44593</v>
      </c>
      <c r="C18" s="30">
        <v>8</v>
      </c>
      <c r="D18" t="s">
        <v>17</v>
      </c>
      <c r="E18" t="s">
        <v>31</v>
      </c>
      <c r="F18" s="3">
        <v>7</v>
      </c>
      <c r="L18" s="32"/>
    </row>
    <row r="19" spans="1:12" x14ac:dyDescent="0.35">
      <c r="A19" s="30" t="s">
        <v>38</v>
      </c>
      <c r="B19" s="33">
        <v>44593</v>
      </c>
      <c r="C19" s="30">
        <v>11</v>
      </c>
      <c r="D19" t="s">
        <v>18</v>
      </c>
      <c r="E19" t="s">
        <v>31</v>
      </c>
      <c r="F19" s="3">
        <v>33</v>
      </c>
    </row>
    <row r="20" spans="1:12" x14ac:dyDescent="0.35">
      <c r="A20" s="30" t="s">
        <v>39</v>
      </c>
      <c r="B20" s="33">
        <v>44592</v>
      </c>
      <c r="C20" s="30">
        <v>1</v>
      </c>
      <c r="D20" s="30" t="s">
        <v>13</v>
      </c>
      <c r="E20" s="30" t="s">
        <v>54</v>
      </c>
      <c r="F20" s="3">
        <v>11</v>
      </c>
      <c r="H20" s="31"/>
    </row>
    <row r="21" spans="1:12" x14ac:dyDescent="0.35">
      <c r="A21" s="30" t="s">
        <v>39</v>
      </c>
      <c r="B21" s="33">
        <v>44592</v>
      </c>
      <c r="C21" s="30">
        <v>9</v>
      </c>
      <c r="D21" s="30" t="s">
        <v>13</v>
      </c>
      <c r="E21" s="30" t="s">
        <v>53</v>
      </c>
      <c r="F21" s="3">
        <v>20</v>
      </c>
    </row>
    <row r="22" spans="1:12" x14ac:dyDescent="0.35">
      <c r="A22" s="30" t="s">
        <v>42</v>
      </c>
      <c r="B22" s="33">
        <v>44592</v>
      </c>
      <c r="C22" s="30">
        <v>2</v>
      </c>
      <c r="D22" s="30" t="s">
        <v>14</v>
      </c>
      <c r="E22" s="30" t="s">
        <v>31</v>
      </c>
      <c r="F22" s="3">
        <v>4</v>
      </c>
    </row>
    <row r="23" spans="1:12" x14ac:dyDescent="0.35">
      <c r="A23" s="30" t="s">
        <v>42</v>
      </c>
      <c r="B23" s="33">
        <v>44592</v>
      </c>
      <c r="C23" s="30">
        <v>4.0999999999999996</v>
      </c>
      <c r="D23" s="30" t="s">
        <v>14</v>
      </c>
      <c r="E23" s="30" t="s">
        <v>31</v>
      </c>
      <c r="F23" s="3">
        <v>48</v>
      </c>
    </row>
    <row r="24" spans="1:12" x14ac:dyDescent="0.35">
      <c r="A24" s="30" t="s">
        <v>42</v>
      </c>
      <c r="B24" s="33">
        <v>44592</v>
      </c>
      <c r="C24" s="30">
        <v>4.0999999999999996</v>
      </c>
      <c r="D24" s="30" t="s">
        <v>14</v>
      </c>
      <c r="E24" s="30" t="s">
        <v>54</v>
      </c>
      <c r="F24" s="3">
        <v>22</v>
      </c>
      <c r="L24" s="32"/>
    </row>
    <row r="25" spans="1:12" x14ac:dyDescent="0.35">
      <c r="A25" s="30" t="s">
        <v>42</v>
      </c>
      <c r="B25" s="33">
        <v>44592</v>
      </c>
      <c r="C25" s="30">
        <v>4</v>
      </c>
      <c r="D25" s="30" t="s">
        <v>14</v>
      </c>
      <c r="E25" s="30" t="s">
        <v>54</v>
      </c>
      <c r="F25" s="3">
        <v>27</v>
      </c>
    </row>
    <row r="26" spans="1:12" x14ac:dyDescent="0.35">
      <c r="A26" s="30" t="s">
        <v>42</v>
      </c>
      <c r="B26" s="33">
        <v>44592</v>
      </c>
      <c r="C26" s="30">
        <v>4</v>
      </c>
      <c r="D26" s="30" t="s">
        <v>14</v>
      </c>
      <c r="E26" s="30" t="s">
        <v>53</v>
      </c>
      <c r="F26" s="3">
        <v>14</v>
      </c>
    </row>
    <row r="27" spans="1:12" x14ac:dyDescent="0.35">
      <c r="A27" s="30" t="s">
        <v>42</v>
      </c>
      <c r="B27" s="33">
        <v>44592</v>
      </c>
      <c r="C27" s="30">
        <v>10</v>
      </c>
      <c r="D27" s="30" t="s">
        <v>18</v>
      </c>
      <c r="E27" s="30" t="s">
        <v>31</v>
      </c>
      <c r="F27" s="3">
        <v>6</v>
      </c>
    </row>
    <row r="28" spans="1:12" x14ac:dyDescent="0.35">
      <c r="A28" s="30" t="s">
        <v>40</v>
      </c>
      <c r="B28" s="33">
        <v>44592</v>
      </c>
      <c r="C28" s="30">
        <v>4</v>
      </c>
      <c r="D28" s="30" t="s">
        <v>14</v>
      </c>
      <c r="E28" s="30" t="s">
        <v>31</v>
      </c>
      <c r="F28" s="3">
        <v>22</v>
      </c>
    </row>
    <row r="29" spans="1:12" x14ac:dyDescent="0.35">
      <c r="A29" s="30" t="s">
        <v>40</v>
      </c>
      <c r="B29" s="33">
        <v>44592</v>
      </c>
      <c r="C29" s="30">
        <v>4.0999999999999996</v>
      </c>
      <c r="D29" s="30" t="s">
        <v>14</v>
      </c>
      <c r="E29" s="30" t="s">
        <v>54</v>
      </c>
      <c r="F29" s="3">
        <v>40</v>
      </c>
    </row>
    <row r="30" spans="1:12" x14ac:dyDescent="0.35">
      <c r="A30" s="30" t="s">
        <v>40</v>
      </c>
      <c r="B30" s="33">
        <v>44592</v>
      </c>
      <c r="C30" s="30">
        <v>9</v>
      </c>
      <c r="D30" s="30" t="s">
        <v>13</v>
      </c>
      <c r="E30" s="30" t="s">
        <v>53</v>
      </c>
      <c r="F30" s="3">
        <v>28</v>
      </c>
    </row>
    <row r="31" spans="1:12" x14ac:dyDescent="0.35">
      <c r="A31" s="30" t="s">
        <v>40</v>
      </c>
      <c r="B31" s="33">
        <v>44592</v>
      </c>
      <c r="C31" s="30">
        <v>11</v>
      </c>
      <c r="D31" s="30" t="s">
        <v>18</v>
      </c>
      <c r="E31" s="30" t="s">
        <v>31</v>
      </c>
      <c r="F31" s="3">
        <v>33</v>
      </c>
    </row>
    <row r="32" spans="1:12" x14ac:dyDescent="0.35">
      <c r="A32" s="30" t="s">
        <v>41</v>
      </c>
      <c r="B32" s="33">
        <v>44592</v>
      </c>
      <c r="C32" s="30">
        <v>2</v>
      </c>
      <c r="D32" s="30" t="s">
        <v>14</v>
      </c>
      <c r="E32" s="30" t="s">
        <v>31</v>
      </c>
      <c r="F32" s="3">
        <v>2</v>
      </c>
    </row>
    <row r="33" spans="1:6" x14ac:dyDescent="0.35">
      <c r="A33" s="30" t="s">
        <v>41</v>
      </c>
      <c r="B33" s="33">
        <v>44592</v>
      </c>
      <c r="C33" s="30">
        <v>9</v>
      </c>
      <c r="D33" s="30" t="s">
        <v>13</v>
      </c>
      <c r="E33" s="30" t="s">
        <v>53</v>
      </c>
      <c r="F33" s="3">
        <v>23</v>
      </c>
    </row>
    <row r="34" spans="1:6" x14ac:dyDescent="0.35">
      <c r="A34" s="30" t="s">
        <v>41</v>
      </c>
      <c r="B34" s="33">
        <v>44592</v>
      </c>
      <c r="C34" s="30">
        <v>1</v>
      </c>
      <c r="D34" s="30" t="s">
        <v>13</v>
      </c>
      <c r="E34" s="30" t="s">
        <v>54</v>
      </c>
      <c r="F34" s="3">
        <v>4</v>
      </c>
    </row>
    <row r="35" spans="1:6" x14ac:dyDescent="0.35">
      <c r="A35" s="30" t="s">
        <v>41</v>
      </c>
      <c r="B35" s="33">
        <v>44592</v>
      </c>
      <c r="C35" s="30">
        <v>4.0999999999999996</v>
      </c>
      <c r="D35" s="30" t="s">
        <v>14</v>
      </c>
      <c r="E35" s="30" t="s">
        <v>54</v>
      </c>
      <c r="F35" s="3">
        <v>6</v>
      </c>
    </row>
    <row r="36" spans="1:6" x14ac:dyDescent="0.35">
      <c r="A36" s="30" t="s">
        <v>41</v>
      </c>
      <c r="B36" s="33">
        <v>44592</v>
      </c>
      <c r="C36" s="30">
        <v>4</v>
      </c>
      <c r="D36" s="30" t="s">
        <v>14</v>
      </c>
      <c r="E36" s="30" t="s">
        <v>54</v>
      </c>
      <c r="F36" s="3">
        <v>14</v>
      </c>
    </row>
    <row r="37" spans="1:6" x14ac:dyDescent="0.35">
      <c r="A37" s="30" t="s">
        <v>41</v>
      </c>
      <c r="B37" s="33">
        <v>44592</v>
      </c>
      <c r="C37" s="30">
        <v>10</v>
      </c>
      <c r="D37" s="30" t="s">
        <v>18</v>
      </c>
      <c r="E37" s="30" t="s">
        <v>31</v>
      </c>
      <c r="F37" s="3">
        <v>8</v>
      </c>
    </row>
    <row r="38" spans="1:6" x14ac:dyDescent="0.35">
      <c r="A38" s="30" t="s">
        <v>41</v>
      </c>
      <c r="B38" s="33">
        <v>44592</v>
      </c>
      <c r="C38" s="30" t="s">
        <v>44</v>
      </c>
      <c r="D38" s="30" t="s">
        <v>44</v>
      </c>
      <c r="E38" s="30"/>
      <c r="F38" s="3">
        <v>5</v>
      </c>
    </row>
    <row r="39" spans="1:6" x14ac:dyDescent="0.35">
      <c r="A39" s="30" t="s">
        <v>43</v>
      </c>
      <c r="B39" s="33">
        <v>44622</v>
      </c>
      <c r="C39" s="30">
        <v>5</v>
      </c>
      <c r="D39" s="30" t="s">
        <v>15</v>
      </c>
      <c r="E39" s="30" t="s">
        <v>54</v>
      </c>
      <c r="F39" s="3">
        <v>2</v>
      </c>
    </row>
    <row r="40" spans="1:6" x14ac:dyDescent="0.35">
      <c r="A40" s="30" t="s">
        <v>43</v>
      </c>
      <c r="B40" s="33">
        <v>44622</v>
      </c>
      <c r="C40" s="30">
        <v>3</v>
      </c>
      <c r="D40" s="30" t="s">
        <v>14</v>
      </c>
      <c r="E40" s="30" t="s">
        <v>53</v>
      </c>
      <c r="F40" s="3">
        <v>4</v>
      </c>
    </row>
    <row r="41" spans="1:6" x14ac:dyDescent="0.35">
      <c r="A41" s="30" t="s">
        <v>43</v>
      </c>
      <c r="B41" s="33">
        <v>44622</v>
      </c>
      <c r="C41" s="30">
        <v>11</v>
      </c>
      <c r="D41" s="30" t="s">
        <v>18</v>
      </c>
      <c r="E41" s="30" t="s">
        <v>31</v>
      </c>
      <c r="F41" s="3">
        <v>3</v>
      </c>
    </row>
    <row r="42" spans="1:6" x14ac:dyDescent="0.35">
      <c r="A42" s="30"/>
      <c r="B42" s="33">
        <v>44622</v>
      </c>
      <c r="C42" s="30" t="s">
        <v>44</v>
      </c>
      <c r="D42" s="30" t="s">
        <v>44</v>
      </c>
      <c r="E42" s="30"/>
      <c r="F42" s="3">
        <v>8</v>
      </c>
    </row>
    <row r="43" spans="1:6" x14ac:dyDescent="0.35">
      <c r="A43" s="30" t="s">
        <v>34</v>
      </c>
      <c r="B43" s="33">
        <v>44622</v>
      </c>
      <c r="C43" s="30">
        <v>1</v>
      </c>
      <c r="D43" s="30" t="s">
        <v>13</v>
      </c>
      <c r="E43" s="30" t="s">
        <v>31</v>
      </c>
      <c r="F43" s="3">
        <v>27</v>
      </c>
    </row>
    <row r="44" spans="1:6" x14ac:dyDescent="0.35">
      <c r="A44" s="30" t="s">
        <v>34</v>
      </c>
      <c r="B44" s="33">
        <v>44622</v>
      </c>
      <c r="C44" s="30">
        <v>1</v>
      </c>
      <c r="D44" s="30" t="s">
        <v>13</v>
      </c>
      <c r="E44" s="30" t="s">
        <v>54</v>
      </c>
      <c r="F44" s="3">
        <v>15</v>
      </c>
    </row>
    <row r="45" spans="1:6" x14ac:dyDescent="0.35">
      <c r="A45" s="30" t="s">
        <v>35</v>
      </c>
      <c r="B45" s="33">
        <v>44622</v>
      </c>
      <c r="C45" s="30">
        <v>1</v>
      </c>
      <c r="D45" s="30" t="s">
        <v>13</v>
      </c>
      <c r="E45" s="30" t="s">
        <v>31</v>
      </c>
      <c r="F45" s="3">
        <v>64</v>
      </c>
    </row>
    <row r="46" spans="1:6" x14ac:dyDescent="0.35">
      <c r="A46" s="30" t="s">
        <v>35</v>
      </c>
      <c r="B46" s="33">
        <v>44622</v>
      </c>
      <c r="C46" s="30">
        <v>1</v>
      </c>
      <c r="D46" s="30" t="s">
        <v>13</v>
      </c>
      <c r="E46" s="30" t="s">
        <v>54</v>
      </c>
      <c r="F46" s="3">
        <v>9</v>
      </c>
    </row>
    <row r="47" spans="1:6" x14ac:dyDescent="0.35">
      <c r="A47" s="30" t="s">
        <v>35</v>
      </c>
      <c r="B47" s="33">
        <v>44622</v>
      </c>
      <c r="C47" s="30">
        <v>9</v>
      </c>
      <c r="D47" s="30" t="s">
        <v>13</v>
      </c>
      <c r="E47" s="30" t="s">
        <v>53</v>
      </c>
      <c r="F47" s="3">
        <v>20</v>
      </c>
    </row>
    <row r="48" spans="1:6" x14ac:dyDescent="0.35">
      <c r="A48" s="30" t="s">
        <v>35</v>
      </c>
      <c r="B48" s="33">
        <v>44622</v>
      </c>
      <c r="C48" s="30">
        <v>4</v>
      </c>
      <c r="D48" s="30" t="s">
        <v>14</v>
      </c>
      <c r="E48" s="30" t="s">
        <v>54</v>
      </c>
      <c r="F48" s="3">
        <v>11</v>
      </c>
    </row>
    <row r="49" spans="1:6" x14ac:dyDescent="0.35">
      <c r="A49" s="30" t="s">
        <v>35</v>
      </c>
      <c r="B49" s="33">
        <v>44622</v>
      </c>
      <c r="C49" s="30">
        <v>3</v>
      </c>
      <c r="D49" s="30" t="s">
        <v>14</v>
      </c>
      <c r="E49" s="30" t="s">
        <v>53</v>
      </c>
      <c r="F49" s="3">
        <v>17</v>
      </c>
    </row>
    <row r="50" spans="1:6" x14ac:dyDescent="0.35">
      <c r="A50" s="30"/>
      <c r="B50" s="33">
        <v>44622</v>
      </c>
      <c r="C50" s="30" t="s">
        <v>44</v>
      </c>
      <c r="D50" s="30" t="s">
        <v>44</v>
      </c>
      <c r="E50" s="30"/>
      <c r="F50" s="3">
        <v>10</v>
      </c>
    </row>
    <row r="51" spans="1:6" x14ac:dyDescent="0.35">
      <c r="A51" s="30" t="s">
        <v>36</v>
      </c>
      <c r="B51" s="33">
        <v>44622</v>
      </c>
      <c r="C51" s="30">
        <v>8</v>
      </c>
      <c r="D51" s="30" t="s">
        <v>17</v>
      </c>
      <c r="E51" s="30" t="s">
        <v>31</v>
      </c>
      <c r="F51" s="3">
        <v>4</v>
      </c>
    </row>
    <row r="52" spans="1:6" x14ac:dyDescent="0.35">
      <c r="A52" s="30" t="s">
        <v>37</v>
      </c>
      <c r="B52" s="33">
        <v>44622</v>
      </c>
      <c r="C52" s="30">
        <v>1</v>
      </c>
      <c r="D52" s="30" t="s">
        <v>13</v>
      </c>
      <c r="E52" s="30" t="s">
        <v>31</v>
      </c>
      <c r="F52" s="3">
        <v>1</v>
      </c>
    </row>
    <row r="53" spans="1:6" x14ac:dyDescent="0.35">
      <c r="A53" s="30" t="s">
        <v>37</v>
      </c>
      <c r="B53" s="33">
        <v>44622</v>
      </c>
      <c r="C53" s="30">
        <v>3</v>
      </c>
      <c r="D53" s="30" t="s">
        <v>14</v>
      </c>
      <c r="E53" s="30" t="s">
        <v>53</v>
      </c>
      <c r="F53" s="3">
        <v>4</v>
      </c>
    </row>
    <row r="54" spans="1:6" x14ac:dyDescent="0.35">
      <c r="A54" s="30" t="s">
        <v>37</v>
      </c>
      <c r="B54" s="33">
        <v>44622</v>
      </c>
      <c r="C54" s="30">
        <v>13</v>
      </c>
      <c r="D54" s="30" t="s">
        <v>19</v>
      </c>
      <c r="E54" s="30" t="s">
        <v>31</v>
      </c>
      <c r="F54" s="3">
        <v>1</v>
      </c>
    </row>
    <row r="55" spans="1:6" x14ac:dyDescent="0.35">
      <c r="A55" s="30" t="s">
        <v>37</v>
      </c>
      <c r="B55" s="33">
        <v>44622</v>
      </c>
      <c r="C55" s="30">
        <v>8</v>
      </c>
      <c r="D55" s="30" t="s">
        <v>17</v>
      </c>
      <c r="E55" s="30" t="s">
        <v>31</v>
      </c>
      <c r="F55" s="3">
        <v>4</v>
      </c>
    </row>
    <row r="56" spans="1:6" x14ac:dyDescent="0.35">
      <c r="A56" s="30" t="s">
        <v>37</v>
      </c>
      <c r="B56" s="33">
        <v>44622</v>
      </c>
      <c r="C56" s="30">
        <v>10</v>
      </c>
      <c r="D56" s="30" t="s">
        <v>18</v>
      </c>
      <c r="E56" s="30" t="s">
        <v>31</v>
      </c>
      <c r="F56" s="3">
        <v>22</v>
      </c>
    </row>
    <row r="57" spans="1:6" x14ac:dyDescent="0.35">
      <c r="A57" s="30" t="s">
        <v>42</v>
      </c>
      <c r="B57" s="33">
        <v>44621</v>
      </c>
      <c r="C57" s="30">
        <v>1</v>
      </c>
      <c r="D57" s="30" t="s">
        <v>13</v>
      </c>
      <c r="E57" s="30" t="s">
        <v>31</v>
      </c>
      <c r="F57" s="3">
        <v>1</v>
      </c>
    </row>
    <row r="58" spans="1:6" x14ac:dyDescent="0.35">
      <c r="A58" s="30" t="s">
        <v>42</v>
      </c>
      <c r="B58" s="33">
        <v>44621</v>
      </c>
      <c r="C58" s="30">
        <v>4</v>
      </c>
      <c r="D58" s="30" t="s">
        <v>14</v>
      </c>
      <c r="E58" s="30" t="s">
        <v>54</v>
      </c>
      <c r="F58" s="3">
        <v>4</v>
      </c>
    </row>
    <row r="59" spans="1:6" x14ac:dyDescent="0.35">
      <c r="A59" s="30" t="s">
        <v>42</v>
      </c>
      <c r="B59" s="33">
        <v>44621</v>
      </c>
      <c r="C59" s="30">
        <v>4.0999999999999996</v>
      </c>
      <c r="D59" s="30" t="s">
        <v>14</v>
      </c>
      <c r="E59" s="30" t="s">
        <v>54</v>
      </c>
      <c r="F59" s="3">
        <v>2</v>
      </c>
    </row>
    <row r="60" spans="1:6" x14ac:dyDescent="0.35">
      <c r="A60" s="30" t="s">
        <v>42</v>
      </c>
      <c r="B60" s="33">
        <v>44621</v>
      </c>
      <c r="C60" s="30">
        <v>9</v>
      </c>
      <c r="D60" s="30" t="s">
        <v>13</v>
      </c>
      <c r="E60" s="30" t="s">
        <v>53</v>
      </c>
      <c r="F60" s="3">
        <v>3</v>
      </c>
    </row>
    <row r="61" spans="1:6" x14ac:dyDescent="0.35">
      <c r="A61" s="30" t="s">
        <v>42</v>
      </c>
      <c r="B61" s="33">
        <v>44621</v>
      </c>
      <c r="C61" s="30">
        <v>1</v>
      </c>
      <c r="D61" s="30" t="s">
        <v>13</v>
      </c>
      <c r="E61" s="30" t="s">
        <v>54</v>
      </c>
      <c r="F61" s="3">
        <v>2</v>
      </c>
    </row>
    <row r="62" spans="1:6" x14ac:dyDescent="0.35">
      <c r="A62" s="30" t="s">
        <v>42</v>
      </c>
      <c r="B62" s="33">
        <v>44621</v>
      </c>
      <c r="C62" s="30">
        <v>3</v>
      </c>
      <c r="D62" s="30" t="s">
        <v>14</v>
      </c>
      <c r="E62" s="30" t="s">
        <v>53</v>
      </c>
      <c r="F62" s="3">
        <v>33</v>
      </c>
    </row>
    <row r="63" spans="1:6" x14ac:dyDescent="0.35">
      <c r="A63" s="30" t="s">
        <v>42</v>
      </c>
      <c r="B63" s="33">
        <v>44621</v>
      </c>
      <c r="C63" s="30">
        <v>7</v>
      </c>
      <c r="D63" s="30" t="s">
        <v>16</v>
      </c>
      <c r="E63" s="30" t="s">
        <v>54</v>
      </c>
      <c r="F63" s="3">
        <v>1</v>
      </c>
    </row>
    <row r="64" spans="1:6" x14ac:dyDescent="0.35">
      <c r="A64" s="30" t="s">
        <v>42</v>
      </c>
      <c r="B64" s="33">
        <v>44621</v>
      </c>
      <c r="C64" s="30">
        <v>5</v>
      </c>
      <c r="D64" s="30" t="s">
        <v>16</v>
      </c>
      <c r="E64" s="30" t="s">
        <v>54</v>
      </c>
      <c r="F64" s="3">
        <v>2</v>
      </c>
    </row>
    <row r="65" spans="1:6" x14ac:dyDescent="0.35">
      <c r="A65" s="30" t="s">
        <v>42</v>
      </c>
      <c r="B65" s="33">
        <v>44621</v>
      </c>
      <c r="C65" s="30">
        <v>10</v>
      </c>
      <c r="D65" s="30" t="s">
        <v>18</v>
      </c>
      <c r="E65" s="30" t="s">
        <v>31</v>
      </c>
      <c r="F65" s="3">
        <v>14</v>
      </c>
    </row>
    <row r="66" spans="1:6" x14ac:dyDescent="0.35">
      <c r="A66" s="30" t="s">
        <v>40</v>
      </c>
      <c r="B66" s="33">
        <v>44621</v>
      </c>
      <c r="C66" s="30">
        <v>4</v>
      </c>
      <c r="D66" s="30" t="s">
        <v>14</v>
      </c>
      <c r="E66" s="30" t="s">
        <v>54</v>
      </c>
      <c r="F66" s="3">
        <v>25</v>
      </c>
    </row>
    <row r="67" spans="1:6" x14ac:dyDescent="0.35">
      <c r="A67" s="30" t="s">
        <v>40</v>
      </c>
      <c r="B67" s="33">
        <v>44621</v>
      </c>
      <c r="C67" s="30">
        <v>4.0999999999999996</v>
      </c>
      <c r="D67" s="30" t="s">
        <v>14</v>
      </c>
      <c r="E67" s="30" t="s">
        <v>54</v>
      </c>
      <c r="F67" s="3">
        <v>15</v>
      </c>
    </row>
    <row r="68" spans="1:6" x14ac:dyDescent="0.35">
      <c r="A68" s="30" t="s">
        <v>40</v>
      </c>
      <c r="B68" s="33">
        <v>44621</v>
      </c>
      <c r="C68" s="30">
        <v>9</v>
      </c>
      <c r="D68" s="30" t="s">
        <v>13</v>
      </c>
      <c r="E68" s="30" t="s">
        <v>53</v>
      </c>
      <c r="F68" s="3">
        <v>18</v>
      </c>
    </row>
    <row r="69" spans="1:6" x14ac:dyDescent="0.35">
      <c r="A69" s="30" t="s">
        <v>40</v>
      </c>
      <c r="B69" s="33">
        <v>44621</v>
      </c>
      <c r="C69" s="30">
        <v>1</v>
      </c>
      <c r="D69" s="30" t="s">
        <v>13</v>
      </c>
      <c r="E69" s="30" t="s">
        <v>54</v>
      </c>
      <c r="F69" s="3">
        <v>50</v>
      </c>
    </row>
    <row r="70" spans="1:6" x14ac:dyDescent="0.35">
      <c r="A70" s="30" t="s">
        <v>40</v>
      </c>
      <c r="B70" s="33">
        <v>44621</v>
      </c>
      <c r="C70" s="30">
        <v>3</v>
      </c>
      <c r="D70" s="30" t="s">
        <v>14</v>
      </c>
      <c r="E70" s="30" t="s">
        <v>53</v>
      </c>
      <c r="F70" s="3">
        <v>64</v>
      </c>
    </row>
    <row r="71" spans="1:6" x14ac:dyDescent="0.35">
      <c r="A71" s="30" t="s">
        <v>40</v>
      </c>
      <c r="B71" s="33">
        <v>44621</v>
      </c>
      <c r="C71" s="30">
        <v>10</v>
      </c>
      <c r="D71" s="30" t="s">
        <v>18</v>
      </c>
      <c r="E71" s="30" t="s">
        <v>31</v>
      </c>
      <c r="F71" s="3">
        <v>8</v>
      </c>
    </row>
    <row r="72" spans="1:6" x14ac:dyDescent="0.35">
      <c r="A72" s="30" t="s">
        <v>40</v>
      </c>
      <c r="B72" s="33">
        <v>44621</v>
      </c>
      <c r="C72" s="30">
        <v>2</v>
      </c>
      <c r="D72" s="30" t="s">
        <v>14</v>
      </c>
      <c r="E72" s="30" t="s">
        <v>31</v>
      </c>
      <c r="F72" s="3">
        <v>1</v>
      </c>
    </row>
    <row r="73" spans="1:6" x14ac:dyDescent="0.35">
      <c r="A73" s="30" t="s">
        <v>40</v>
      </c>
      <c r="B73" s="33">
        <v>44621</v>
      </c>
      <c r="C73" s="30">
        <v>5</v>
      </c>
      <c r="D73" s="30" t="s">
        <v>16</v>
      </c>
      <c r="E73" s="30" t="s">
        <v>54</v>
      </c>
      <c r="F73" s="3">
        <v>2</v>
      </c>
    </row>
    <row r="74" spans="1:6" x14ac:dyDescent="0.35">
      <c r="A74" s="30" t="s">
        <v>41</v>
      </c>
      <c r="B74" s="33">
        <v>44621</v>
      </c>
      <c r="C74" s="30">
        <v>1</v>
      </c>
      <c r="D74" s="30" t="s">
        <v>13</v>
      </c>
      <c r="E74" s="30" t="s">
        <v>54</v>
      </c>
      <c r="F74" s="3">
        <v>14</v>
      </c>
    </row>
    <row r="75" spans="1:6" x14ac:dyDescent="0.35">
      <c r="A75" s="30" t="s">
        <v>41</v>
      </c>
      <c r="B75" s="33">
        <v>44621</v>
      </c>
      <c r="C75" s="30">
        <v>4</v>
      </c>
      <c r="D75" s="30" t="s">
        <v>14</v>
      </c>
      <c r="E75" s="30" t="s">
        <v>54</v>
      </c>
      <c r="F75" s="3">
        <v>12</v>
      </c>
    </row>
    <row r="76" spans="1:6" x14ac:dyDescent="0.35">
      <c r="A76" s="30" t="s">
        <v>41</v>
      </c>
      <c r="B76" s="33">
        <v>44621</v>
      </c>
      <c r="C76" s="30">
        <v>4.0999999999999996</v>
      </c>
      <c r="D76" s="30" t="s">
        <v>14</v>
      </c>
      <c r="E76" s="30" t="s">
        <v>31</v>
      </c>
      <c r="F76" s="3">
        <v>2</v>
      </c>
    </row>
    <row r="77" spans="1:6" x14ac:dyDescent="0.35">
      <c r="A77" s="30" t="s">
        <v>41</v>
      </c>
      <c r="B77" s="33">
        <v>44621</v>
      </c>
      <c r="C77" s="30">
        <v>9</v>
      </c>
      <c r="D77" s="30" t="s">
        <v>13</v>
      </c>
      <c r="E77" s="30" t="s">
        <v>53</v>
      </c>
      <c r="F77" s="3">
        <v>26</v>
      </c>
    </row>
    <row r="78" spans="1:6" x14ac:dyDescent="0.35">
      <c r="A78" s="30" t="s">
        <v>41</v>
      </c>
      <c r="B78" s="33">
        <v>44621</v>
      </c>
      <c r="C78" s="30">
        <v>3</v>
      </c>
      <c r="D78" s="30" t="s">
        <v>14</v>
      </c>
      <c r="E78" s="30" t="s">
        <v>54</v>
      </c>
      <c r="F78" s="3">
        <v>13</v>
      </c>
    </row>
    <row r="79" spans="1:6" x14ac:dyDescent="0.35">
      <c r="A79" s="30" t="s">
        <v>41</v>
      </c>
      <c r="B79" s="33">
        <v>44621</v>
      </c>
      <c r="C79" s="30">
        <v>3</v>
      </c>
      <c r="D79" s="30" t="s">
        <v>14</v>
      </c>
      <c r="E79" s="30" t="s">
        <v>53</v>
      </c>
      <c r="F79" s="3">
        <v>52</v>
      </c>
    </row>
    <row r="80" spans="1:6" x14ac:dyDescent="0.35">
      <c r="A80" s="30" t="s">
        <v>41</v>
      </c>
      <c r="B80" s="33">
        <v>44621</v>
      </c>
      <c r="C80" s="30">
        <v>10</v>
      </c>
      <c r="D80" s="30" t="s">
        <v>18</v>
      </c>
      <c r="E80" s="30" t="s">
        <v>31</v>
      </c>
      <c r="F80" s="3">
        <v>2</v>
      </c>
    </row>
    <row r="81" spans="1:6" x14ac:dyDescent="0.35">
      <c r="A81" s="30" t="s">
        <v>43</v>
      </c>
      <c r="B81" s="33">
        <v>44653</v>
      </c>
      <c r="C81" s="30">
        <v>7</v>
      </c>
      <c r="D81" s="30" t="s">
        <v>16</v>
      </c>
      <c r="E81" s="30" t="s">
        <v>31</v>
      </c>
      <c r="F81" s="3">
        <v>1</v>
      </c>
    </row>
    <row r="82" spans="1:6" x14ac:dyDescent="0.35">
      <c r="A82" s="30" t="s">
        <v>43</v>
      </c>
      <c r="B82" s="33">
        <v>44653</v>
      </c>
      <c r="C82" s="30">
        <v>1</v>
      </c>
      <c r="D82" s="30" t="s">
        <v>13</v>
      </c>
      <c r="E82" s="30" t="s">
        <v>31</v>
      </c>
      <c r="F82" s="3">
        <v>58</v>
      </c>
    </row>
    <row r="83" spans="1:6" x14ac:dyDescent="0.35">
      <c r="A83" s="30" t="s">
        <v>34</v>
      </c>
      <c r="B83" s="33">
        <v>44653</v>
      </c>
      <c r="C83" s="30">
        <v>1</v>
      </c>
      <c r="D83" s="30" t="s">
        <v>13</v>
      </c>
      <c r="E83" s="30" t="s">
        <v>31</v>
      </c>
      <c r="F83" s="3">
        <v>43</v>
      </c>
    </row>
    <row r="84" spans="1:6" x14ac:dyDescent="0.35">
      <c r="A84" s="30" t="s">
        <v>34</v>
      </c>
      <c r="B84" s="33">
        <v>44653</v>
      </c>
      <c r="C84" s="30">
        <v>9</v>
      </c>
      <c r="D84" s="30" t="s">
        <v>13</v>
      </c>
      <c r="E84" s="30" t="s">
        <v>53</v>
      </c>
      <c r="F84" s="3">
        <v>7</v>
      </c>
    </row>
    <row r="85" spans="1:6" x14ac:dyDescent="0.35">
      <c r="A85" s="30" t="s">
        <v>34</v>
      </c>
      <c r="B85" s="33">
        <v>44653</v>
      </c>
      <c r="C85" s="30">
        <v>9</v>
      </c>
      <c r="D85" s="30" t="s">
        <v>13</v>
      </c>
      <c r="E85" s="30" t="s">
        <v>54</v>
      </c>
      <c r="F85" s="3">
        <v>12</v>
      </c>
    </row>
    <row r="86" spans="1:6" x14ac:dyDescent="0.35">
      <c r="A86" s="30" t="s">
        <v>34</v>
      </c>
      <c r="B86" s="33">
        <v>44653</v>
      </c>
      <c r="C86" s="30">
        <v>4.0999999999999996</v>
      </c>
      <c r="D86" s="30" t="s">
        <v>14</v>
      </c>
      <c r="E86" s="30" t="s">
        <v>31</v>
      </c>
      <c r="F86" s="3">
        <v>12</v>
      </c>
    </row>
    <row r="87" spans="1:6" x14ac:dyDescent="0.35">
      <c r="A87" s="30" t="s">
        <v>35</v>
      </c>
      <c r="B87" s="33">
        <v>44653</v>
      </c>
      <c r="C87" s="30">
        <v>4</v>
      </c>
      <c r="D87" s="30" t="s">
        <v>14</v>
      </c>
      <c r="E87" s="30" t="s">
        <v>31</v>
      </c>
      <c r="F87" s="3">
        <v>22</v>
      </c>
    </row>
    <row r="88" spans="1:6" x14ac:dyDescent="0.35">
      <c r="A88" s="30" t="s">
        <v>35</v>
      </c>
      <c r="B88" s="33">
        <v>44653</v>
      </c>
      <c r="C88" s="30">
        <v>4.0999999999999996</v>
      </c>
      <c r="D88" s="30" t="s">
        <v>14</v>
      </c>
      <c r="E88" s="30" t="s">
        <v>31</v>
      </c>
      <c r="F88" s="3">
        <v>14</v>
      </c>
    </row>
    <row r="89" spans="1:6" x14ac:dyDescent="0.35">
      <c r="A89" s="30" t="s">
        <v>35</v>
      </c>
      <c r="B89" s="33">
        <v>44653</v>
      </c>
      <c r="C89" s="30">
        <v>1</v>
      </c>
      <c r="D89" s="30" t="s">
        <v>13</v>
      </c>
      <c r="E89" s="30" t="s">
        <v>31</v>
      </c>
      <c r="F89" s="3">
        <v>18</v>
      </c>
    </row>
    <row r="90" spans="1:6" x14ac:dyDescent="0.35">
      <c r="A90" s="30" t="s">
        <v>35</v>
      </c>
      <c r="B90" s="33">
        <v>44653</v>
      </c>
      <c r="C90" s="30">
        <v>9</v>
      </c>
      <c r="D90" s="30" t="s">
        <v>13</v>
      </c>
      <c r="E90" s="30" t="s">
        <v>53</v>
      </c>
      <c r="F90" s="3">
        <v>12</v>
      </c>
    </row>
    <row r="91" spans="1:6" x14ac:dyDescent="0.35">
      <c r="A91" s="30" t="s">
        <v>35</v>
      </c>
      <c r="B91" s="33">
        <v>44653</v>
      </c>
      <c r="C91" s="30">
        <v>3</v>
      </c>
      <c r="D91" s="30" t="s">
        <v>14</v>
      </c>
      <c r="E91" s="30" t="s">
        <v>54</v>
      </c>
      <c r="F91" s="3">
        <v>2</v>
      </c>
    </row>
    <row r="92" spans="1:6" x14ac:dyDescent="0.35">
      <c r="A92" s="30" t="s">
        <v>35</v>
      </c>
      <c r="B92" s="33">
        <v>44653</v>
      </c>
      <c r="C92" s="30" t="s">
        <v>44</v>
      </c>
      <c r="D92" s="30" t="s">
        <v>44</v>
      </c>
      <c r="E92" s="30"/>
      <c r="F92" s="3">
        <v>17</v>
      </c>
    </row>
    <row r="93" spans="1:6" x14ac:dyDescent="0.35">
      <c r="A93" s="30" t="s">
        <v>36</v>
      </c>
      <c r="B93" s="33">
        <v>44653</v>
      </c>
      <c r="C93" s="30">
        <v>11</v>
      </c>
      <c r="D93" s="30" t="s">
        <v>18</v>
      </c>
      <c r="E93" s="30" t="s">
        <v>31</v>
      </c>
      <c r="F93" s="3">
        <v>1</v>
      </c>
    </row>
    <row r="94" spans="1:6" x14ac:dyDescent="0.35">
      <c r="A94" s="30" t="s">
        <v>36</v>
      </c>
      <c r="B94" s="33">
        <v>44653</v>
      </c>
      <c r="C94" s="30">
        <v>10</v>
      </c>
      <c r="D94" s="30" t="s">
        <v>18</v>
      </c>
      <c r="E94" s="30" t="s">
        <v>31</v>
      </c>
      <c r="F94" s="3">
        <v>1</v>
      </c>
    </row>
    <row r="95" spans="1:6" x14ac:dyDescent="0.35">
      <c r="A95" s="30" t="s">
        <v>37</v>
      </c>
      <c r="B95" s="33">
        <v>44653</v>
      </c>
      <c r="C95" s="30">
        <v>2</v>
      </c>
      <c r="D95" s="30" t="s">
        <v>14</v>
      </c>
      <c r="E95" s="30" t="s">
        <v>31</v>
      </c>
      <c r="F95" s="3">
        <v>1</v>
      </c>
    </row>
    <row r="96" spans="1:6" x14ac:dyDescent="0.35">
      <c r="A96" s="30" t="s">
        <v>37</v>
      </c>
      <c r="B96" s="33">
        <v>44653</v>
      </c>
      <c r="C96" s="30">
        <v>12</v>
      </c>
      <c r="D96" s="30" t="s">
        <v>14</v>
      </c>
      <c r="E96" s="30" t="s">
        <v>31</v>
      </c>
      <c r="F96" s="3">
        <v>1</v>
      </c>
    </row>
    <row r="97" spans="1:6" x14ac:dyDescent="0.35">
      <c r="A97" s="30" t="s">
        <v>37</v>
      </c>
      <c r="B97" s="33">
        <v>44653</v>
      </c>
      <c r="C97" s="30">
        <v>13</v>
      </c>
      <c r="D97" s="30" t="s">
        <v>19</v>
      </c>
      <c r="E97" s="30" t="s">
        <v>31</v>
      </c>
      <c r="F97" s="3">
        <v>2</v>
      </c>
    </row>
    <row r="98" spans="1:6" x14ac:dyDescent="0.35">
      <c r="A98" s="30" t="s">
        <v>37</v>
      </c>
      <c r="B98" s="33">
        <v>44653</v>
      </c>
      <c r="C98" s="30">
        <v>8</v>
      </c>
      <c r="D98" s="30" t="s">
        <v>17</v>
      </c>
      <c r="E98" s="30" t="s">
        <v>31</v>
      </c>
      <c r="F98" s="3">
        <v>2</v>
      </c>
    </row>
    <row r="99" spans="1:6" x14ac:dyDescent="0.35">
      <c r="A99" s="30" t="s">
        <v>38</v>
      </c>
      <c r="B99" s="33">
        <v>44653</v>
      </c>
      <c r="C99" s="30">
        <v>14</v>
      </c>
      <c r="D99" s="30" t="s">
        <v>20</v>
      </c>
      <c r="E99" s="30" t="s">
        <v>31</v>
      </c>
      <c r="F99" s="3">
        <v>1</v>
      </c>
    </row>
    <row r="100" spans="1:6" x14ac:dyDescent="0.35">
      <c r="A100" s="30" t="s">
        <v>38</v>
      </c>
      <c r="B100" s="33">
        <v>44653</v>
      </c>
      <c r="C100" s="30">
        <v>10</v>
      </c>
      <c r="D100" s="30" t="s">
        <v>18</v>
      </c>
      <c r="E100" s="30" t="s">
        <v>31</v>
      </c>
      <c r="F100" s="3">
        <v>10</v>
      </c>
    </row>
    <row r="101" spans="1:6" x14ac:dyDescent="0.35">
      <c r="A101" s="30" t="s">
        <v>42</v>
      </c>
      <c r="B101" s="33">
        <v>44652</v>
      </c>
      <c r="C101" s="30">
        <v>5</v>
      </c>
      <c r="D101" s="30" t="s">
        <v>15</v>
      </c>
      <c r="E101" s="30" t="s">
        <v>31</v>
      </c>
      <c r="F101" s="3">
        <v>1</v>
      </c>
    </row>
    <row r="102" spans="1:6" x14ac:dyDescent="0.35">
      <c r="A102" s="30" t="s">
        <v>42</v>
      </c>
      <c r="B102" s="33">
        <v>44652</v>
      </c>
      <c r="C102" s="30">
        <v>7</v>
      </c>
      <c r="D102" s="30" t="s">
        <v>16</v>
      </c>
      <c r="E102" s="30" t="s">
        <v>31</v>
      </c>
      <c r="F102" s="3">
        <v>1</v>
      </c>
    </row>
    <row r="103" spans="1:6" x14ac:dyDescent="0.35">
      <c r="A103" s="30" t="s">
        <v>42</v>
      </c>
      <c r="B103" s="33">
        <v>44652</v>
      </c>
      <c r="C103" s="30">
        <v>1</v>
      </c>
      <c r="D103" s="30" t="s">
        <v>13</v>
      </c>
      <c r="E103" s="30" t="s">
        <v>31</v>
      </c>
      <c r="F103" s="3">
        <v>2</v>
      </c>
    </row>
    <row r="104" spans="1:6" x14ac:dyDescent="0.35">
      <c r="A104" s="30" t="s">
        <v>42</v>
      </c>
      <c r="B104" s="33">
        <v>44652</v>
      </c>
      <c r="C104" s="30">
        <v>4</v>
      </c>
      <c r="D104" s="30" t="s">
        <v>14</v>
      </c>
      <c r="E104" s="30" t="s">
        <v>54</v>
      </c>
      <c r="F104" s="3">
        <v>4</v>
      </c>
    </row>
    <row r="105" spans="1:6" x14ac:dyDescent="0.35">
      <c r="A105" s="30" t="s">
        <v>42</v>
      </c>
      <c r="B105" s="33">
        <v>44652</v>
      </c>
      <c r="C105" s="30">
        <v>4</v>
      </c>
      <c r="D105" s="30" t="s">
        <v>14</v>
      </c>
      <c r="E105" s="30" t="s">
        <v>54</v>
      </c>
      <c r="F105" s="3">
        <v>7</v>
      </c>
    </row>
    <row r="106" spans="1:6" x14ac:dyDescent="0.35">
      <c r="A106" s="30" t="s">
        <v>42</v>
      </c>
      <c r="B106" s="33">
        <v>44652</v>
      </c>
      <c r="C106" s="30">
        <v>4.0999999999999996</v>
      </c>
      <c r="D106" s="30" t="s">
        <v>14</v>
      </c>
      <c r="E106" s="30" t="s">
        <v>31</v>
      </c>
      <c r="F106" s="3">
        <v>1</v>
      </c>
    </row>
    <row r="107" spans="1:6" x14ac:dyDescent="0.35">
      <c r="A107" s="30" t="s">
        <v>42</v>
      </c>
      <c r="B107" s="33">
        <v>44652</v>
      </c>
      <c r="C107" s="30">
        <v>3</v>
      </c>
      <c r="D107" s="30" t="s">
        <v>14</v>
      </c>
      <c r="E107" s="30" t="s">
        <v>53</v>
      </c>
      <c r="F107" s="3">
        <v>72</v>
      </c>
    </row>
    <row r="108" spans="1:6" x14ac:dyDescent="0.35">
      <c r="A108" s="30" t="s">
        <v>42</v>
      </c>
      <c r="B108" s="33">
        <v>44652</v>
      </c>
      <c r="C108" s="30">
        <v>11</v>
      </c>
      <c r="D108" s="30" t="s">
        <v>18</v>
      </c>
      <c r="E108" s="30" t="s">
        <v>31</v>
      </c>
      <c r="F108" s="3">
        <v>17</v>
      </c>
    </row>
    <row r="109" spans="1:6" x14ac:dyDescent="0.35">
      <c r="A109" s="30" t="s">
        <v>40</v>
      </c>
      <c r="B109" s="33">
        <v>44652</v>
      </c>
      <c r="C109" s="30">
        <v>9</v>
      </c>
      <c r="D109" s="30" t="s">
        <v>13</v>
      </c>
      <c r="E109" s="30" t="s">
        <v>54</v>
      </c>
      <c r="F109" s="3">
        <v>4</v>
      </c>
    </row>
    <row r="110" spans="1:6" x14ac:dyDescent="0.35">
      <c r="A110" s="30" t="s">
        <v>40</v>
      </c>
      <c r="B110" s="33">
        <v>44652</v>
      </c>
      <c r="C110" s="30">
        <v>9</v>
      </c>
      <c r="D110" s="30" t="s">
        <v>13</v>
      </c>
      <c r="E110" s="30" t="s">
        <v>53</v>
      </c>
      <c r="F110" s="3">
        <v>37</v>
      </c>
    </row>
    <row r="111" spans="1:6" x14ac:dyDescent="0.35">
      <c r="A111" s="30" t="s">
        <v>40</v>
      </c>
      <c r="B111" s="33">
        <v>44652</v>
      </c>
      <c r="C111" s="30">
        <v>1</v>
      </c>
      <c r="D111" s="30" t="s">
        <v>13</v>
      </c>
      <c r="E111" s="30" t="s">
        <v>54</v>
      </c>
      <c r="F111" s="3">
        <v>12</v>
      </c>
    </row>
    <row r="112" spans="1:6" x14ac:dyDescent="0.35">
      <c r="A112" s="30" t="s">
        <v>40</v>
      </c>
      <c r="B112" s="33">
        <v>44652</v>
      </c>
      <c r="C112" s="30">
        <v>1</v>
      </c>
      <c r="D112" s="30" t="s">
        <v>13</v>
      </c>
      <c r="E112" s="30" t="s">
        <v>31</v>
      </c>
      <c r="F112" s="3">
        <v>6</v>
      </c>
    </row>
    <row r="113" spans="1:6" x14ac:dyDescent="0.35">
      <c r="A113" s="30" t="s">
        <v>40</v>
      </c>
      <c r="B113" s="33">
        <v>44652</v>
      </c>
      <c r="C113" s="30">
        <v>4</v>
      </c>
      <c r="D113" s="30" t="s">
        <v>14</v>
      </c>
      <c r="E113" s="30" t="s">
        <v>54</v>
      </c>
      <c r="F113" s="3">
        <v>22</v>
      </c>
    </row>
    <row r="114" spans="1:6" x14ac:dyDescent="0.35">
      <c r="A114" s="30" t="s">
        <v>40</v>
      </c>
      <c r="B114" s="33">
        <v>44652</v>
      </c>
      <c r="C114" s="30">
        <v>4.0999999999999996</v>
      </c>
      <c r="D114" s="30" t="s">
        <v>14</v>
      </c>
      <c r="E114" s="30" t="s">
        <v>31</v>
      </c>
      <c r="F114" s="3">
        <v>18</v>
      </c>
    </row>
    <row r="115" spans="1:6" x14ac:dyDescent="0.35">
      <c r="A115" s="30" t="s">
        <v>40</v>
      </c>
      <c r="B115" s="33">
        <v>44652</v>
      </c>
      <c r="C115" s="30">
        <v>4.0999999999999996</v>
      </c>
      <c r="D115" s="30" t="s">
        <v>14</v>
      </c>
      <c r="E115" s="30" t="s">
        <v>54</v>
      </c>
      <c r="F115" s="3">
        <v>19</v>
      </c>
    </row>
    <row r="116" spans="1:6" x14ac:dyDescent="0.35">
      <c r="A116" s="30" t="s">
        <v>40</v>
      </c>
      <c r="B116" s="33">
        <v>44652</v>
      </c>
      <c r="C116" s="30">
        <v>3</v>
      </c>
      <c r="D116" s="30" t="s">
        <v>14</v>
      </c>
      <c r="E116" s="30" t="s">
        <v>53</v>
      </c>
      <c r="F116" s="3">
        <v>41</v>
      </c>
    </row>
    <row r="117" spans="1:6" x14ac:dyDescent="0.35">
      <c r="A117" s="30" t="s">
        <v>40</v>
      </c>
      <c r="B117" s="33">
        <v>44652</v>
      </c>
      <c r="C117" s="30">
        <v>10</v>
      </c>
      <c r="D117" s="30" t="s">
        <v>18</v>
      </c>
      <c r="E117" s="30" t="s">
        <v>31</v>
      </c>
      <c r="F117" s="3">
        <v>8</v>
      </c>
    </row>
    <row r="118" spans="1:6" x14ac:dyDescent="0.35">
      <c r="A118" s="30" t="s">
        <v>41</v>
      </c>
      <c r="B118" s="33">
        <v>44652</v>
      </c>
      <c r="C118" s="30">
        <v>1</v>
      </c>
      <c r="D118" s="30" t="s">
        <v>13</v>
      </c>
      <c r="E118" s="30" t="s">
        <v>54</v>
      </c>
      <c r="F118" s="3">
        <v>59</v>
      </c>
    </row>
    <row r="119" spans="1:6" x14ac:dyDescent="0.35">
      <c r="A119" s="30" t="s">
        <v>41</v>
      </c>
      <c r="B119" s="33">
        <v>44652</v>
      </c>
      <c r="C119" s="30">
        <v>1</v>
      </c>
      <c r="D119" s="30" t="s">
        <v>13</v>
      </c>
      <c r="E119" s="30" t="s">
        <v>31</v>
      </c>
      <c r="F119" s="3">
        <v>3</v>
      </c>
    </row>
    <row r="120" spans="1:6" x14ac:dyDescent="0.35">
      <c r="A120" s="30" t="s">
        <v>41</v>
      </c>
      <c r="B120" s="33">
        <v>44652</v>
      </c>
      <c r="C120" s="30">
        <v>9</v>
      </c>
      <c r="D120" s="30" t="s">
        <v>13</v>
      </c>
      <c r="E120" s="30" t="s">
        <v>53</v>
      </c>
      <c r="F120" s="3">
        <v>32</v>
      </c>
    </row>
    <row r="121" spans="1:6" x14ac:dyDescent="0.35">
      <c r="A121" s="30" t="s">
        <v>41</v>
      </c>
      <c r="B121" s="33">
        <v>44652</v>
      </c>
      <c r="C121" s="30">
        <v>12</v>
      </c>
      <c r="D121" s="30" t="s">
        <v>14</v>
      </c>
      <c r="E121" s="30" t="s">
        <v>31</v>
      </c>
      <c r="F121" s="3">
        <v>1</v>
      </c>
    </row>
    <row r="122" spans="1:6" x14ac:dyDescent="0.35">
      <c r="A122" s="30" t="s">
        <v>41</v>
      </c>
      <c r="B122" s="33">
        <v>44652</v>
      </c>
      <c r="C122" s="30">
        <v>4.0999999999999996</v>
      </c>
      <c r="D122" s="30" t="s">
        <v>14</v>
      </c>
      <c r="E122" s="30" t="s">
        <v>31</v>
      </c>
      <c r="F122" s="3">
        <v>9</v>
      </c>
    </row>
    <row r="123" spans="1:6" x14ac:dyDescent="0.35">
      <c r="A123" s="30" t="s">
        <v>41</v>
      </c>
      <c r="B123" s="33">
        <v>44652</v>
      </c>
      <c r="C123" s="30">
        <v>3</v>
      </c>
      <c r="D123" s="30" t="s">
        <v>14</v>
      </c>
      <c r="E123" s="30" t="s">
        <v>54</v>
      </c>
      <c r="F123" s="3">
        <v>13</v>
      </c>
    </row>
    <row r="124" spans="1:6" x14ac:dyDescent="0.35">
      <c r="A124" s="30" t="s">
        <v>41</v>
      </c>
      <c r="B124" s="33">
        <v>44652</v>
      </c>
      <c r="C124" s="30">
        <v>3</v>
      </c>
      <c r="D124" s="30" t="s">
        <v>14</v>
      </c>
      <c r="E124" s="30" t="s">
        <v>53</v>
      </c>
      <c r="F124" s="3">
        <v>12</v>
      </c>
    </row>
    <row r="125" spans="1:6" x14ac:dyDescent="0.35">
      <c r="A125" s="30" t="s">
        <v>45</v>
      </c>
      <c r="B125" s="33">
        <v>44683</v>
      </c>
      <c r="C125" s="30">
        <v>15</v>
      </c>
      <c r="D125" s="30" t="s">
        <v>14</v>
      </c>
      <c r="E125" s="30" t="s">
        <v>31</v>
      </c>
      <c r="F125" s="3">
        <v>2</v>
      </c>
    </row>
    <row r="126" spans="1:6" x14ac:dyDescent="0.35">
      <c r="A126" s="30" t="s">
        <v>45</v>
      </c>
      <c r="B126" s="33">
        <v>44683</v>
      </c>
      <c r="C126" s="30">
        <v>4.0999999999999996</v>
      </c>
      <c r="D126" s="30" t="s">
        <v>14</v>
      </c>
      <c r="E126" s="30" t="s">
        <v>54</v>
      </c>
      <c r="F126" s="3">
        <v>5</v>
      </c>
    </row>
    <row r="127" spans="1:6" x14ac:dyDescent="0.35">
      <c r="A127" s="30" t="s">
        <v>45</v>
      </c>
      <c r="B127" s="33">
        <v>44683</v>
      </c>
      <c r="C127" s="30">
        <v>1</v>
      </c>
      <c r="D127" s="30" t="s">
        <v>13</v>
      </c>
      <c r="E127" s="30" t="s">
        <v>54</v>
      </c>
      <c r="F127" s="3">
        <v>16</v>
      </c>
    </row>
    <row r="128" spans="1:6" x14ac:dyDescent="0.35">
      <c r="A128" s="30" t="s">
        <v>45</v>
      </c>
      <c r="B128" s="33">
        <v>44683</v>
      </c>
      <c r="C128" s="30">
        <v>1</v>
      </c>
      <c r="D128" s="30" t="s">
        <v>13</v>
      </c>
      <c r="E128" s="30" t="s">
        <v>31</v>
      </c>
      <c r="F128" s="3">
        <v>1</v>
      </c>
    </row>
    <row r="129" spans="1:6" x14ac:dyDescent="0.35">
      <c r="A129" s="30" t="s">
        <v>45</v>
      </c>
      <c r="B129" s="33">
        <v>44683</v>
      </c>
      <c r="C129" s="30">
        <v>9</v>
      </c>
      <c r="D129" s="30" t="s">
        <v>13</v>
      </c>
      <c r="E129" s="30" t="s">
        <v>53</v>
      </c>
      <c r="F129" s="3">
        <v>4</v>
      </c>
    </row>
    <row r="130" spans="1:6" x14ac:dyDescent="0.35">
      <c r="A130" s="30" t="s">
        <v>45</v>
      </c>
      <c r="B130" s="33">
        <v>44683</v>
      </c>
      <c r="C130" s="30">
        <v>3</v>
      </c>
      <c r="D130" s="30" t="s">
        <v>14</v>
      </c>
      <c r="E130" s="30" t="s">
        <v>53</v>
      </c>
      <c r="F130" s="3">
        <v>27</v>
      </c>
    </row>
    <row r="131" spans="1:6" x14ac:dyDescent="0.35">
      <c r="A131" s="30" t="s">
        <v>34</v>
      </c>
      <c r="B131" s="33">
        <v>44683</v>
      </c>
      <c r="C131" s="30">
        <v>1</v>
      </c>
      <c r="D131" s="30" t="s">
        <v>13</v>
      </c>
      <c r="E131" s="30" t="s">
        <v>54</v>
      </c>
      <c r="F131" s="3">
        <v>12</v>
      </c>
    </row>
    <row r="132" spans="1:6" x14ac:dyDescent="0.35">
      <c r="A132" s="30" t="s">
        <v>34</v>
      </c>
      <c r="B132" s="33">
        <v>44683</v>
      </c>
      <c r="C132" s="30">
        <v>4</v>
      </c>
      <c r="D132" s="30" t="s">
        <v>14</v>
      </c>
      <c r="E132" s="30" t="s">
        <v>54</v>
      </c>
      <c r="F132" s="3">
        <v>5</v>
      </c>
    </row>
    <row r="133" spans="1:6" x14ac:dyDescent="0.35">
      <c r="A133" s="30" t="s">
        <v>34</v>
      </c>
      <c r="B133" s="33">
        <v>44683</v>
      </c>
      <c r="C133" s="30">
        <v>3</v>
      </c>
      <c r="D133" s="30" t="s">
        <v>14</v>
      </c>
      <c r="E133" s="30" t="s">
        <v>53</v>
      </c>
      <c r="F133" s="3">
        <v>16</v>
      </c>
    </row>
    <row r="134" spans="1:6" x14ac:dyDescent="0.35">
      <c r="A134" s="30" t="s">
        <v>35</v>
      </c>
      <c r="B134" s="33">
        <v>44683</v>
      </c>
      <c r="C134" s="30">
        <v>1</v>
      </c>
      <c r="D134" s="30" t="s">
        <v>13</v>
      </c>
      <c r="E134" s="30" t="s">
        <v>31</v>
      </c>
      <c r="F134" s="3">
        <v>12</v>
      </c>
    </row>
    <row r="135" spans="1:6" x14ac:dyDescent="0.35">
      <c r="A135" s="30" t="s">
        <v>35</v>
      </c>
      <c r="B135" s="33">
        <v>44683</v>
      </c>
      <c r="C135" s="30">
        <v>1</v>
      </c>
      <c r="D135" s="30" t="s">
        <v>13</v>
      </c>
      <c r="E135" s="30" t="s">
        <v>54</v>
      </c>
      <c r="F135" s="3">
        <v>10</v>
      </c>
    </row>
    <row r="136" spans="1:6" x14ac:dyDescent="0.35">
      <c r="A136" s="30" t="s">
        <v>35</v>
      </c>
      <c r="B136" s="33">
        <v>44683</v>
      </c>
      <c r="C136" s="30">
        <v>4</v>
      </c>
      <c r="D136" s="30" t="s">
        <v>14</v>
      </c>
      <c r="E136" s="30" t="s">
        <v>54</v>
      </c>
      <c r="F136" s="3">
        <v>10</v>
      </c>
    </row>
    <row r="137" spans="1:6" x14ac:dyDescent="0.35">
      <c r="A137" s="30" t="s">
        <v>35</v>
      </c>
      <c r="B137" s="33">
        <v>44683</v>
      </c>
      <c r="C137" s="30">
        <v>4.0999999999999996</v>
      </c>
      <c r="D137" s="30" t="s">
        <v>14</v>
      </c>
      <c r="E137" s="30" t="s">
        <v>31</v>
      </c>
      <c r="F137" s="3">
        <v>2</v>
      </c>
    </row>
    <row r="138" spans="1:6" x14ac:dyDescent="0.35">
      <c r="A138" s="30" t="s">
        <v>35</v>
      </c>
      <c r="B138" s="33">
        <v>44683</v>
      </c>
      <c r="C138" s="30">
        <v>3</v>
      </c>
      <c r="D138" s="30" t="s">
        <v>14</v>
      </c>
      <c r="E138" s="30" t="s">
        <v>53</v>
      </c>
      <c r="F138" s="3">
        <v>4</v>
      </c>
    </row>
    <row r="139" spans="1:6" x14ac:dyDescent="0.35">
      <c r="A139" s="30" t="s">
        <v>35</v>
      </c>
      <c r="B139" s="33">
        <v>44683</v>
      </c>
      <c r="C139" s="30">
        <v>9</v>
      </c>
      <c r="D139" s="30" t="s">
        <v>13</v>
      </c>
      <c r="E139" s="30" t="s">
        <v>53</v>
      </c>
      <c r="F139" s="3">
        <v>48</v>
      </c>
    </row>
    <row r="140" spans="1:6" x14ac:dyDescent="0.35">
      <c r="A140" s="30" t="s">
        <v>36</v>
      </c>
      <c r="B140" s="33">
        <v>44683</v>
      </c>
      <c r="C140" s="30">
        <v>8</v>
      </c>
      <c r="D140" s="30" t="s">
        <v>17</v>
      </c>
      <c r="E140" s="30" t="s">
        <v>31</v>
      </c>
      <c r="F140" s="3">
        <v>5</v>
      </c>
    </row>
    <row r="141" spans="1:6" x14ac:dyDescent="0.35">
      <c r="A141" s="30" t="s">
        <v>36</v>
      </c>
      <c r="B141" s="33">
        <v>44683</v>
      </c>
      <c r="C141" s="30">
        <v>16</v>
      </c>
      <c r="D141" s="30" t="s">
        <v>21</v>
      </c>
      <c r="E141" s="30" t="s">
        <v>31</v>
      </c>
      <c r="F141" s="3">
        <v>1</v>
      </c>
    </row>
    <row r="142" spans="1:6" x14ac:dyDescent="0.35">
      <c r="A142" s="30" t="s">
        <v>37</v>
      </c>
      <c r="B142" s="33">
        <v>44683</v>
      </c>
      <c r="C142" s="30">
        <v>3</v>
      </c>
      <c r="D142" s="30" t="s">
        <v>14</v>
      </c>
      <c r="E142" s="30" t="s">
        <v>53</v>
      </c>
      <c r="F142" s="3">
        <v>2</v>
      </c>
    </row>
    <row r="143" spans="1:6" x14ac:dyDescent="0.35">
      <c r="A143" s="30" t="s">
        <v>38</v>
      </c>
      <c r="B143" s="33">
        <v>44683</v>
      </c>
      <c r="C143" s="30">
        <v>11</v>
      </c>
      <c r="D143" s="30" t="s">
        <v>18</v>
      </c>
      <c r="E143" s="30" t="s">
        <v>31</v>
      </c>
      <c r="F143" s="3">
        <v>46</v>
      </c>
    </row>
    <row r="144" spans="1:6" x14ac:dyDescent="0.35">
      <c r="A144" s="30" t="s">
        <v>38</v>
      </c>
      <c r="B144" s="33">
        <v>44683</v>
      </c>
      <c r="C144" s="30">
        <v>10</v>
      </c>
      <c r="D144" s="30" t="s">
        <v>18</v>
      </c>
      <c r="E144" s="30" t="s">
        <v>31</v>
      </c>
      <c r="F144" s="3">
        <v>35</v>
      </c>
    </row>
    <row r="145" spans="1:6" x14ac:dyDescent="0.35">
      <c r="A145" s="30" t="s">
        <v>38</v>
      </c>
      <c r="B145" s="33">
        <v>44683</v>
      </c>
      <c r="C145" s="30">
        <v>8</v>
      </c>
      <c r="D145" s="30" t="s">
        <v>17</v>
      </c>
      <c r="E145" s="30" t="s">
        <v>31</v>
      </c>
      <c r="F145" s="3">
        <v>2</v>
      </c>
    </row>
    <row r="146" spans="1:6" x14ac:dyDescent="0.35">
      <c r="A146" s="30" t="s">
        <v>38</v>
      </c>
      <c r="B146" s="33">
        <v>44683</v>
      </c>
      <c r="C146" s="30">
        <v>16</v>
      </c>
      <c r="D146" s="30" t="s">
        <v>21</v>
      </c>
      <c r="E146" s="30" t="s">
        <v>31</v>
      </c>
      <c r="F146" s="3">
        <v>1</v>
      </c>
    </row>
    <row r="147" spans="1:6" x14ac:dyDescent="0.35">
      <c r="A147" s="30" t="s">
        <v>38</v>
      </c>
      <c r="B147" s="33">
        <v>44683</v>
      </c>
      <c r="C147" s="30">
        <v>17</v>
      </c>
      <c r="D147" s="30" t="s">
        <v>22</v>
      </c>
      <c r="E147" s="30" t="s">
        <v>31</v>
      </c>
      <c r="F147" s="3">
        <v>1</v>
      </c>
    </row>
    <row r="148" spans="1:6" x14ac:dyDescent="0.35">
      <c r="A148" s="30" t="s">
        <v>38</v>
      </c>
      <c r="B148" s="33">
        <v>44683</v>
      </c>
      <c r="C148" s="30">
        <v>15</v>
      </c>
      <c r="D148" s="30" t="s">
        <v>14</v>
      </c>
      <c r="E148" s="30" t="s">
        <v>31</v>
      </c>
      <c r="F148" s="3">
        <v>1</v>
      </c>
    </row>
    <row r="149" spans="1:6" x14ac:dyDescent="0.35">
      <c r="A149" s="30" t="s">
        <v>38</v>
      </c>
      <c r="B149" s="33">
        <v>44683</v>
      </c>
      <c r="C149" s="30">
        <v>18</v>
      </c>
      <c r="D149" s="30" t="s">
        <v>13</v>
      </c>
      <c r="E149" s="30" t="s">
        <v>53</v>
      </c>
      <c r="F149" s="3">
        <v>21</v>
      </c>
    </row>
    <row r="150" spans="1:6" x14ac:dyDescent="0.35">
      <c r="A150" s="30" t="s">
        <v>38</v>
      </c>
      <c r="B150" s="33">
        <v>44683</v>
      </c>
      <c r="C150" s="30">
        <v>3</v>
      </c>
      <c r="D150" s="30" t="s">
        <v>14</v>
      </c>
      <c r="E150" s="30" t="s">
        <v>53</v>
      </c>
      <c r="F150" s="3">
        <v>456</v>
      </c>
    </row>
    <row r="151" spans="1:6" x14ac:dyDescent="0.35">
      <c r="A151" s="30" t="s">
        <v>42</v>
      </c>
      <c r="B151" s="33">
        <v>44682</v>
      </c>
      <c r="C151" s="30">
        <v>8</v>
      </c>
      <c r="D151" s="30" t="s">
        <v>17</v>
      </c>
      <c r="E151" s="30" t="s">
        <v>31</v>
      </c>
      <c r="F151" s="3">
        <v>1</v>
      </c>
    </row>
    <row r="152" spans="1:6" x14ac:dyDescent="0.35">
      <c r="A152" s="30" t="s">
        <v>42</v>
      </c>
      <c r="B152" s="33">
        <v>44682</v>
      </c>
      <c r="C152" s="30">
        <v>1</v>
      </c>
      <c r="D152" s="30" t="s">
        <v>13</v>
      </c>
      <c r="E152" s="30" t="s">
        <v>54</v>
      </c>
      <c r="F152" s="3">
        <v>5</v>
      </c>
    </row>
    <row r="153" spans="1:6" x14ac:dyDescent="0.35">
      <c r="A153" s="30" t="s">
        <v>42</v>
      </c>
      <c r="B153" s="33">
        <v>44682</v>
      </c>
      <c r="C153" s="30">
        <v>4</v>
      </c>
      <c r="D153" s="30" t="s">
        <v>14</v>
      </c>
      <c r="E153" s="30" t="s">
        <v>54</v>
      </c>
      <c r="F153" s="3">
        <v>4</v>
      </c>
    </row>
    <row r="154" spans="1:6" x14ac:dyDescent="0.35">
      <c r="A154" s="30" t="s">
        <v>42</v>
      </c>
      <c r="B154" s="33">
        <v>44682</v>
      </c>
      <c r="C154" s="30">
        <v>3</v>
      </c>
      <c r="D154" s="30" t="s">
        <v>14</v>
      </c>
      <c r="E154" s="30" t="s">
        <v>53</v>
      </c>
      <c r="F154" s="3">
        <v>73</v>
      </c>
    </row>
    <row r="155" spans="1:6" x14ac:dyDescent="0.35">
      <c r="A155" s="30" t="s">
        <v>40</v>
      </c>
      <c r="B155" s="33">
        <v>44682</v>
      </c>
      <c r="C155" s="30">
        <v>4</v>
      </c>
      <c r="D155" s="30" t="s">
        <v>14</v>
      </c>
      <c r="E155" s="30" t="s">
        <v>54</v>
      </c>
      <c r="F155" s="3">
        <v>18</v>
      </c>
    </row>
    <row r="156" spans="1:6" x14ac:dyDescent="0.35">
      <c r="A156" s="30" t="s">
        <v>40</v>
      </c>
      <c r="B156" s="33">
        <v>44682</v>
      </c>
      <c r="C156" s="30">
        <v>1</v>
      </c>
      <c r="D156" s="30" t="s">
        <v>13</v>
      </c>
      <c r="E156" s="30" t="s">
        <v>54</v>
      </c>
      <c r="F156" s="3">
        <v>7</v>
      </c>
    </row>
    <row r="157" spans="1:6" x14ac:dyDescent="0.35">
      <c r="A157" s="30" t="s">
        <v>40</v>
      </c>
      <c r="B157" s="33">
        <v>44682</v>
      </c>
      <c r="C157" s="30">
        <v>9</v>
      </c>
      <c r="D157" s="30" t="s">
        <v>13</v>
      </c>
      <c r="E157" s="30" t="s">
        <v>53</v>
      </c>
      <c r="F157" s="3">
        <v>8</v>
      </c>
    </row>
    <row r="158" spans="1:6" x14ac:dyDescent="0.35">
      <c r="A158" s="30" t="s">
        <v>40</v>
      </c>
      <c r="B158" s="33">
        <v>44682</v>
      </c>
      <c r="C158" s="30">
        <v>10</v>
      </c>
      <c r="D158" s="30" t="s">
        <v>18</v>
      </c>
      <c r="E158" s="30" t="s">
        <v>31</v>
      </c>
      <c r="F158" s="3">
        <v>2</v>
      </c>
    </row>
    <row r="159" spans="1:6" x14ac:dyDescent="0.35">
      <c r="A159" s="30" t="s">
        <v>40</v>
      </c>
      <c r="B159" s="33">
        <v>44682</v>
      </c>
      <c r="C159" s="30">
        <v>5</v>
      </c>
      <c r="D159" s="30" t="s">
        <v>16</v>
      </c>
      <c r="E159" s="30" t="s">
        <v>53</v>
      </c>
      <c r="F159" s="3">
        <v>1</v>
      </c>
    </row>
    <row r="160" spans="1:6" x14ac:dyDescent="0.35">
      <c r="A160" s="30" t="s">
        <v>40</v>
      </c>
      <c r="B160" s="33">
        <v>44682</v>
      </c>
      <c r="C160" s="30">
        <v>3</v>
      </c>
      <c r="D160" s="30" t="s">
        <v>14</v>
      </c>
      <c r="E160" s="30" t="s">
        <v>53</v>
      </c>
      <c r="F160" s="3">
        <v>70</v>
      </c>
    </row>
    <row r="161" spans="1:6" x14ac:dyDescent="0.35">
      <c r="A161" s="30" t="s">
        <v>41</v>
      </c>
      <c r="B161" s="33">
        <v>44682</v>
      </c>
      <c r="C161" s="30">
        <v>1</v>
      </c>
      <c r="D161" s="30" t="s">
        <v>13</v>
      </c>
      <c r="E161" s="30" t="s">
        <v>54</v>
      </c>
      <c r="F161" s="3">
        <v>88</v>
      </c>
    </row>
    <row r="162" spans="1:6" x14ac:dyDescent="0.35">
      <c r="A162" s="30" t="s">
        <v>41</v>
      </c>
      <c r="B162" s="33">
        <v>44682</v>
      </c>
      <c r="C162" s="30">
        <v>9</v>
      </c>
      <c r="D162" s="30" t="s">
        <v>13</v>
      </c>
      <c r="E162" s="30" t="s">
        <v>53</v>
      </c>
      <c r="F162" s="3">
        <v>60</v>
      </c>
    </row>
    <row r="163" spans="1:6" x14ac:dyDescent="0.35">
      <c r="A163" s="30" t="s">
        <v>41</v>
      </c>
      <c r="B163" s="33">
        <v>44682</v>
      </c>
      <c r="C163" s="30">
        <v>4</v>
      </c>
      <c r="D163" s="30" t="s">
        <v>14</v>
      </c>
      <c r="E163" s="30" t="s">
        <v>54</v>
      </c>
      <c r="F163" s="3">
        <v>9</v>
      </c>
    </row>
    <row r="164" spans="1:6" x14ac:dyDescent="0.35">
      <c r="A164" s="30" t="s">
        <v>41</v>
      </c>
      <c r="B164" s="33">
        <v>44682</v>
      </c>
      <c r="C164" s="30">
        <v>4.0999999999999996</v>
      </c>
      <c r="D164" s="30" t="s">
        <v>14</v>
      </c>
      <c r="E164" s="30" t="s">
        <v>54</v>
      </c>
      <c r="F164" s="3">
        <v>5</v>
      </c>
    </row>
    <row r="165" spans="1:6" x14ac:dyDescent="0.35">
      <c r="A165" s="30" t="s">
        <v>41</v>
      </c>
      <c r="B165" s="33">
        <v>44682</v>
      </c>
      <c r="C165" s="30">
        <v>3</v>
      </c>
      <c r="D165" s="30" t="s">
        <v>14</v>
      </c>
      <c r="E165" s="30" t="s">
        <v>53</v>
      </c>
      <c r="F165" s="3">
        <v>28</v>
      </c>
    </row>
    <row r="166" spans="1:6" x14ac:dyDescent="0.35">
      <c r="A166" s="30" t="s">
        <v>35</v>
      </c>
      <c r="B166" s="33">
        <v>44712</v>
      </c>
      <c r="C166" s="30">
        <v>1</v>
      </c>
      <c r="D166" s="30" t="s">
        <v>13</v>
      </c>
      <c r="E166" s="30" t="s">
        <v>54</v>
      </c>
      <c r="F166" s="3">
        <v>12</v>
      </c>
    </row>
    <row r="167" spans="1:6" x14ac:dyDescent="0.35">
      <c r="A167" s="30" t="s">
        <v>35</v>
      </c>
      <c r="B167" s="33">
        <v>44712</v>
      </c>
      <c r="C167" s="30">
        <v>9</v>
      </c>
      <c r="D167" s="30" t="s">
        <v>13</v>
      </c>
      <c r="E167" s="30" t="s">
        <v>53</v>
      </c>
      <c r="F167" s="3">
        <v>22</v>
      </c>
    </row>
    <row r="168" spans="1:6" x14ac:dyDescent="0.35">
      <c r="A168" s="30" t="s">
        <v>35</v>
      </c>
      <c r="B168" s="33">
        <v>44712</v>
      </c>
      <c r="C168" s="30">
        <v>4</v>
      </c>
      <c r="D168" s="30" t="s">
        <v>14</v>
      </c>
      <c r="E168" s="30" t="s">
        <v>54</v>
      </c>
      <c r="F168" s="3">
        <v>187</v>
      </c>
    </row>
    <row r="169" spans="1:6" x14ac:dyDescent="0.35">
      <c r="A169" s="30" t="s">
        <v>35</v>
      </c>
      <c r="B169" s="33">
        <v>44712</v>
      </c>
      <c r="C169" s="30">
        <v>4.0999999999999996</v>
      </c>
      <c r="D169" s="30" t="s">
        <v>14</v>
      </c>
      <c r="E169" s="30" t="s">
        <v>54</v>
      </c>
      <c r="F169" s="3">
        <v>27</v>
      </c>
    </row>
    <row r="170" spans="1:6" x14ac:dyDescent="0.35">
      <c r="A170" s="30" t="s">
        <v>35</v>
      </c>
      <c r="B170" s="33">
        <v>44712</v>
      </c>
      <c r="C170" s="30">
        <v>4.0999999999999996</v>
      </c>
      <c r="D170" s="30" t="s">
        <v>14</v>
      </c>
      <c r="E170" s="30" t="s">
        <v>31</v>
      </c>
      <c r="F170" s="3">
        <v>13</v>
      </c>
    </row>
    <row r="171" spans="1:6" x14ac:dyDescent="0.35">
      <c r="A171" s="30" t="s">
        <v>35</v>
      </c>
      <c r="B171" s="33">
        <v>44712</v>
      </c>
      <c r="C171" s="30">
        <v>3</v>
      </c>
      <c r="D171" s="30" t="s">
        <v>14</v>
      </c>
      <c r="E171" s="30" t="s">
        <v>53</v>
      </c>
      <c r="F171" s="3">
        <v>34</v>
      </c>
    </row>
    <row r="172" spans="1:6" x14ac:dyDescent="0.35">
      <c r="A172" s="30" t="s">
        <v>35</v>
      </c>
      <c r="B172" s="33">
        <v>44712</v>
      </c>
      <c r="C172" s="30" t="s">
        <v>44</v>
      </c>
      <c r="D172" s="30" t="s">
        <v>44</v>
      </c>
      <c r="E172" s="30"/>
      <c r="F172" s="3">
        <v>10</v>
      </c>
    </row>
    <row r="173" spans="1:6" x14ac:dyDescent="0.35">
      <c r="A173" s="30" t="s">
        <v>45</v>
      </c>
      <c r="B173" s="33">
        <v>44712</v>
      </c>
      <c r="C173" s="30">
        <v>1</v>
      </c>
      <c r="D173" s="30" t="s">
        <v>13</v>
      </c>
      <c r="E173" s="30" t="s">
        <v>54</v>
      </c>
      <c r="F173" s="3">
        <v>14</v>
      </c>
    </row>
    <row r="174" spans="1:6" x14ac:dyDescent="0.35">
      <c r="A174" s="30" t="s">
        <v>45</v>
      </c>
      <c r="B174" s="33">
        <v>44712</v>
      </c>
      <c r="C174" s="30">
        <v>1</v>
      </c>
      <c r="D174" s="30" t="s">
        <v>13</v>
      </c>
      <c r="E174" s="30" t="s">
        <v>31</v>
      </c>
      <c r="F174" s="3">
        <v>1</v>
      </c>
    </row>
    <row r="175" spans="1:6" x14ac:dyDescent="0.35">
      <c r="A175" s="30" t="s">
        <v>45</v>
      </c>
      <c r="B175" s="33">
        <v>44712</v>
      </c>
      <c r="C175" s="30">
        <v>15</v>
      </c>
      <c r="D175" s="30" t="s">
        <v>14</v>
      </c>
      <c r="E175" s="30" t="s">
        <v>31</v>
      </c>
      <c r="F175" s="3">
        <v>9</v>
      </c>
    </row>
    <row r="176" spans="1:6" x14ac:dyDescent="0.35">
      <c r="A176" s="30" t="s">
        <v>45</v>
      </c>
      <c r="B176" s="33">
        <v>44712</v>
      </c>
      <c r="C176" s="30">
        <v>4</v>
      </c>
      <c r="D176" s="30" t="s">
        <v>14</v>
      </c>
      <c r="E176" s="30" t="s">
        <v>54</v>
      </c>
      <c r="F176" s="3">
        <v>6</v>
      </c>
    </row>
    <row r="177" spans="1:6" x14ac:dyDescent="0.35">
      <c r="A177" s="30" t="s">
        <v>45</v>
      </c>
      <c r="B177" s="33">
        <v>44712</v>
      </c>
      <c r="C177" s="30">
        <v>4.0999999999999996</v>
      </c>
      <c r="D177" s="30" t="s">
        <v>14</v>
      </c>
      <c r="E177" s="30" t="s">
        <v>54</v>
      </c>
      <c r="F177" s="3">
        <v>5</v>
      </c>
    </row>
    <row r="178" spans="1:6" x14ac:dyDescent="0.35">
      <c r="A178" s="30" t="s">
        <v>45</v>
      </c>
      <c r="B178" s="33">
        <v>44712</v>
      </c>
      <c r="C178" s="30">
        <v>11</v>
      </c>
      <c r="D178" s="30" t="s">
        <v>18</v>
      </c>
      <c r="E178" s="30" t="s">
        <v>31</v>
      </c>
      <c r="F178" s="3">
        <v>2</v>
      </c>
    </row>
    <row r="179" spans="1:6" x14ac:dyDescent="0.35">
      <c r="A179" s="30" t="s">
        <v>45</v>
      </c>
      <c r="B179" s="33">
        <v>44712</v>
      </c>
      <c r="C179" s="30">
        <v>14</v>
      </c>
      <c r="D179" s="30" t="s">
        <v>23</v>
      </c>
      <c r="E179" s="30" t="s">
        <v>31</v>
      </c>
      <c r="F179" s="3">
        <v>2</v>
      </c>
    </row>
    <row r="180" spans="1:6" x14ac:dyDescent="0.35">
      <c r="A180" s="30" t="s">
        <v>34</v>
      </c>
      <c r="B180" s="33">
        <v>44712</v>
      </c>
      <c r="C180" s="30">
        <v>1</v>
      </c>
      <c r="D180" s="30" t="s">
        <v>13</v>
      </c>
      <c r="E180" s="30" t="s">
        <v>54</v>
      </c>
      <c r="F180" s="3">
        <v>2</v>
      </c>
    </row>
    <row r="181" spans="1:6" x14ac:dyDescent="0.35">
      <c r="A181" s="30" t="s">
        <v>34</v>
      </c>
      <c r="B181" s="33">
        <v>44712</v>
      </c>
      <c r="C181" s="30">
        <v>9</v>
      </c>
      <c r="D181" s="30" t="s">
        <v>13</v>
      </c>
      <c r="E181" s="30" t="s">
        <v>53</v>
      </c>
      <c r="F181" s="3">
        <v>2</v>
      </c>
    </row>
    <row r="182" spans="1:6" x14ac:dyDescent="0.35">
      <c r="A182" s="30" t="s">
        <v>34</v>
      </c>
      <c r="B182" s="33">
        <v>44712</v>
      </c>
      <c r="C182" s="30">
        <v>4.0999999999999996</v>
      </c>
      <c r="D182" s="30" t="s">
        <v>14</v>
      </c>
      <c r="E182" s="30" t="s">
        <v>54</v>
      </c>
      <c r="F182" s="3">
        <v>1</v>
      </c>
    </row>
    <row r="183" spans="1:6" x14ac:dyDescent="0.35">
      <c r="A183" s="30" t="s">
        <v>34</v>
      </c>
      <c r="B183" s="33">
        <v>44712</v>
      </c>
      <c r="C183" s="30">
        <v>11</v>
      </c>
      <c r="D183" s="30" t="s">
        <v>18</v>
      </c>
      <c r="E183" s="30" t="s">
        <v>31</v>
      </c>
      <c r="F183" s="3">
        <v>1</v>
      </c>
    </row>
    <row r="184" spans="1:6" x14ac:dyDescent="0.35">
      <c r="A184" s="30" t="s">
        <v>34</v>
      </c>
      <c r="B184" s="33">
        <v>44712</v>
      </c>
      <c r="C184" s="30">
        <v>3</v>
      </c>
      <c r="D184" s="30" t="s">
        <v>14</v>
      </c>
      <c r="E184" s="30" t="s">
        <v>53</v>
      </c>
      <c r="F184" s="3">
        <v>4</v>
      </c>
    </row>
    <row r="185" spans="1:6" x14ac:dyDescent="0.35">
      <c r="A185" s="30" t="s">
        <v>34</v>
      </c>
      <c r="B185" s="33">
        <v>44712</v>
      </c>
      <c r="C185" s="30">
        <v>3</v>
      </c>
      <c r="D185" s="30" t="s">
        <v>14</v>
      </c>
      <c r="E185" s="30" t="s">
        <v>54</v>
      </c>
      <c r="F185" s="3">
        <v>12</v>
      </c>
    </row>
    <row r="186" spans="1:6" x14ac:dyDescent="0.35">
      <c r="A186" s="30" t="s">
        <v>38</v>
      </c>
      <c r="B186" s="33">
        <v>44712</v>
      </c>
      <c r="C186" s="30">
        <v>15</v>
      </c>
      <c r="D186" s="30" t="s">
        <v>14</v>
      </c>
      <c r="E186" s="30" t="s">
        <v>31</v>
      </c>
      <c r="F186" s="3">
        <v>1</v>
      </c>
    </row>
    <row r="187" spans="1:6" x14ac:dyDescent="0.35">
      <c r="A187" s="30" t="s">
        <v>38</v>
      </c>
      <c r="B187" s="33">
        <v>44712</v>
      </c>
      <c r="C187" s="30">
        <v>8</v>
      </c>
      <c r="D187" s="30" t="s">
        <v>18</v>
      </c>
      <c r="E187" s="30" t="s">
        <v>31</v>
      </c>
      <c r="F187" s="3">
        <v>6</v>
      </c>
    </row>
    <row r="188" spans="1:6" x14ac:dyDescent="0.35">
      <c r="A188" s="30" t="s">
        <v>38</v>
      </c>
      <c r="B188" s="33">
        <v>44712</v>
      </c>
      <c r="C188" s="30">
        <v>11</v>
      </c>
      <c r="D188" s="30" t="s">
        <v>18</v>
      </c>
      <c r="E188" s="30" t="s">
        <v>31</v>
      </c>
      <c r="F188" s="3">
        <v>10</v>
      </c>
    </row>
    <row r="189" spans="1:6" x14ac:dyDescent="0.35">
      <c r="A189" s="30" t="s">
        <v>38</v>
      </c>
      <c r="B189" s="33">
        <v>44712</v>
      </c>
      <c r="C189" s="30">
        <v>16</v>
      </c>
      <c r="D189" s="30" t="s">
        <v>18</v>
      </c>
      <c r="E189" s="30" t="s">
        <v>31</v>
      </c>
      <c r="F189" s="3">
        <v>4</v>
      </c>
    </row>
    <row r="190" spans="1:6" x14ac:dyDescent="0.35">
      <c r="A190" s="30" t="s">
        <v>38</v>
      </c>
      <c r="B190" s="33">
        <v>44712</v>
      </c>
      <c r="C190" s="30">
        <v>13</v>
      </c>
      <c r="D190" s="30" t="s">
        <v>19</v>
      </c>
      <c r="E190" s="30" t="s">
        <v>54</v>
      </c>
      <c r="F190" s="3">
        <v>4</v>
      </c>
    </row>
    <row r="191" spans="1:6" x14ac:dyDescent="0.35">
      <c r="A191" s="30" t="s">
        <v>36</v>
      </c>
      <c r="B191" s="33">
        <v>44712</v>
      </c>
      <c r="C191" s="30">
        <v>8</v>
      </c>
      <c r="D191" s="30" t="s">
        <v>17</v>
      </c>
      <c r="E191" s="30" t="s">
        <v>24</v>
      </c>
      <c r="F191" s="3">
        <v>11</v>
      </c>
    </row>
    <row r="192" spans="1:6" x14ac:dyDescent="0.35">
      <c r="A192" s="30" t="s">
        <v>36</v>
      </c>
      <c r="B192" s="33">
        <v>44712</v>
      </c>
      <c r="C192" s="30">
        <v>16</v>
      </c>
      <c r="D192" s="30" t="s">
        <v>21</v>
      </c>
      <c r="E192" s="30" t="s">
        <v>31</v>
      </c>
      <c r="F192" s="3">
        <v>1</v>
      </c>
    </row>
    <row r="193" spans="1:6" x14ac:dyDescent="0.35">
      <c r="A193" s="30" t="s">
        <v>36</v>
      </c>
      <c r="B193" s="33">
        <v>44712</v>
      </c>
      <c r="C193" s="30">
        <v>17</v>
      </c>
      <c r="D193" s="30" t="s">
        <v>22</v>
      </c>
      <c r="E193" s="30" t="s">
        <v>31</v>
      </c>
      <c r="F193" s="3">
        <v>1</v>
      </c>
    </row>
    <row r="194" spans="1:6" x14ac:dyDescent="0.35">
      <c r="A194" s="30" t="s">
        <v>36</v>
      </c>
      <c r="B194" s="33">
        <v>44712</v>
      </c>
      <c r="C194" s="30">
        <v>4</v>
      </c>
      <c r="D194" s="30" t="s">
        <v>14</v>
      </c>
      <c r="E194" s="30" t="s">
        <v>54</v>
      </c>
      <c r="F194" s="3">
        <v>1</v>
      </c>
    </row>
    <row r="195" spans="1:6" x14ac:dyDescent="0.35">
      <c r="A195" s="30" t="s">
        <v>36</v>
      </c>
      <c r="B195" s="33">
        <v>44712</v>
      </c>
      <c r="C195" s="30">
        <v>10</v>
      </c>
      <c r="D195" s="30" t="s">
        <v>14</v>
      </c>
      <c r="E195" s="30" t="s">
        <v>31</v>
      </c>
      <c r="F195" s="3">
        <v>2</v>
      </c>
    </row>
    <row r="196" spans="1:6" x14ac:dyDescent="0.35">
      <c r="A196" s="30" t="s">
        <v>37</v>
      </c>
      <c r="B196" s="33">
        <v>44712</v>
      </c>
      <c r="C196" s="30">
        <v>8</v>
      </c>
      <c r="D196" s="30" t="s">
        <v>18</v>
      </c>
      <c r="E196" s="30" t="s">
        <v>24</v>
      </c>
      <c r="F196" s="3">
        <v>1</v>
      </c>
    </row>
    <row r="197" spans="1:6" x14ac:dyDescent="0.35">
      <c r="A197" s="30" t="s">
        <v>37</v>
      </c>
      <c r="B197" s="33">
        <v>44712</v>
      </c>
      <c r="C197" s="30">
        <v>13</v>
      </c>
      <c r="D197" s="30" t="s">
        <v>19</v>
      </c>
      <c r="E197" s="30" t="s">
        <v>54</v>
      </c>
      <c r="F197" s="3">
        <v>1</v>
      </c>
    </row>
    <row r="198" spans="1:6" x14ac:dyDescent="0.35">
      <c r="A198" s="30" t="s">
        <v>37</v>
      </c>
      <c r="B198" s="33">
        <v>44712</v>
      </c>
      <c r="C198" s="30">
        <v>4</v>
      </c>
      <c r="D198" s="30" t="s">
        <v>14</v>
      </c>
      <c r="E198" s="30" t="s">
        <v>31</v>
      </c>
      <c r="F198" s="3">
        <v>1</v>
      </c>
    </row>
    <row r="199" spans="1:6" x14ac:dyDescent="0.35">
      <c r="A199" s="30" t="s">
        <v>41</v>
      </c>
      <c r="B199" s="33">
        <v>44711</v>
      </c>
      <c r="C199" s="30">
        <v>1</v>
      </c>
      <c r="D199" s="30" t="s">
        <v>13</v>
      </c>
      <c r="E199" s="30" t="s">
        <v>54</v>
      </c>
      <c r="F199" s="3">
        <v>12</v>
      </c>
    </row>
    <row r="200" spans="1:6" x14ac:dyDescent="0.35">
      <c r="A200" s="30" t="s">
        <v>41</v>
      </c>
      <c r="B200" s="33">
        <v>44711</v>
      </c>
      <c r="C200" s="30">
        <v>9</v>
      </c>
      <c r="D200" s="30" t="s">
        <v>13</v>
      </c>
      <c r="E200" s="30" t="s">
        <v>53</v>
      </c>
      <c r="F200" s="3">
        <v>30</v>
      </c>
    </row>
    <row r="201" spans="1:6" x14ac:dyDescent="0.35">
      <c r="A201" s="30" t="s">
        <v>41</v>
      </c>
      <c r="B201" s="33">
        <v>44711</v>
      </c>
      <c r="C201" s="30">
        <v>4</v>
      </c>
      <c r="D201" s="30" t="s">
        <v>14</v>
      </c>
      <c r="E201" s="30" t="s">
        <v>54</v>
      </c>
      <c r="F201" s="3">
        <v>33</v>
      </c>
    </row>
    <row r="202" spans="1:6" x14ac:dyDescent="0.35">
      <c r="A202" s="30" t="s">
        <v>41</v>
      </c>
      <c r="B202" s="33">
        <v>44711</v>
      </c>
      <c r="C202" s="30">
        <v>4.0999999999999996</v>
      </c>
      <c r="D202" s="30" t="s">
        <v>14</v>
      </c>
      <c r="E202" s="30" t="s">
        <v>54</v>
      </c>
      <c r="F202" s="3">
        <v>14</v>
      </c>
    </row>
    <row r="203" spans="1:6" x14ac:dyDescent="0.35">
      <c r="A203" s="30" t="s">
        <v>41</v>
      </c>
      <c r="B203" s="33">
        <v>44711</v>
      </c>
      <c r="C203" s="30">
        <v>3</v>
      </c>
      <c r="D203" s="30" t="s">
        <v>14</v>
      </c>
      <c r="E203" s="30" t="s">
        <v>54</v>
      </c>
      <c r="F203" s="3">
        <v>12</v>
      </c>
    </row>
    <row r="204" spans="1:6" x14ac:dyDescent="0.35">
      <c r="A204" s="30" t="s">
        <v>41</v>
      </c>
      <c r="B204" s="33">
        <v>44711</v>
      </c>
      <c r="C204" s="30">
        <v>3</v>
      </c>
      <c r="D204" s="30" t="s">
        <v>14</v>
      </c>
      <c r="E204" s="30" t="s">
        <v>53</v>
      </c>
      <c r="F204" s="3">
        <v>32</v>
      </c>
    </row>
    <row r="205" spans="1:6" x14ac:dyDescent="0.35">
      <c r="A205" s="30" t="s">
        <v>41</v>
      </c>
      <c r="B205" s="33">
        <v>44711</v>
      </c>
      <c r="C205" s="30">
        <v>10</v>
      </c>
      <c r="D205" s="30" t="s">
        <v>18</v>
      </c>
      <c r="E205" s="30" t="s">
        <v>31</v>
      </c>
      <c r="F205" s="3">
        <v>5</v>
      </c>
    </row>
    <row r="206" spans="1:6" x14ac:dyDescent="0.35">
      <c r="A206" s="30" t="s">
        <v>41</v>
      </c>
      <c r="B206" s="33">
        <v>44711</v>
      </c>
      <c r="C206" s="30">
        <v>2</v>
      </c>
      <c r="D206" s="30" t="s">
        <v>14</v>
      </c>
      <c r="E206" s="30" t="s">
        <v>31</v>
      </c>
      <c r="F206" s="3">
        <v>1</v>
      </c>
    </row>
    <row r="207" spans="1:6" x14ac:dyDescent="0.35">
      <c r="A207" s="30" t="s">
        <v>41</v>
      </c>
      <c r="B207" s="33">
        <v>44711</v>
      </c>
      <c r="C207" s="30">
        <v>7</v>
      </c>
      <c r="D207" s="30" t="s">
        <v>16</v>
      </c>
      <c r="E207" s="30" t="s">
        <v>32</v>
      </c>
      <c r="F207" s="3">
        <v>1</v>
      </c>
    </row>
    <row r="208" spans="1:6" x14ac:dyDescent="0.35">
      <c r="A208" s="30" t="s">
        <v>40</v>
      </c>
      <c r="B208" s="33">
        <v>44711</v>
      </c>
      <c r="C208" s="30">
        <v>1</v>
      </c>
      <c r="D208" s="30" t="s">
        <v>13</v>
      </c>
      <c r="E208" s="30" t="s">
        <v>32</v>
      </c>
      <c r="F208" s="3">
        <v>8</v>
      </c>
    </row>
    <row r="209" spans="1:6" x14ac:dyDescent="0.35">
      <c r="A209" s="30" t="s">
        <v>40</v>
      </c>
      <c r="B209" s="33">
        <v>44711</v>
      </c>
      <c r="C209" s="30">
        <v>9</v>
      </c>
      <c r="D209" s="30" t="s">
        <v>13</v>
      </c>
      <c r="E209" s="30" t="s">
        <v>53</v>
      </c>
      <c r="F209" s="3">
        <v>27</v>
      </c>
    </row>
    <row r="210" spans="1:6" x14ac:dyDescent="0.35">
      <c r="A210" s="30" t="s">
        <v>40</v>
      </c>
      <c r="B210" s="33">
        <v>44711</v>
      </c>
      <c r="C210" s="30">
        <v>4</v>
      </c>
      <c r="D210" s="30" t="s">
        <v>14</v>
      </c>
      <c r="E210" s="30" t="s">
        <v>54</v>
      </c>
      <c r="F210" s="3">
        <v>33</v>
      </c>
    </row>
    <row r="211" spans="1:6" x14ac:dyDescent="0.35">
      <c r="A211" s="30" t="s">
        <v>40</v>
      </c>
      <c r="B211" s="33">
        <v>44711</v>
      </c>
      <c r="C211" s="30">
        <v>4.0999999999999996</v>
      </c>
      <c r="D211" s="30" t="s">
        <v>14</v>
      </c>
      <c r="E211" s="30" t="s">
        <v>54</v>
      </c>
      <c r="F211" s="3">
        <v>11</v>
      </c>
    </row>
    <row r="212" spans="1:6" x14ac:dyDescent="0.35">
      <c r="A212" s="30" t="s">
        <v>40</v>
      </c>
      <c r="B212" s="33">
        <v>44711</v>
      </c>
      <c r="C212" s="30">
        <v>3</v>
      </c>
      <c r="D212" s="30" t="s">
        <v>14</v>
      </c>
      <c r="E212" s="30" t="s">
        <v>54</v>
      </c>
      <c r="F212" s="3">
        <v>4</v>
      </c>
    </row>
    <row r="213" spans="1:6" x14ac:dyDescent="0.35">
      <c r="A213" s="30" t="s">
        <v>40</v>
      </c>
      <c r="B213" s="33">
        <v>44711</v>
      </c>
      <c r="C213" s="30">
        <v>3</v>
      </c>
      <c r="D213" s="30" t="s">
        <v>14</v>
      </c>
      <c r="E213" s="30" t="s">
        <v>53</v>
      </c>
      <c r="F213" s="3">
        <v>30</v>
      </c>
    </row>
    <row r="214" spans="1:6" x14ac:dyDescent="0.35">
      <c r="A214" s="30" t="s">
        <v>40</v>
      </c>
      <c r="B214" s="33">
        <v>44711</v>
      </c>
      <c r="C214" s="30">
        <v>10</v>
      </c>
      <c r="D214" s="30" t="s">
        <v>18</v>
      </c>
      <c r="E214" s="30" t="s">
        <v>31</v>
      </c>
      <c r="F214" s="3">
        <v>3</v>
      </c>
    </row>
    <row r="215" spans="1:6" x14ac:dyDescent="0.35">
      <c r="A215" s="30" t="s">
        <v>40</v>
      </c>
      <c r="B215" s="33">
        <v>44711</v>
      </c>
      <c r="C215" s="30">
        <v>2</v>
      </c>
      <c r="D215" s="30" t="s">
        <v>14</v>
      </c>
      <c r="E215" s="30" t="s">
        <v>31</v>
      </c>
      <c r="F215" s="3">
        <v>5</v>
      </c>
    </row>
    <row r="216" spans="1:6" x14ac:dyDescent="0.35">
      <c r="A216" s="30" t="s">
        <v>40</v>
      </c>
      <c r="B216" s="33">
        <v>44711</v>
      </c>
      <c r="C216" s="30">
        <v>5</v>
      </c>
      <c r="D216" s="30" t="s">
        <v>16</v>
      </c>
      <c r="E216" s="30" t="s">
        <v>54</v>
      </c>
      <c r="F216" s="3">
        <v>1</v>
      </c>
    </row>
    <row r="217" spans="1:6" x14ac:dyDescent="0.35">
      <c r="A217" s="30" t="s">
        <v>42</v>
      </c>
      <c r="B217" s="33">
        <v>44711</v>
      </c>
      <c r="C217" s="30">
        <v>4</v>
      </c>
      <c r="D217" s="30" t="s">
        <v>14</v>
      </c>
      <c r="E217" s="30" t="s">
        <v>54</v>
      </c>
      <c r="F217" s="3">
        <v>6</v>
      </c>
    </row>
    <row r="218" spans="1:6" x14ac:dyDescent="0.35">
      <c r="A218" s="30" t="s">
        <v>42</v>
      </c>
      <c r="B218" s="33">
        <v>44711</v>
      </c>
      <c r="C218" s="30">
        <v>3</v>
      </c>
      <c r="D218" s="30" t="s">
        <v>14</v>
      </c>
      <c r="E218" s="30" t="s">
        <v>53</v>
      </c>
      <c r="F218" s="3">
        <v>8</v>
      </c>
    </row>
    <row r="219" spans="1:6" x14ac:dyDescent="0.35">
      <c r="A219" s="30" t="s">
        <v>42</v>
      </c>
      <c r="B219" s="33">
        <v>44711</v>
      </c>
      <c r="C219" s="30">
        <v>10</v>
      </c>
      <c r="D219" s="30" t="s">
        <v>18</v>
      </c>
      <c r="E219" s="30" t="s">
        <v>31</v>
      </c>
      <c r="F219" s="3">
        <v>10</v>
      </c>
    </row>
    <row r="220" spans="1:6" x14ac:dyDescent="0.35">
      <c r="A220" s="30" t="s">
        <v>42</v>
      </c>
      <c r="B220" s="33">
        <v>44711</v>
      </c>
      <c r="C220" s="30">
        <v>7</v>
      </c>
      <c r="D220" s="30" t="s">
        <v>16</v>
      </c>
      <c r="E220" s="30" t="s">
        <v>24</v>
      </c>
      <c r="F220" s="3">
        <v>2</v>
      </c>
    </row>
    <row r="221" spans="1:6" x14ac:dyDescent="0.35">
      <c r="A221" s="30"/>
      <c r="B221" s="30"/>
      <c r="C221" s="30"/>
      <c r="D221" s="30"/>
      <c r="E221" s="30"/>
      <c r="F221" s="3"/>
    </row>
    <row r="222" spans="1:6" x14ac:dyDescent="0.35">
      <c r="A222" s="30"/>
      <c r="B222" s="30"/>
      <c r="C222" s="30"/>
      <c r="D222" s="30"/>
      <c r="E222" s="30" t="s">
        <v>46</v>
      </c>
      <c r="F222" s="3">
        <f>SUM(F2:F220)</f>
        <v>3722</v>
      </c>
    </row>
  </sheetData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B650D-3F3B-4935-BB6E-EA764F3A9DDB}">
  <sheetPr codeName="Hoja1"/>
  <dimension ref="A3:AC89"/>
  <sheetViews>
    <sheetView zoomScale="85" zoomScaleNormal="85" workbookViewId="0">
      <selection activeCell="AC12" sqref="AC12"/>
    </sheetView>
  </sheetViews>
  <sheetFormatPr baseColWidth="10" defaultRowHeight="14.5" x14ac:dyDescent="0.35"/>
  <cols>
    <col min="1" max="1" width="14.6328125" customWidth="1"/>
    <col min="2" max="2" width="13.54296875" customWidth="1"/>
    <col min="5" max="5" width="11.36328125" bestFit="1" customWidth="1"/>
    <col min="11" max="11" width="12.36328125" bestFit="1" customWidth="1"/>
  </cols>
  <sheetData>
    <row r="3" spans="1:29" x14ac:dyDescent="0.35">
      <c r="A3" s="35" t="s">
        <v>100</v>
      </c>
      <c r="B3" s="34"/>
      <c r="C3" s="34"/>
      <c r="D3" s="34"/>
    </row>
    <row r="4" spans="1:29" x14ac:dyDescent="0.35">
      <c r="A4" s="4">
        <v>3.78</v>
      </c>
      <c r="B4" s="13" t="s">
        <v>101</v>
      </c>
      <c r="C4" s="13" t="s">
        <v>103</v>
      </c>
    </row>
    <row r="5" spans="1:29" x14ac:dyDescent="0.35">
      <c r="A5" s="4">
        <v>3.7839999999999998</v>
      </c>
      <c r="B5" s="4">
        <f>AVERAGE(A4:A7)</f>
        <v>3.7802499999999997</v>
      </c>
      <c r="C5">
        <f>STDEVA(A4:A8)</f>
        <v>2.8722813232688912E-3</v>
      </c>
    </row>
    <row r="6" spans="1:29" x14ac:dyDescent="0.35">
      <c r="A6" s="4">
        <v>3.78</v>
      </c>
      <c r="C6" s="5">
        <v>2.8722813232688912E-3</v>
      </c>
    </row>
    <row r="7" spans="1:29" x14ac:dyDescent="0.35">
      <c r="A7" s="4">
        <v>3.7770000000000001</v>
      </c>
    </row>
    <row r="8" spans="1:29" x14ac:dyDescent="0.35">
      <c r="A8" s="4"/>
    </row>
    <row r="10" spans="1:29" x14ac:dyDescent="0.35">
      <c r="A10" s="4"/>
    </row>
    <row r="11" spans="1:29" x14ac:dyDescent="0.35">
      <c r="A11" s="4"/>
    </row>
    <row r="12" spans="1:29" x14ac:dyDescent="0.35">
      <c r="A12" s="13" t="s">
        <v>102</v>
      </c>
      <c r="B12" s="13" t="s">
        <v>26</v>
      </c>
      <c r="C12" s="3"/>
      <c r="D12" s="13" t="s">
        <v>101</v>
      </c>
      <c r="E12" s="13" t="s">
        <v>103</v>
      </c>
      <c r="G12" s="13" t="s">
        <v>102</v>
      </c>
      <c r="H12" s="13" t="s">
        <v>26</v>
      </c>
      <c r="I12" s="3"/>
      <c r="J12" s="13" t="s">
        <v>101</v>
      </c>
      <c r="K12" s="13" t="s">
        <v>103</v>
      </c>
      <c r="M12" s="13" t="s">
        <v>102</v>
      </c>
      <c r="N12" s="13" t="s">
        <v>26</v>
      </c>
      <c r="O12" s="3"/>
      <c r="P12" s="13" t="s">
        <v>101</v>
      </c>
      <c r="Q12" s="13" t="s">
        <v>103</v>
      </c>
      <c r="S12" s="13" t="s">
        <v>102</v>
      </c>
      <c r="T12" s="13" t="s">
        <v>26</v>
      </c>
      <c r="U12" s="3"/>
      <c r="V12" s="13" t="s">
        <v>101</v>
      </c>
      <c r="W12" s="13" t="s">
        <v>103</v>
      </c>
      <c r="Y12" s="13" t="s">
        <v>102</v>
      </c>
      <c r="Z12" s="13" t="s">
        <v>26</v>
      </c>
      <c r="AA12" s="3"/>
      <c r="AB12" s="13" t="s">
        <v>101</v>
      </c>
      <c r="AC12" s="13" t="s">
        <v>103</v>
      </c>
    </row>
    <row r="14" spans="1:29" x14ac:dyDescent="0.35">
      <c r="A14" s="34" t="s">
        <v>55</v>
      </c>
      <c r="B14" s="34"/>
      <c r="C14" s="34"/>
      <c r="D14" s="34"/>
      <c r="G14" s="34" t="s">
        <v>64</v>
      </c>
      <c r="H14" s="34"/>
      <c r="I14" s="34"/>
      <c r="J14" s="34"/>
      <c r="K14" s="3"/>
      <c r="M14" s="34" t="s">
        <v>73</v>
      </c>
      <c r="N14" s="34"/>
      <c r="O14" s="34"/>
      <c r="P14" s="34"/>
      <c r="Q14" s="3"/>
      <c r="S14" s="34" t="s">
        <v>82</v>
      </c>
      <c r="T14" s="34"/>
      <c r="U14" s="34"/>
      <c r="V14" s="34"/>
      <c r="Y14" s="34" t="s">
        <v>83</v>
      </c>
      <c r="Z14" s="34"/>
      <c r="AA14" s="34"/>
      <c r="AB14" s="34"/>
    </row>
    <row r="15" spans="1:29" x14ac:dyDescent="0.35">
      <c r="A15">
        <v>4.4180000000000001</v>
      </c>
      <c r="B15" s="4">
        <f>(A15-B$5)</f>
        <v>0.63775000000000048</v>
      </c>
      <c r="C15" s="4"/>
      <c r="G15">
        <v>3.778</v>
      </c>
      <c r="H15" s="4">
        <f>G15-B$5</f>
        <v>-2.2499999999996412E-3</v>
      </c>
      <c r="I15" s="4"/>
      <c r="M15" s="1">
        <v>4.9660000000000002</v>
      </c>
      <c r="N15" s="1">
        <f>M15-B$5</f>
        <v>1.1857500000000005</v>
      </c>
      <c r="O15" s="1"/>
      <c r="S15">
        <v>4.6669999999999998</v>
      </c>
      <c r="T15" s="4">
        <f>S15-B$5</f>
        <v>0.88675000000000015</v>
      </c>
      <c r="U15" s="4"/>
      <c r="Y15">
        <v>6.4089999999999998</v>
      </c>
      <c r="Z15" s="4">
        <f>Y15-B$5</f>
        <v>2.6287500000000001</v>
      </c>
    </row>
    <row r="16" spans="1:29" x14ac:dyDescent="0.35">
      <c r="A16">
        <v>4.4349999999999996</v>
      </c>
      <c r="B16" s="4">
        <f>(A16-B$5)</f>
        <v>0.65474999999999994</v>
      </c>
      <c r="C16" s="4"/>
      <c r="D16" s="4">
        <f>AVERAGE(B15:B17)</f>
        <v>0.64875000000000027</v>
      </c>
      <c r="E16" s="10">
        <f>STDEVA(B15:B17)</f>
        <v>9.5393920141692897E-3</v>
      </c>
      <c r="G16">
        <v>3.794</v>
      </c>
      <c r="H16" s="4">
        <f>G16-B$5</f>
        <v>1.3750000000000373E-2</v>
      </c>
      <c r="I16" s="4"/>
      <c r="J16" s="4">
        <f>AVERAGE(H15:H17)</f>
        <v>1.0416666666666963E-2</v>
      </c>
      <c r="K16">
        <f>STDEVA(H15:H17)</f>
        <v>1.1372481406154572E-2</v>
      </c>
      <c r="M16">
        <v>4.9619999999999997</v>
      </c>
      <c r="N16" s="1">
        <f>M16-B$5</f>
        <v>1.1817500000000001</v>
      </c>
      <c r="O16" s="1"/>
      <c r="P16" s="1">
        <f>AVERAGE(N15:N17)</f>
        <v>1.1847500000000002</v>
      </c>
      <c r="Q16" s="12">
        <f>STDEVA(N15:N17)</f>
        <v>2.645751311064635E-3</v>
      </c>
      <c r="S16">
        <v>4.641</v>
      </c>
      <c r="T16" s="4">
        <f>S16-B$5</f>
        <v>0.86075000000000035</v>
      </c>
      <c r="U16" s="4"/>
      <c r="V16" s="4">
        <f>AVERAGE(T15:T17)</f>
        <v>0.87708333333333355</v>
      </c>
      <c r="W16">
        <f>STDEVA(T15:T17)</f>
        <v>1.4224392195567771E-2</v>
      </c>
      <c r="Y16">
        <v>6.4</v>
      </c>
      <c r="Z16" s="4">
        <f t="shared" ref="Z16:Z17" si="0">Y16-B$5</f>
        <v>2.6197500000000007</v>
      </c>
      <c r="AB16" s="4">
        <f>AVERAGE(Z15:Z17)</f>
        <v>2.6294166666666672</v>
      </c>
      <c r="AC16">
        <f>STDEVA(Z15:Z18)</f>
        <v>1.0016652800877612E-2</v>
      </c>
    </row>
    <row r="17" spans="1:29" x14ac:dyDescent="0.35">
      <c r="A17">
        <v>4.4340000000000002</v>
      </c>
      <c r="B17" s="4">
        <f>(A17-B$5)</f>
        <v>0.6537500000000005</v>
      </c>
      <c r="C17" s="4"/>
      <c r="E17" s="5">
        <v>9.5393920141692897E-3</v>
      </c>
      <c r="G17" s="4">
        <v>3.8</v>
      </c>
      <c r="H17" s="4">
        <f>G17-B$5</f>
        <v>1.9750000000000156E-2</v>
      </c>
      <c r="I17" s="4"/>
      <c r="K17" s="7">
        <v>1.1372481406154572E-2</v>
      </c>
      <c r="M17">
        <v>4.9669999999999996</v>
      </c>
      <c r="N17" s="1">
        <f>M17-B$5</f>
        <v>1.18675</v>
      </c>
      <c r="O17" s="1"/>
      <c r="Q17" s="8">
        <v>2.645751311064635E-3</v>
      </c>
      <c r="S17">
        <v>4.6639999999999997</v>
      </c>
      <c r="T17" s="4">
        <f>S17-B$5</f>
        <v>0.88375000000000004</v>
      </c>
      <c r="U17" s="4"/>
      <c r="W17" s="14">
        <v>1.4224392195567771E-2</v>
      </c>
      <c r="Y17">
        <v>6.42</v>
      </c>
      <c r="Z17" s="4">
        <f t="shared" si="0"/>
        <v>2.6397500000000003</v>
      </c>
    </row>
    <row r="18" spans="1:29" x14ac:dyDescent="0.35">
      <c r="Z18" s="4"/>
    </row>
    <row r="19" spans="1:29" x14ac:dyDescent="0.35">
      <c r="A19" s="34" t="s">
        <v>56</v>
      </c>
      <c r="B19" s="34"/>
      <c r="C19" s="34"/>
      <c r="D19" s="34"/>
      <c r="G19" s="34" t="s">
        <v>65</v>
      </c>
      <c r="H19" s="34"/>
      <c r="I19" s="34"/>
      <c r="J19" s="34"/>
      <c r="K19" s="3"/>
      <c r="M19" s="34" t="s">
        <v>74</v>
      </c>
      <c r="N19" s="34"/>
      <c r="O19" s="34"/>
      <c r="P19" s="34"/>
      <c r="Q19" s="3"/>
      <c r="S19" s="34" t="s">
        <v>84</v>
      </c>
      <c r="T19" s="34"/>
      <c r="U19" s="34"/>
      <c r="V19" s="34"/>
      <c r="Y19" s="34" t="s">
        <v>85</v>
      </c>
      <c r="Z19" s="34"/>
      <c r="AA19" s="34"/>
      <c r="AB19" s="34"/>
    </row>
    <row r="20" spans="1:29" x14ac:dyDescent="0.35">
      <c r="A20">
        <v>3.84</v>
      </c>
      <c r="B20" s="4">
        <f>(A20-B$5)</f>
        <v>5.9750000000000192E-2</v>
      </c>
      <c r="C20" s="4"/>
      <c r="G20" s="4">
        <v>4.4459999999999997</v>
      </c>
      <c r="H20" s="4">
        <f>G20-B$5</f>
        <v>0.66575000000000006</v>
      </c>
      <c r="I20" s="4"/>
      <c r="M20">
        <v>4.2629999999999999</v>
      </c>
      <c r="N20" s="4">
        <f>M20-B$5</f>
        <v>0.48275000000000023</v>
      </c>
      <c r="O20" s="4"/>
      <c r="S20">
        <v>3.8450000000000002</v>
      </c>
      <c r="T20" s="4">
        <f>S20-B$5</f>
        <v>6.4750000000000529E-2</v>
      </c>
      <c r="U20" s="4"/>
      <c r="Y20">
        <v>3.8559999999999999</v>
      </c>
      <c r="Z20" s="4">
        <f>Y20-B$5</f>
        <v>7.5750000000000206E-2</v>
      </c>
    </row>
    <row r="21" spans="1:29" x14ac:dyDescent="0.35">
      <c r="A21">
        <v>3.8359999999999999</v>
      </c>
      <c r="B21" s="4">
        <f>(A21-B$5)</f>
        <v>5.5750000000000188E-2</v>
      </c>
      <c r="C21" s="4"/>
      <c r="D21" s="4">
        <f>AVERAGE(B20:B22)</f>
        <v>5.1083333333333591E-2</v>
      </c>
      <c r="E21">
        <f>STDEVA(B20:B22)</f>
        <v>1.1718930554164508E-2</v>
      </c>
      <c r="G21" s="4">
        <v>4.42</v>
      </c>
      <c r="H21" s="4">
        <f>G21-B$5</f>
        <v>0.63975000000000026</v>
      </c>
      <c r="I21" s="4"/>
      <c r="J21" s="4">
        <f>AVERAGE(H20:H22)</f>
        <v>0.65208333333333357</v>
      </c>
      <c r="K21">
        <f>STDEVA(H20:H22)</f>
        <v>1.3051181300301151E-2</v>
      </c>
      <c r="M21">
        <v>4.2530000000000001</v>
      </c>
      <c r="N21" s="4">
        <f>M21-B$5</f>
        <v>0.47275000000000045</v>
      </c>
      <c r="O21" s="4"/>
      <c r="P21" s="1">
        <f>AVERAGE(N20:N22)</f>
        <v>0.4754166666666671</v>
      </c>
      <c r="Q21" s="12">
        <f>STDEVA(N20:N22)</f>
        <v>6.4291005073284354E-3</v>
      </c>
      <c r="S21">
        <v>3.867</v>
      </c>
      <c r="T21" s="4">
        <f>S21-B$5</f>
        <v>8.6750000000000327E-2</v>
      </c>
      <c r="U21" s="4"/>
      <c r="V21" s="4">
        <f>AVERAGE(T20:T22)</f>
        <v>6.9750000000000423E-2</v>
      </c>
      <c r="W21">
        <f>STDEVA(T20:T22)</f>
        <v>1.5132745950421472E-2</v>
      </c>
      <c r="Y21">
        <v>3.9</v>
      </c>
      <c r="AA21" s="4">
        <f>Y21-B$5</f>
        <v>0.11975000000000025</v>
      </c>
      <c r="AB21" s="4">
        <f>AVERAGE(Z20:Z23)</f>
        <v>6.2750000000000306E-2</v>
      </c>
      <c r="AC21">
        <f>STDEVA(Z20:Z23)</f>
        <v>1.9157244060667839E-2</v>
      </c>
    </row>
    <row r="22" spans="1:29" x14ac:dyDescent="0.35">
      <c r="A22">
        <v>3.8180000000000001</v>
      </c>
      <c r="B22" s="4">
        <f>(A22-B$5)</f>
        <v>3.7750000000000394E-2</v>
      </c>
      <c r="C22" s="4"/>
      <c r="E22" s="15">
        <f>STDEVA(B20:B22)</f>
        <v>1.1718930554164508E-2</v>
      </c>
      <c r="F22" s="2"/>
      <c r="G22" s="4">
        <v>4.431</v>
      </c>
      <c r="H22" s="4">
        <f>G22-B$5</f>
        <v>0.65075000000000038</v>
      </c>
      <c r="I22" s="4"/>
      <c r="K22" s="8">
        <v>1.3051181300301151E-2</v>
      </c>
      <c r="M22">
        <v>4.2510000000000003</v>
      </c>
      <c r="N22" s="4">
        <f>M22-B$5</f>
        <v>0.47075000000000067</v>
      </c>
      <c r="O22" s="4"/>
      <c r="Q22" s="8">
        <v>6.4291005073284354E-3</v>
      </c>
      <c r="S22">
        <v>3.8380000000000001</v>
      </c>
      <c r="T22" s="4">
        <f>S22-B$5</f>
        <v>5.7750000000000412E-2</v>
      </c>
      <c r="U22" s="4"/>
      <c r="W22" s="8">
        <v>1.5132745950421472E-2</v>
      </c>
      <c r="Y22">
        <v>3.8210000000000002</v>
      </c>
      <c r="Z22" s="4">
        <f>Y22-B$5</f>
        <v>4.0750000000000508E-2</v>
      </c>
    </row>
    <row r="23" spans="1:29" x14ac:dyDescent="0.35">
      <c r="G23" s="4"/>
      <c r="Y23">
        <v>3.8519999999999999</v>
      </c>
      <c r="Z23" s="4">
        <f>Y23-B$5</f>
        <v>7.1750000000000203E-2</v>
      </c>
    </row>
    <row r="24" spans="1:29" x14ac:dyDescent="0.35">
      <c r="A24" s="34" t="s">
        <v>57</v>
      </c>
      <c r="B24" s="34"/>
      <c r="C24" s="34"/>
      <c r="D24" s="34"/>
      <c r="G24" s="34" t="s">
        <v>66</v>
      </c>
      <c r="H24" s="34"/>
      <c r="I24" s="34"/>
      <c r="J24" s="34"/>
      <c r="K24" s="3"/>
      <c r="M24" s="34" t="s">
        <v>75</v>
      </c>
      <c r="N24" s="34"/>
      <c r="O24" s="34"/>
      <c r="P24" s="34"/>
      <c r="Q24" s="3"/>
      <c r="S24" s="34" t="s">
        <v>86</v>
      </c>
      <c r="T24" s="34"/>
      <c r="U24" s="34"/>
      <c r="V24" s="34"/>
      <c r="Y24" s="34" t="s">
        <v>87</v>
      </c>
      <c r="Z24" s="34"/>
      <c r="AA24" s="34"/>
      <c r="AB24" s="34"/>
    </row>
    <row r="25" spans="1:29" x14ac:dyDescent="0.35">
      <c r="A25">
        <v>4.5229999999999997</v>
      </c>
      <c r="B25" s="4">
        <f>(A25-B$5)</f>
        <v>0.74275000000000002</v>
      </c>
      <c r="C25" s="4"/>
      <c r="G25" s="4">
        <v>5.399</v>
      </c>
      <c r="H25" s="4">
        <f>G25-B$5</f>
        <v>1.6187500000000004</v>
      </c>
      <c r="I25" s="4"/>
      <c r="M25">
        <v>3.9809999999999999</v>
      </c>
      <c r="N25" s="4">
        <f>M25-B$5</f>
        <v>0.20075000000000021</v>
      </c>
      <c r="O25" s="4"/>
      <c r="S25">
        <v>4.1920000000000002</v>
      </c>
      <c r="T25" s="4">
        <f>S25-B$5</f>
        <v>0.4117500000000005</v>
      </c>
      <c r="U25" s="4"/>
      <c r="Y25">
        <v>4.3600000000000003</v>
      </c>
      <c r="Z25" s="4">
        <f>Y25-B$5</f>
        <v>0.57975000000000065</v>
      </c>
    </row>
    <row r="26" spans="1:29" x14ac:dyDescent="0.35">
      <c r="A26">
        <v>4.5039999999999996</v>
      </c>
      <c r="B26" s="4">
        <f>(A26-B$5)</f>
        <v>0.72374999999999989</v>
      </c>
      <c r="C26" s="4"/>
      <c r="D26" s="4">
        <f>AVERAGE(B25:B27)</f>
        <v>0.73341666666666683</v>
      </c>
      <c r="E26">
        <f>STDEVA(B25:B27)</f>
        <v>9.5043849529222423E-3</v>
      </c>
      <c r="G26" s="4">
        <v>5.39</v>
      </c>
      <c r="H26" s="4">
        <f>G26-B$5</f>
        <v>1.60975</v>
      </c>
      <c r="I26" s="4"/>
      <c r="J26" s="4">
        <f>AVERAGE(H25:H28)</f>
        <v>1.6275000000000002</v>
      </c>
      <c r="K26">
        <f>STDEVA(H25:H28)</f>
        <v>1.5755951256588741E-2</v>
      </c>
      <c r="M26">
        <v>3.9940000000000002</v>
      </c>
      <c r="N26" s="4">
        <f>M26-B$5</f>
        <v>0.21375000000000055</v>
      </c>
      <c r="O26" s="4"/>
      <c r="P26" s="1">
        <f>AVERAGE(N25:N27)</f>
        <v>0.20341666666666702</v>
      </c>
      <c r="Q26" s="12">
        <f>STDEVA(N25:N27)</f>
        <v>9.2915732431777167E-3</v>
      </c>
      <c r="S26">
        <v>4.1849999999999996</v>
      </c>
      <c r="T26" s="4">
        <f>S26-B$5</f>
        <v>0.40474999999999994</v>
      </c>
      <c r="U26" s="4"/>
      <c r="V26" s="4">
        <f>AVERAGE(T25:T27)</f>
        <v>0.40708333333333346</v>
      </c>
      <c r="W26">
        <f>STDEVA(T25:T27)</f>
        <v>4.0414518843277045E-3</v>
      </c>
      <c r="Y26">
        <v>4.3819999999999997</v>
      </c>
      <c r="Z26" s="4">
        <f t="shared" ref="Z26:Z28" si="1">Y26-B$5</f>
        <v>0.60175000000000001</v>
      </c>
      <c r="AB26" s="4">
        <f>AVERAGE(Z25:Z28)</f>
        <v>0.59775000000000045</v>
      </c>
      <c r="AC26">
        <f>STDEVA(Z25:Z28)</f>
        <v>1.6370705543744833E-2</v>
      </c>
    </row>
    <row r="27" spans="1:29" x14ac:dyDescent="0.35">
      <c r="A27">
        <v>4.5140000000000002</v>
      </c>
      <c r="B27" s="4">
        <f>(A27-B$5)</f>
        <v>0.73375000000000057</v>
      </c>
      <c r="C27" s="4"/>
      <c r="E27" s="9">
        <v>9.5043849529222423E-3</v>
      </c>
      <c r="G27" s="4">
        <v>5.4219999999999997</v>
      </c>
      <c r="H27" s="4">
        <f>G27-B$5</f>
        <v>1.64175</v>
      </c>
      <c r="I27" s="4"/>
      <c r="K27" s="8">
        <v>1.5755951256588741E-2</v>
      </c>
      <c r="M27">
        <v>3.976</v>
      </c>
      <c r="N27" s="4">
        <f>M27-B$5</f>
        <v>0.19575000000000031</v>
      </c>
      <c r="O27" s="4"/>
      <c r="Q27" s="8">
        <v>9.2915732431777167E-3</v>
      </c>
      <c r="S27">
        <v>4.1849999999999996</v>
      </c>
      <c r="T27" s="4">
        <f>S27-B$5</f>
        <v>0.40474999999999994</v>
      </c>
      <c r="U27" s="4"/>
      <c r="W27" s="8">
        <v>4.0414518843277045E-3</v>
      </c>
      <c r="Y27">
        <v>4.3419999999999996</v>
      </c>
      <c r="Z27" s="4"/>
    </row>
    <row r="28" spans="1:29" x14ac:dyDescent="0.35">
      <c r="G28" s="4">
        <v>5.42</v>
      </c>
      <c r="H28" s="4">
        <f>G28-B$5</f>
        <v>1.6397500000000003</v>
      </c>
      <c r="I28" s="4"/>
      <c r="Y28">
        <v>4.3920000000000003</v>
      </c>
      <c r="Z28" s="4">
        <f t="shared" si="1"/>
        <v>0.61175000000000068</v>
      </c>
    </row>
    <row r="29" spans="1:29" x14ac:dyDescent="0.35">
      <c r="A29" s="34" t="s">
        <v>58</v>
      </c>
      <c r="B29" s="34"/>
      <c r="C29" s="34"/>
      <c r="D29" s="34"/>
      <c r="G29" s="34" t="s">
        <v>67</v>
      </c>
      <c r="H29" s="34"/>
      <c r="I29" s="34"/>
      <c r="J29" s="34"/>
      <c r="K29" s="3"/>
      <c r="M29" s="34" t="s">
        <v>76</v>
      </c>
      <c r="N29" s="34"/>
      <c r="O29" s="34"/>
      <c r="P29" s="34"/>
      <c r="Q29" s="3"/>
      <c r="S29" s="34" t="s">
        <v>88</v>
      </c>
      <c r="T29" s="34"/>
      <c r="U29" s="34"/>
      <c r="V29" s="34"/>
      <c r="Y29" s="34" t="s">
        <v>89</v>
      </c>
      <c r="Z29" s="34"/>
      <c r="AA29" s="34"/>
      <c r="AB29" s="34"/>
    </row>
    <row r="30" spans="1:29" x14ac:dyDescent="0.35">
      <c r="A30">
        <v>4.2930000000000001</v>
      </c>
      <c r="B30" s="4">
        <f>(A30-B$5)</f>
        <v>0.51275000000000048</v>
      </c>
      <c r="C30" s="4"/>
      <c r="G30" s="4">
        <v>3.8690000000000002</v>
      </c>
      <c r="H30" s="4">
        <f>G30-B$5</f>
        <v>8.8750000000000551E-2</v>
      </c>
      <c r="I30" s="4"/>
      <c r="M30">
        <v>3.7930000000000001</v>
      </c>
      <c r="N30" s="4">
        <f>M30-B$5</f>
        <v>1.2750000000000483E-2</v>
      </c>
      <c r="O30" s="4"/>
      <c r="S30">
        <v>4.5389999999999997</v>
      </c>
      <c r="T30" s="4">
        <f>S30-B$5</f>
        <v>0.75875000000000004</v>
      </c>
      <c r="U30" s="4"/>
      <c r="Z30" s="4"/>
    </row>
    <row r="31" spans="1:29" x14ac:dyDescent="0.35">
      <c r="A31">
        <v>4.2779999999999996</v>
      </c>
      <c r="B31" s="4">
        <f>(A31-B$5)</f>
        <v>0.49774999999999991</v>
      </c>
      <c r="C31" s="4"/>
      <c r="D31" s="4">
        <f>AVERAGE(B30:B32)</f>
        <v>0.50708333333333366</v>
      </c>
      <c r="E31">
        <f>STDEVA(B30:B32)</f>
        <v>8.1445278152474532E-3</v>
      </c>
      <c r="G31" s="4">
        <v>3.8559999999999999</v>
      </c>
      <c r="H31" s="4">
        <f>G31-B$5</f>
        <v>7.5750000000000206E-2</v>
      </c>
      <c r="I31" s="4"/>
      <c r="J31" s="4">
        <f>AVERAGE(H30:H32)</f>
        <v>8.2416666666667027E-2</v>
      </c>
      <c r="K31">
        <f>STDEVA(H30:H32)</f>
        <v>6.506407098647882E-3</v>
      </c>
      <c r="M31">
        <v>3.7810000000000001</v>
      </c>
      <c r="N31" s="4">
        <f>M31-B$5</f>
        <v>7.5000000000047251E-4</v>
      </c>
      <c r="O31" s="4"/>
      <c r="P31" s="1">
        <f>AVERAGE(N30:N32)</f>
        <v>8.0833333333337389E-3</v>
      </c>
      <c r="Q31" s="12">
        <f>STDEVA(N30:N32)</f>
        <v>6.4291005073285968E-3</v>
      </c>
      <c r="S31">
        <v>4.5460000000000003</v>
      </c>
      <c r="T31" s="4">
        <f>S31-B$5</f>
        <v>0.7657500000000006</v>
      </c>
      <c r="U31" s="4"/>
      <c r="V31" s="4">
        <f>AVERAGE(T30:T32)</f>
        <v>0.75908333333333378</v>
      </c>
      <c r="W31">
        <f>STDEVA(T30:T32)</f>
        <v>6.5064070986476773E-3</v>
      </c>
      <c r="Y31">
        <v>6.94</v>
      </c>
      <c r="Z31" s="4">
        <f t="shared" ref="Z31:Z33" si="2">Y31-B$5</f>
        <v>3.1597500000000007</v>
      </c>
      <c r="AB31" s="4">
        <f>AVERAGE(Z30:Z33)</f>
        <v>3.1740833333333338</v>
      </c>
      <c r="AC31">
        <f>STDEVA(Z30:Z33)</f>
        <v>1.8339392937971471E-2</v>
      </c>
    </row>
    <row r="32" spans="1:29" x14ac:dyDescent="0.35">
      <c r="A32">
        <v>4.2910000000000004</v>
      </c>
      <c r="B32" s="4">
        <f>(A32-B$5)</f>
        <v>0.5107500000000007</v>
      </c>
      <c r="C32" s="4"/>
      <c r="E32" s="5">
        <v>8.1445278152474532E-3</v>
      </c>
      <c r="G32" s="4">
        <v>3.863</v>
      </c>
      <c r="H32" s="4">
        <f>G32-B$5</f>
        <v>8.2750000000000323E-2</v>
      </c>
      <c r="I32" s="4"/>
      <c r="K32" s="8">
        <v>6.506407098647882E-3</v>
      </c>
      <c r="M32">
        <v>3.7909999999999999</v>
      </c>
      <c r="N32" s="4">
        <f>M32-B$5</f>
        <v>1.0750000000000259E-2</v>
      </c>
      <c r="O32" s="4"/>
      <c r="Q32" s="8">
        <f>STDEVA(N30:N32)</f>
        <v>6.4291005073285968E-3</v>
      </c>
      <c r="S32">
        <v>4.5330000000000004</v>
      </c>
      <c r="T32" s="4">
        <f>S32-B$5</f>
        <v>0.7527500000000007</v>
      </c>
      <c r="U32" s="4"/>
      <c r="W32" s="14">
        <v>6.5064070986476773E-3</v>
      </c>
      <c r="Y32">
        <v>6.9749999999999996</v>
      </c>
      <c r="Z32" s="4">
        <f t="shared" si="2"/>
        <v>3.19475</v>
      </c>
    </row>
    <row r="33" spans="1:29" x14ac:dyDescent="0.35">
      <c r="G33" s="4"/>
      <c r="Y33">
        <v>6.9480000000000004</v>
      </c>
      <c r="Z33" s="4">
        <f t="shared" si="2"/>
        <v>3.1677500000000007</v>
      </c>
    </row>
    <row r="34" spans="1:29" x14ac:dyDescent="0.35">
      <c r="A34" s="34" t="s">
        <v>59</v>
      </c>
      <c r="B34" s="34"/>
      <c r="C34" s="34"/>
      <c r="D34" s="34"/>
      <c r="G34" s="34" t="s">
        <v>68</v>
      </c>
      <c r="H34" s="34"/>
      <c r="I34" s="34"/>
      <c r="J34" s="34"/>
      <c r="K34" s="3"/>
      <c r="M34" s="34" t="s">
        <v>77</v>
      </c>
      <c r="N34" s="34"/>
      <c r="O34" s="34"/>
      <c r="P34" s="34"/>
      <c r="Q34" s="3"/>
      <c r="S34" s="34" t="s">
        <v>90</v>
      </c>
      <c r="T34" s="34"/>
      <c r="U34" s="34"/>
      <c r="V34" s="34"/>
      <c r="Y34" s="34" t="s">
        <v>91</v>
      </c>
      <c r="Z34" s="34"/>
      <c r="AA34" s="34"/>
      <c r="AB34" s="34"/>
    </row>
    <row r="35" spans="1:29" x14ac:dyDescent="0.35">
      <c r="A35">
        <v>3.8079999999999998</v>
      </c>
      <c r="B35" s="4">
        <f>A35-B$5</f>
        <v>2.7750000000000163E-2</v>
      </c>
      <c r="C35" s="4"/>
      <c r="G35" s="4">
        <v>3.988</v>
      </c>
      <c r="H35" s="4">
        <f>G35-B$5</f>
        <v>0.20775000000000032</v>
      </c>
      <c r="I35" s="4"/>
      <c r="M35">
        <v>3.9089999999999998</v>
      </c>
      <c r="N35" s="4">
        <f>M35-B$5</f>
        <v>0.12875000000000014</v>
      </c>
      <c r="O35" s="4"/>
      <c r="S35">
        <v>3.782</v>
      </c>
      <c r="T35" s="4">
        <f>S35-B$5</f>
        <v>1.7500000000003624E-3</v>
      </c>
      <c r="U35" s="4"/>
      <c r="Y35">
        <v>3.8170000000000002</v>
      </c>
      <c r="Z35" s="4">
        <f>Y35-B$5</f>
        <v>3.6750000000000504E-2</v>
      </c>
    </row>
    <row r="36" spans="1:29" x14ac:dyDescent="0.35">
      <c r="A36">
        <v>3.8109999999999999</v>
      </c>
      <c r="B36" s="4">
        <f>A36-B$5</f>
        <v>3.0750000000000277E-2</v>
      </c>
      <c r="C36" s="4"/>
      <c r="D36" s="4">
        <f>AVERAGE(B35:B37)</f>
        <v>2.5083333333333641E-2</v>
      </c>
      <c r="E36">
        <f>STDEVA(B35:B37)</f>
        <v>7.3711147958318603E-3</v>
      </c>
      <c r="G36" s="4">
        <v>3.9889999999999999</v>
      </c>
      <c r="H36" s="4">
        <f>G36-B$5</f>
        <v>0.20875000000000021</v>
      </c>
      <c r="I36" s="4"/>
      <c r="J36" s="4">
        <f>AVERAGE(H35:H37)</f>
        <v>0.20408333333333362</v>
      </c>
      <c r="K36">
        <f>STDEVA(H35:H37)</f>
        <v>7.2341781380702054E-3</v>
      </c>
      <c r="M36">
        <v>3.915</v>
      </c>
      <c r="N36" s="4">
        <f>M36-B$5</f>
        <v>0.13475000000000037</v>
      </c>
      <c r="O36" s="4"/>
      <c r="P36" s="1">
        <f>AVERAGE(N35:N37)</f>
        <v>0.13275000000000028</v>
      </c>
      <c r="Q36" s="12">
        <f>STDEVA(N35:N37)</f>
        <v>3.4641016151378858E-3</v>
      </c>
      <c r="S36">
        <v>3.7770000000000001</v>
      </c>
      <c r="T36" s="4">
        <f>S36-B$5</f>
        <v>-3.249999999999531E-3</v>
      </c>
      <c r="U36" s="4"/>
      <c r="V36" s="4">
        <f>AVERAGE(T35:T37)</f>
        <v>2.083333333333659E-3</v>
      </c>
      <c r="W36">
        <f>STDEVA(T35:T37)</f>
        <v>5.5075705472859395E-3</v>
      </c>
      <c r="Y36">
        <v>3.8479999999999999</v>
      </c>
      <c r="Z36" s="4">
        <f t="shared" ref="Z36:Z37" si="3">Y36-B$5</f>
        <v>6.7750000000000199E-2</v>
      </c>
      <c r="AB36" s="4">
        <f>AVERAGE(Z35:Z37)</f>
        <v>4.7083333333333734E-2</v>
      </c>
      <c r="AC36">
        <f>STDEVA(Z35:Z37)</f>
        <v>1.7897858344878222E-2</v>
      </c>
    </row>
    <row r="37" spans="1:29" x14ac:dyDescent="0.35">
      <c r="A37">
        <v>3.7970000000000002</v>
      </c>
      <c r="B37" s="4">
        <f>A37-B$5</f>
        <v>1.6750000000000487E-2</v>
      </c>
      <c r="C37" s="4"/>
      <c r="E37" s="14">
        <v>7.3711147958318603E-3</v>
      </c>
      <c r="G37" s="4">
        <v>3.976</v>
      </c>
      <c r="H37" s="4">
        <f>G37-B$5</f>
        <v>0.19575000000000031</v>
      </c>
      <c r="I37" s="4"/>
      <c r="K37" s="8">
        <v>7.2341781380702054E-3</v>
      </c>
      <c r="M37">
        <v>3.915</v>
      </c>
      <c r="N37" s="4">
        <f>M37-B$5</f>
        <v>0.13475000000000037</v>
      </c>
      <c r="O37" s="4"/>
      <c r="Q37" s="8">
        <v>3.4641016151378858E-3</v>
      </c>
      <c r="S37">
        <v>3.7879999999999998</v>
      </c>
      <c r="T37" s="4">
        <f>S37-B$5</f>
        <v>7.7500000000001457E-3</v>
      </c>
      <c r="U37" s="4"/>
      <c r="W37" s="8">
        <v>5.5075705472859395E-3</v>
      </c>
      <c r="Y37">
        <v>3.8170000000000002</v>
      </c>
      <c r="Z37" s="4">
        <f t="shared" si="3"/>
        <v>3.6750000000000504E-2</v>
      </c>
    </row>
    <row r="38" spans="1:29" x14ac:dyDescent="0.35">
      <c r="G38" s="4"/>
    </row>
    <row r="39" spans="1:29" x14ac:dyDescent="0.35">
      <c r="A39" s="34" t="s">
        <v>60</v>
      </c>
      <c r="B39" s="34"/>
      <c r="C39" s="34"/>
      <c r="D39" s="34"/>
      <c r="G39" s="34" t="s">
        <v>69</v>
      </c>
      <c r="H39" s="34"/>
      <c r="I39" s="34"/>
      <c r="J39" s="34"/>
      <c r="K39" s="3"/>
      <c r="M39" s="34" t="s">
        <v>78</v>
      </c>
      <c r="N39" s="34"/>
      <c r="O39" s="34"/>
      <c r="P39" s="34"/>
      <c r="Q39" s="3"/>
      <c r="S39" s="34" t="s">
        <v>92</v>
      </c>
      <c r="T39" s="34"/>
      <c r="U39" s="34"/>
      <c r="V39" s="34"/>
      <c r="Y39" s="34" t="s">
        <v>93</v>
      </c>
      <c r="Z39" s="34"/>
      <c r="AA39" s="34"/>
      <c r="AB39" s="34"/>
    </row>
    <row r="40" spans="1:29" x14ac:dyDescent="0.35">
      <c r="A40">
        <v>3.887</v>
      </c>
      <c r="B40" s="4">
        <f>A40-B$5</f>
        <v>0.10675000000000034</v>
      </c>
      <c r="C40" s="4"/>
      <c r="G40" s="4"/>
      <c r="M40">
        <v>3.8029999999999999</v>
      </c>
      <c r="N40" s="4">
        <f>M40-B$5</f>
        <v>2.275000000000027E-2</v>
      </c>
      <c r="O40" s="4"/>
      <c r="S40">
        <v>4.0110000000000001</v>
      </c>
      <c r="T40" s="4">
        <f>S40-B$5</f>
        <v>0.23075000000000045</v>
      </c>
      <c r="U40" s="4"/>
      <c r="Y40">
        <v>4.0679999999999996</v>
      </c>
      <c r="Z40" s="4">
        <f>Y40-B$5</f>
        <v>0.28774999999999995</v>
      </c>
    </row>
    <row r="41" spans="1:29" x14ac:dyDescent="0.35">
      <c r="A41">
        <v>3.88</v>
      </c>
      <c r="B41" s="4">
        <f>A41-B$5</f>
        <v>9.9750000000000227E-2</v>
      </c>
      <c r="C41" s="4"/>
      <c r="D41" s="4">
        <f>AVERAGE(B40:B42)</f>
        <v>0.10241666666666689</v>
      </c>
      <c r="E41">
        <f>STDEVA(B40:B42)</f>
        <v>3.7859388972002737E-3</v>
      </c>
      <c r="G41" s="36" t="s">
        <v>12</v>
      </c>
      <c r="H41" s="36"/>
      <c r="I41" s="36"/>
      <c r="J41" s="36"/>
      <c r="K41" s="36"/>
      <c r="M41">
        <v>3.8010000000000002</v>
      </c>
      <c r="N41" s="4">
        <f>M41-B$5</f>
        <v>2.075000000000049E-2</v>
      </c>
      <c r="O41" s="4"/>
      <c r="P41" s="1">
        <f>AVERAGE(N40:N42)</f>
        <v>2.2083333333333677E-2</v>
      </c>
      <c r="Q41" s="12">
        <f>STDEVA(N40:N42)</f>
        <v>1.1547005383791243E-3</v>
      </c>
      <c r="S41">
        <v>4.0129999999999999</v>
      </c>
      <c r="T41" s="4">
        <f>S41-B$5</f>
        <v>0.23275000000000023</v>
      </c>
      <c r="U41" s="4"/>
      <c r="V41" s="4">
        <f>AVERAGE(T40:T42)</f>
        <v>0.22708333333333375</v>
      </c>
      <c r="W41">
        <f>STDEVA(T40:T42)</f>
        <v>8.1445278152469432E-3</v>
      </c>
      <c r="Y41">
        <v>4.09</v>
      </c>
      <c r="Z41" s="4">
        <f t="shared" ref="Z41:Z43" si="4">Y41-B$5</f>
        <v>0.30975000000000019</v>
      </c>
      <c r="AB41" s="4">
        <f>AVERAGE(Z40:Z43)</f>
        <v>0.31275000000000031</v>
      </c>
      <c r="AC41">
        <f>STDEVA(Z40:Z43)</f>
        <v>1.8565200420859362E-2</v>
      </c>
    </row>
    <row r="42" spans="1:29" x14ac:dyDescent="0.35">
      <c r="A42">
        <v>3.8809999999999998</v>
      </c>
      <c r="B42" s="4">
        <f>A42-B$5</f>
        <v>0.10075000000000012</v>
      </c>
      <c r="C42" s="4"/>
      <c r="E42" s="15">
        <v>3.7859388972002737E-3</v>
      </c>
      <c r="G42" s="21"/>
      <c r="H42" s="22"/>
      <c r="I42" s="22"/>
      <c r="J42" s="22"/>
      <c r="K42" s="22"/>
      <c r="M42">
        <v>3.8029999999999999</v>
      </c>
      <c r="N42" s="4">
        <f>M42-B$5</f>
        <v>2.275000000000027E-2</v>
      </c>
      <c r="O42" s="4"/>
      <c r="Q42" s="8">
        <v>1.1547005383791243E-3</v>
      </c>
      <c r="S42">
        <v>3.9980000000000002</v>
      </c>
      <c r="T42" s="4">
        <f>S42-B$5</f>
        <v>0.21775000000000055</v>
      </c>
      <c r="U42" s="4"/>
      <c r="W42" s="8">
        <v>8.1445278152469432E-3</v>
      </c>
      <c r="Y42">
        <v>4.109</v>
      </c>
      <c r="Z42" s="4">
        <f t="shared" si="4"/>
        <v>0.32875000000000032</v>
      </c>
    </row>
    <row r="43" spans="1:29" x14ac:dyDescent="0.35">
      <c r="G43" s="4"/>
      <c r="Y43">
        <v>4.1050000000000004</v>
      </c>
      <c r="Z43" s="4">
        <f t="shared" si="4"/>
        <v>0.32475000000000076</v>
      </c>
    </row>
    <row r="44" spans="1:29" x14ac:dyDescent="0.35">
      <c r="G44" s="4"/>
    </row>
    <row r="45" spans="1:29" x14ac:dyDescent="0.35">
      <c r="A45" s="34" t="s">
        <v>61</v>
      </c>
      <c r="B45" s="34"/>
      <c r="C45" s="34"/>
      <c r="D45" s="34"/>
      <c r="G45" s="34" t="s">
        <v>70</v>
      </c>
      <c r="H45" s="34"/>
      <c r="I45" s="34"/>
      <c r="J45" s="34"/>
      <c r="K45" s="3"/>
      <c r="M45" s="34" t="s">
        <v>79</v>
      </c>
      <c r="N45" s="34"/>
      <c r="O45" s="34"/>
      <c r="P45" s="34"/>
      <c r="Q45" s="3"/>
      <c r="S45" s="34" t="s">
        <v>94</v>
      </c>
      <c r="T45" s="34"/>
      <c r="U45" s="34"/>
      <c r="V45" s="34"/>
      <c r="Y45" s="34" t="s">
        <v>95</v>
      </c>
      <c r="Z45" s="34"/>
      <c r="AA45" s="34"/>
      <c r="AB45" s="34"/>
    </row>
    <row r="46" spans="1:29" x14ac:dyDescent="0.35">
      <c r="A46">
        <v>4.0449999999999999</v>
      </c>
      <c r="B46" s="11">
        <f>A46-B$5</f>
        <v>0.26475000000000026</v>
      </c>
      <c r="C46" s="11"/>
      <c r="G46" s="4">
        <v>3.972</v>
      </c>
      <c r="H46" s="4">
        <f>G46-B$5</f>
        <v>0.19175000000000031</v>
      </c>
      <c r="I46" s="4"/>
      <c r="M46">
        <v>3.8940000000000001</v>
      </c>
      <c r="N46" s="4">
        <f>M46-B$5</f>
        <v>0.11375000000000046</v>
      </c>
      <c r="O46" s="4"/>
      <c r="S46">
        <v>3.9129999999999998</v>
      </c>
      <c r="T46" s="4">
        <f>S46-B$5</f>
        <v>0.13275000000000015</v>
      </c>
      <c r="U46" s="4"/>
      <c r="Y46">
        <v>4.6050000000000004</v>
      </c>
      <c r="Z46" s="4">
        <f>Y46-B$5</f>
        <v>0.82475000000000076</v>
      </c>
    </row>
    <row r="47" spans="1:29" x14ac:dyDescent="0.35">
      <c r="A47">
        <v>4.0659999999999998</v>
      </c>
      <c r="B47" s="11">
        <f>A47-B$5</f>
        <v>0.28575000000000017</v>
      </c>
      <c r="C47" s="11"/>
      <c r="D47" s="4">
        <f>AVERAGE(B46:B48)</f>
        <v>0.2687500000000001</v>
      </c>
      <c r="E47">
        <f>STDEVA(B46:B48)</f>
        <v>1.5394804318340746E-2</v>
      </c>
      <c r="G47" s="4">
        <v>3.9740000000000002</v>
      </c>
      <c r="H47" s="4">
        <f>G47-B$5</f>
        <v>0.19375000000000053</v>
      </c>
      <c r="I47" s="4"/>
      <c r="J47" s="4">
        <f>AVERAGE(H46:H48)</f>
        <v>0.19608333333333375</v>
      </c>
      <c r="K47">
        <f>STDEVA(H46:H48)</f>
        <v>5.8594652770823392E-3</v>
      </c>
      <c r="M47">
        <v>3.8769999999999998</v>
      </c>
      <c r="N47" s="4">
        <f>M47-B$5</f>
        <v>9.6750000000000114E-2</v>
      </c>
      <c r="O47" s="4"/>
      <c r="P47" s="1">
        <f>AVERAGE(N46:N48)</f>
        <v>0.10441666666666698</v>
      </c>
      <c r="Q47" s="12">
        <f>STDEVA(N46:N48)</f>
        <v>8.6216781042518752E-3</v>
      </c>
      <c r="S47" s="4">
        <v>3.9</v>
      </c>
      <c r="T47" s="4">
        <f>S47-B$5</f>
        <v>0.11975000000000025</v>
      </c>
      <c r="U47" s="4"/>
      <c r="V47" s="4">
        <f>AVERAGE(T46:T48)</f>
        <v>0.12241666666666691</v>
      </c>
      <c r="W47">
        <f>STDEVA(T46:T48)</f>
        <v>9.2915732431774704E-3</v>
      </c>
      <c r="Y47">
        <v>4.53</v>
      </c>
      <c r="Z47" s="4"/>
      <c r="AA47" s="4"/>
      <c r="AB47" s="4">
        <f>AVERAGE(Z46:Z49)</f>
        <v>0.80375000000000052</v>
      </c>
      <c r="AC47">
        <f>STDEVA(Z46:Z49)</f>
        <v>1.819340539866042E-2</v>
      </c>
    </row>
    <row r="48" spans="1:29" x14ac:dyDescent="0.35">
      <c r="A48">
        <v>4.0359999999999996</v>
      </c>
      <c r="B48" s="11">
        <f>A48-B$5</f>
        <v>0.25574999999999992</v>
      </c>
      <c r="C48" s="11"/>
      <c r="E48" s="5">
        <v>1.5394804318340746E-2</v>
      </c>
      <c r="G48" s="4">
        <v>3.9830000000000001</v>
      </c>
      <c r="H48" s="4">
        <f>G48-B$5</f>
        <v>0.20275000000000043</v>
      </c>
      <c r="I48" s="4"/>
      <c r="K48" s="14">
        <v>5.8594652770823392E-3</v>
      </c>
      <c r="M48">
        <v>3.883</v>
      </c>
      <c r="N48" s="4">
        <f>M48-B$5</f>
        <v>0.10275000000000034</v>
      </c>
      <c r="O48" s="4"/>
      <c r="Q48" s="8">
        <v>8.6216781042518752E-3</v>
      </c>
      <c r="S48" s="4">
        <v>3.895</v>
      </c>
      <c r="T48" s="4">
        <f>S48-B$5</f>
        <v>0.11475000000000035</v>
      </c>
      <c r="U48" s="4"/>
      <c r="W48" s="8">
        <v>9.2915732431774704E-3</v>
      </c>
      <c r="Y48">
        <v>4.5739999999999998</v>
      </c>
      <c r="Z48" s="4">
        <f t="shared" ref="Z48:Z49" si="5">Y48-B$5</f>
        <v>0.79375000000000018</v>
      </c>
    </row>
    <row r="49" spans="1:29" x14ac:dyDescent="0.35">
      <c r="G49" s="4"/>
      <c r="S49" s="4"/>
      <c r="Y49">
        <v>4.5730000000000004</v>
      </c>
      <c r="Z49" s="4">
        <f t="shared" si="5"/>
        <v>0.79275000000000073</v>
      </c>
    </row>
    <row r="50" spans="1:29" x14ac:dyDescent="0.35">
      <c r="A50" s="34" t="s">
        <v>62</v>
      </c>
      <c r="B50" s="34"/>
      <c r="C50" s="34"/>
      <c r="D50" s="34"/>
      <c r="G50" s="34" t="s">
        <v>71</v>
      </c>
      <c r="H50" s="34"/>
      <c r="I50" s="34"/>
      <c r="J50" s="34"/>
      <c r="K50" s="3"/>
      <c r="M50" s="34" t="s">
        <v>80</v>
      </c>
      <c r="N50" s="34"/>
      <c r="O50" s="34"/>
      <c r="P50" s="34"/>
      <c r="Q50" s="3"/>
      <c r="S50" s="34" t="s">
        <v>96</v>
      </c>
      <c r="T50" s="34"/>
      <c r="U50" s="34"/>
      <c r="V50" s="34"/>
      <c r="Y50" s="34" t="s">
        <v>97</v>
      </c>
      <c r="Z50" s="34"/>
      <c r="AA50" s="34"/>
      <c r="AB50" s="34"/>
    </row>
    <row r="51" spans="1:29" x14ac:dyDescent="0.35">
      <c r="A51">
        <v>3.93</v>
      </c>
      <c r="B51" s="4">
        <f>A51-B$5</f>
        <v>0.14975000000000049</v>
      </c>
      <c r="C51" s="4"/>
      <c r="G51" s="4">
        <v>3.9340000000000002</v>
      </c>
      <c r="H51" s="4">
        <f>G51-B$5</f>
        <v>0.1537500000000005</v>
      </c>
      <c r="I51" s="4"/>
      <c r="M51">
        <v>4.0519999999999996</v>
      </c>
      <c r="N51" s="4">
        <f>M51-B$5</f>
        <v>0.27174999999999994</v>
      </c>
      <c r="O51" s="4"/>
      <c r="S51" s="4">
        <v>3.87</v>
      </c>
      <c r="T51" s="4">
        <f>S51-B$5</f>
        <v>8.9750000000000441E-2</v>
      </c>
      <c r="U51" s="4"/>
      <c r="Y51">
        <v>3.968</v>
      </c>
      <c r="Z51" s="4"/>
    </row>
    <row r="52" spans="1:29" x14ac:dyDescent="0.35">
      <c r="A52">
        <v>3.9249999999999998</v>
      </c>
      <c r="B52" s="4">
        <f>A52-B$5</f>
        <v>0.14475000000000016</v>
      </c>
      <c r="C52" s="4"/>
      <c r="D52" s="4">
        <f>AVERAGE(B51:B53)</f>
        <v>0.1490833333333336</v>
      </c>
      <c r="E52">
        <f>STDEVA(B51:B53)</f>
        <v>4.0414518843274114E-3</v>
      </c>
      <c r="F52" s="2"/>
      <c r="G52" s="4">
        <v>3.964</v>
      </c>
      <c r="H52" s="4">
        <f>G52-B$5</f>
        <v>0.1837500000000003</v>
      </c>
      <c r="I52" s="4"/>
      <c r="J52" s="4">
        <f>AVERAGE(H51:H53)</f>
        <v>0.17375000000000038</v>
      </c>
      <c r="K52">
        <f>STDEVA(H51:H53)</f>
        <v>1.7320508075688659E-2</v>
      </c>
      <c r="M52">
        <v>4.0339999999999998</v>
      </c>
      <c r="N52" s="4">
        <f>M52-B$5</f>
        <v>0.25375000000000014</v>
      </c>
      <c r="O52" s="4"/>
      <c r="P52" s="1">
        <f>AVERAGE(N51:N53)</f>
        <v>0.25774999999999998</v>
      </c>
      <c r="Q52" s="12">
        <f>STDEVA(N51:N53)</f>
        <v>1.2489995996796772E-2</v>
      </c>
      <c r="S52" s="4">
        <v>3.87</v>
      </c>
      <c r="T52" s="4">
        <f>S52-B$5</f>
        <v>8.9750000000000441E-2</v>
      </c>
      <c r="U52" s="4"/>
      <c r="V52" s="4">
        <f>AVERAGE(T51:T53)</f>
        <v>8.4750000000000394E-2</v>
      </c>
      <c r="W52">
        <f>STDEVA(T51:T53)</f>
        <v>8.6602540378444576E-3</v>
      </c>
      <c r="Y52">
        <v>3.8929999999999998</v>
      </c>
      <c r="Z52" s="4">
        <f t="shared" ref="Z52:Z54" si="6">Y52-B$5</f>
        <v>0.11275000000000013</v>
      </c>
      <c r="AB52" s="4">
        <f>AVERAGE(Z51:Z54)</f>
        <v>0.13008333333333347</v>
      </c>
      <c r="AC52">
        <f>STDEVA(Z51:Z54)</f>
        <v>1.6165807537309486E-2</v>
      </c>
    </row>
    <row r="53" spans="1:29" x14ac:dyDescent="0.35">
      <c r="A53">
        <v>3.9329999999999998</v>
      </c>
      <c r="B53" s="4">
        <f>A53-B$5</f>
        <v>0.15275000000000016</v>
      </c>
      <c r="C53" s="4"/>
      <c r="E53" s="14">
        <v>4.0414518843274114E-3</v>
      </c>
      <c r="G53" s="4">
        <v>3.964</v>
      </c>
      <c r="H53" s="4">
        <f>G53-B$5</f>
        <v>0.1837500000000003</v>
      </c>
      <c r="I53" s="4"/>
      <c r="K53" s="8">
        <v>1.7320508075688659E-2</v>
      </c>
      <c r="M53">
        <v>4.0279999999999996</v>
      </c>
      <c r="N53" s="4">
        <f>M53-B$5</f>
        <v>0.24774999999999991</v>
      </c>
      <c r="O53" s="4"/>
      <c r="Q53" s="8">
        <v>1.2489995996796772E-2</v>
      </c>
      <c r="S53" s="4">
        <v>3.855</v>
      </c>
      <c r="T53" s="4">
        <f>S53-B$5</f>
        <v>7.4750000000000316E-2</v>
      </c>
      <c r="U53" s="4"/>
      <c r="W53" s="14">
        <v>8.6602540378444576E-3</v>
      </c>
      <c r="Y53">
        <v>3.9129999999999998</v>
      </c>
      <c r="Z53" s="4">
        <f t="shared" si="6"/>
        <v>0.13275000000000015</v>
      </c>
    </row>
    <row r="54" spans="1:29" x14ac:dyDescent="0.35">
      <c r="G54" s="4"/>
      <c r="S54" s="4"/>
      <c r="Y54">
        <v>3.9249999999999998</v>
      </c>
      <c r="Z54" s="4">
        <f t="shared" si="6"/>
        <v>0.14475000000000016</v>
      </c>
    </row>
    <row r="55" spans="1:29" x14ac:dyDescent="0.35">
      <c r="A55" s="34" t="s">
        <v>63</v>
      </c>
      <c r="B55" s="34"/>
      <c r="C55" s="34"/>
      <c r="D55" s="34"/>
      <c r="G55" s="34" t="s">
        <v>72</v>
      </c>
      <c r="H55" s="34"/>
      <c r="I55" s="34"/>
      <c r="J55" s="34"/>
      <c r="K55" s="3"/>
      <c r="M55" s="34" t="s">
        <v>81</v>
      </c>
      <c r="N55" s="34"/>
      <c r="O55" s="34"/>
      <c r="P55" s="34"/>
      <c r="Q55" s="3"/>
      <c r="S55" s="34" t="s">
        <v>98</v>
      </c>
      <c r="T55" s="34"/>
      <c r="U55" s="34"/>
      <c r="V55" s="34"/>
      <c r="Y55" s="34" t="s">
        <v>99</v>
      </c>
      <c r="Z55" s="34"/>
      <c r="AA55" s="34"/>
      <c r="AB55" s="34"/>
    </row>
    <row r="56" spans="1:29" x14ac:dyDescent="0.35">
      <c r="A56">
        <v>3.867</v>
      </c>
      <c r="B56" s="4">
        <f>A56-B$5</f>
        <v>8.6750000000000327E-2</v>
      </c>
      <c r="C56" s="4"/>
      <c r="G56" s="4">
        <v>3.891</v>
      </c>
      <c r="H56" s="4">
        <f>G56-B$5</f>
        <v>0.11075000000000035</v>
      </c>
      <c r="I56" s="4"/>
      <c r="M56" s="4">
        <v>4</v>
      </c>
      <c r="N56" s="4">
        <f>M56-B$5</f>
        <v>0.21975000000000033</v>
      </c>
      <c r="O56" s="4"/>
      <c r="S56" s="4">
        <v>4.0730000000000004</v>
      </c>
      <c r="T56" s="4">
        <f>S56-B$5</f>
        <v>0.29275000000000073</v>
      </c>
      <c r="U56" s="4"/>
      <c r="Y56">
        <v>3.895</v>
      </c>
      <c r="Z56" s="4">
        <f>Y56-B$5</f>
        <v>0.11475000000000035</v>
      </c>
    </row>
    <row r="57" spans="1:29" x14ac:dyDescent="0.35">
      <c r="A57">
        <v>3.891</v>
      </c>
      <c r="B57" s="4">
        <f>A57-B$5</f>
        <v>0.11075000000000035</v>
      </c>
      <c r="C57" s="4"/>
      <c r="D57" s="4">
        <f>AVERAGE(B56:B58)</f>
        <v>9.8083333333333592E-2</v>
      </c>
      <c r="E57">
        <f>STDEVA(B56:B58)</f>
        <v>1.205542754668344E-2</v>
      </c>
      <c r="G57" s="4">
        <v>3.8820000000000001</v>
      </c>
      <c r="H57" s="4">
        <f>G57-B$5</f>
        <v>0.10175000000000045</v>
      </c>
      <c r="I57" s="4"/>
      <c r="J57" s="4">
        <f>AVERAGE(H56:H58)</f>
        <v>0.10275000000000034</v>
      </c>
      <c r="K57">
        <f>STDEVA(H56:H58)</f>
        <v>7.5498344352708004E-3</v>
      </c>
      <c r="M57" s="4">
        <v>4.0030000000000001</v>
      </c>
      <c r="N57" s="4">
        <f>M57-B$5</f>
        <v>0.22275000000000045</v>
      </c>
      <c r="O57" s="4"/>
      <c r="P57" s="1">
        <f>AVERAGE(N56:N58)</f>
        <v>0.22408333333333363</v>
      </c>
      <c r="Q57" s="12">
        <f>STDEVA(N56:N58)</f>
        <v>5.1316014394467519E-3</v>
      </c>
      <c r="S57" s="4">
        <v>4.0730000000000004</v>
      </c>
      <c r="T57" s="4">
        <f>S57-B$5</f>
        <v>0.29275000000000073</v>
      </c>
      <c r="U57" s="4"/>
      <c r="V57" s="4">
        <f>AVERAGE(T56:T58)</f>
        <v>0.29508333333333397</v>
      </c>
      <c r="W57">
        <f>STDEVA(T56:T58)</f>
        <v>4.0414518843271919E-3</v>
      </c>
      <c r="Y57">
        <v>3.8679999999999999</v>
      </c>
      <c r="Z57" s="4">
        <f t="shared" ref="Z57:Z58" si="7">Y57-B$5</f>
        <v>8.7750000000000217E-2</v>
      </c>
      <c r="AB57" s="4">
        <f>AVERAGE(Z56:Z58)</f>
        <v>0.10075000000000027</v>
      </c>
      <c r="AC57">
        <f>STDEVA(Z56:Z58)</f>
        <v>1.3527749258468716E-2</v>
      </c>
    </row>
    <row r="58" spans="1:29" x14ac:dyDescent="0.35">
      <c r="A58">
        <v>3.8769999999999998</v>
      </c>
      <c r="B58" s="4">
        <f>A58-B$5</f>
        <v>9.6750000000000114E-2</v>
      </c>
      <c r="C58" s="4"/>
      <c r="E58" s="8">
        <v>1.205542754668344E-2</v>
      </c>
      <c r="G58" s="4">
        <v>3.8759999999999999</v>
      </c>
      <c r="H58" s="4">
        <f>G58-B$5</f>
        <v>9.5750000000000224E-2</v>
      </c>
      <c r="I58" s="4"/>
      <c r="K58" s="8">
        <v>7.5498344352708004E-3</v>
      </c>
      <c r="M58" s="4">
        <v>4.01</v>
      </c>
      <c r="N58" s="4">
        <f>M58-B$5</f>
        <v>0.22975000000000012</v>
      </c>
      <c r="O58" s="4"/>
      <c r="Q58" s="8">
        <v>5.1316014394467519E-3</v>
      </c>
      <c r="S58" s="4">
        <v>4.08</v>
      </c>
      <c r="T58" s="4">
        <f>S58-B$5</f>
        <v>0.29975000000000041</v>
      </c>
      <c r="U58" s="4"/>
      <c r="W58" s="14">
        <v>4.0414518843271919E-3</v>
      </c>
      <c r="Y58">
        <v>3.88</v>
      </c>
      <c r="Z58" s="4">
        <f t="shared" si="7"/>
        <v>9.9750000000000227E-2</v>
      </c>
    </row>
    <row r="59" spans="1:29" x14ac:dyDescent="0.35">
      <c r="G59" s="4"/>
      <c r="M59" s="4"/>
      <c r="S59" s="4"/>
    </row>
    <row r="60" spans="1:29" x14ac:dyDescent="0.35">
      <c r="M60" s="4"/>
      <c r="S60" s="4"/>
    </row>
    <row r="61" spans="1:29" x14ac:dyDescent="0.35">
      <c r="M61" s="4"/>
      <c r="S61" s="4"/>
    </row>
    <row r="62" spans="1:29" x14ac:dyDescent="0.35">
      <c r="M62" s="4"/>
      <c r="S62" s="4"/>
      <c r="T62">
        <v>4.0750000000000002</v>
      </c>
    </row>
    <row r="63" spans="1:29" x14ac:dyDescent="0.35">
      <c r="M63" s="4"/>
      <c r="S63" s="4"/>
      <c r="T63">
        <v>4.0129999999999999</v>
      </c>
      <c r="W63">
        <f>STDEVA(T62:T64)</f>
        <v>3.3724372986511458E-2</v>
      </c>
    </row>
    <row r="64" spans="1:29" x14ac:dyDescent="0.35">
      <c r="M64" s="4"/>
      <c r="S64" s="4"/>
      <c r="T64">
        <v>4.0209999999999999</v>
      </c>
    </row>
    <row r="65" spans="13:13" x14ac:dyDescent="0.35">
      <c r="M65" s="4"/>
    </row>
    <row r="66" spans="13:13" x14ac:dyDescent="0.35">
      <c r="M66" s="4"/>
    </row>
    <row r="67" spans="13:13" x14ac:dyDescent="0.35">
      <c r="M67" s="4"/>
    </row>
    <row r="68" spans="13:13" x14ac:dyDescent="0.35">
      <c r="M68" s="4"/>
    </row>
    <row r="69" spans="13:13" x14ac:dyDescent="0.35">
      <c r="M69" s="4"/>
    </row>
    <row r="70" spans="13:13" x14ac:dyDescent="0.35">
      <c r="M70" s="4"/>
    </row>
    <row r="71" spans="13:13" x14ac:dyDescent="0.35">
      <c r="M71" s="4"/>
    </row>
    <row r="72" spans="13:13" x14ac:dyDescent="0.35">
      <c r="M72" s="4"/>
    </row>
    <row r="73" spans="13:13" x14ac:dyDescent="0.35">
      <c r="M73" s="4"/>
    </row>
    <row r="74" spans="13:13" x14ac:dyDescent="0.35">
      <c r="M74" s="4"/>
    </row>
    <row r="75" spans="13:13" x14ac:dyDescent="0.35">
      <c r="M75" s="4"/>
    </row>
    <row r="76" spans="13:13" x14ac:dyDescent="0.35">
      <c r="M76" s="4"/>
    </row>
    <row r="77" spans="13:13" x14ac:dyDescent="0.35">
      <c r="M77" s="4"/>
    </row>
    <row r="78" spans="13:13" x14ac:dyDescent="0.35">
      <c r="M78" s="4"/>
    </row>
    <row r="79" spans="13:13" x14ac:dyDescent="0.35">
      <c r="M79" s="4"/>
    </row>
    <row r="80" spans="13:13" x14ac:dyDescent="0.35">
      <c r="M80" s="4"/>
    </row>
    <row r="81" spans="13:13" x14ac:dyDescent="0.35">
      <c r="M81" s="4"/>
    </row>
    <row r="82" spans="13:13" x14ac:dyDescent="0.35">
      <c r="M82" s="4"/>
    </row>
    <row r="83" spans="13:13" x14ac:dyDescent="0.35">
      <c r="M83" s="4"/>
    </row>
    <row r="84" spans="13:13" x14ac:dyDescent="0.35">
      <c r="M84" s="4"/>
    </row>
    <row r="85" spans="13:13" x14ac:dyDescent="0.35">
      <c r="M85" s="4"/>
    </row>
    <row r="86" spans="13:13" x14ac:dyDescent="0.35">
      <c r="M86" s="4"/>
    </row>
    <row r="87" spans="13:13" x14ac:dyDescent="0.35">
      <c r="M87" s="4"/>
    </row>
    <row r="88" spans="13:13" x14ac:dyDescent="0.35">
      <c r="M88" s="4"/>
    </row>
    <row r="89" spans="13:13" x14ac:dyDescent="0.35">
      <c r="M89" s="4"/>
    </row>
  </sheetData>
  <mergeCells count="47">
    <mergeCell ref="M19:P19"/>
    <mergeCell ref="M14:P14"/>
    <mergeCell ref="A50:D50"/>
    <mergeCell ref="A55:D55"/>
    <mergeCell ref="A14:D14"/>
    <mergeCell ref="A19:D19"/>
    <mergeCell ref="A24:D24"/>
    <mergeCell ref="A29:D29"/>
    <mergeCell ref="A39:D39"/>
    <mergeCell ref="A45:D45"/>
    <mergeCell ref="M55:P55"/>
    <mergeCell ref="G55:J55"/>
    <mergeCell ref="G41:K41"/>
    <mergeCell ref="A3:D3"/>
    <mergeCell ref="A34:D34"/>
    <mergeCell ref="M39:P39"/>
    <mergeCell ref="M45:P45"/>
    <mergeCell ref="M50:P50"/>
    <mergeCell ref="G14:J14"/>
    <mergeCell ref="G19:J19"/>
    <mergeCell ref="G24:J24"/>
    <mergeCell ref="G29:J29"/>
    <mergeCell ref="G34:J34"/>
    <mergeCell ref="G39:J39"/>
    <mergeCell ref="G45:J45"/>
    <mergeCell ref="G50:J50"/>
    <mergeCell ref="M34:P34"/>
    <mergeCell ref="M29:P29"/>
    <mergeCell ref="M24:P24"/>
    <mergeCell ref="S55:V55"/>
    <mergeCell ref="S14:V14"/>
    <mergeCell ref="S19:V19"/>
    <mergeCell ref="S24:V24"/>
    <mergeCell ref="S29:V29"/>
    <mergeCell ref="S34:V34"/>
    <mergeCell ref="Y19:AB19"/>
    <mergeCell ref="Y14:AB14"/>
    <mergeCell ref="S39:V39"/>
    <mergeCell ref="S45:V45"/>
    <mergeCell ref="S50:V50"/>
    <mergeCell ref="Y50:AB50"/>
    <mergeCell ref="Y55:AB55"/>
    <mergeCell ref="Y29:AB29"/>
    <mergeCell ref="Y24:AB24"/>
    <mergeCell ref="Y34:AB34"/>
    <mergeCell ref="Y39:AB39"/>
    <mergeCell ref="Y45:AB4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8E4DE-0156-4150-BC2E-103307AAA959}">
  <sheetPr codeName="Hoja2"/>
  <dimension ref="A1:S56"/>
  <sheetViews>
    <sheetView zoomScale="85" zoomScaleNormal="85" workbookViewId="0">
      <selection activeCell="E54" sqref="E54:E56"/>
    </sheetView>
  </sheetViews>
  <sheetFormatPr baseColWidth="10" defaultRowHeight="14.5" x14ac:dyDescent="0.35"/>
  <cols>
    <col min="1" max="1" width="17.6328125" customWidth="1"/>
    <col min="2" max="2" width="24.7265625" customWidth="1"/>
    <col min="3" max="3" width="12.453125" bestFit="1" customWidth="1"/>
    <col min="4" max="4" width="17.26953125" customWidth="1"/>
    <col min="5" max="5" width="14.08984375" customWidth="1"/>
  </cols>
  <sheetData>
    <row r="1" spans="1:9" x14ac:dyDescent="0.35">
      <c r="A1" s="3"/>
      <c r="B1" s="3"/>
      <c r="C1" s="3"/>
      <c r="D1" s="3"/>
    </row>
    <row r="3" spans="1:9" x14ac:dyDescent="0.35">
      <c r="A3" s="18" t="s">
        <v>25</v>
      </c>
      <c r="B3" s="18" t="s">
        <v>118</v>
      </c>
      <c r="C3" s="16" t="s">
        <v>26</v>
      </c>
      <c r="D3" s="17" t="s">
        <v>30</v>
      </c>
      <c r="E3" s="6" t="s">
        <v>29</v>
      </c>
      <c r="F3" s="6" t="s">
        <v>27</v>
      </c>
      <c r="G3" s="6" t="s">
        <v>101</v>
      </c>
      <c r="H3" s="6" t="s">
        <v>28</v>
      </c>
      <c r="I3" s="6" t="s">
        <v>122</v>
      </c>
    </row>
    <row r="4" spans="1:9" x14ac:dyDescent="0.35">
      <c r="A4" s="3">
        <v>1</v>
      </c>
      <c r="B4" t="s">
        <v>104</v>
      </c>
      <c r="C4" s="19">
        <v>0.64875000000000027</v>
      </c>
      <c r="D4" s="20">
        <v>9.5393920141692897E-3</v>
      </c>
      <c r="E4" s="8">
        <f>D4</f>
        <v>9.5393920141692897E-3</v>
      </c>
      <c r="F4">
        <f>33+10+4+6</f>
        <v>53</v>
      </c>
    </row>
    <row r="5" spans="1:9" x14ac:dyDescent="0.35">
      <c r="A5" s="3">
        <v>2</v>
      </c>
      <c r="B5" t="s">
        <v>105</v>
      </c>
      <c r="C5" s="19">
        <v>5.1083333333333591E-2</v>
      </c>
      <c r="D5" s="19">
        <v>1.1718930554164508E-2</v>
      </c>
      <c r="E5" s="8">
        <f t="shared" ref="E5:E47" si="0">D5</f>
        <v>1.1718930554164508E-2</v>
      </c>
      <c r="F5">
        <v>16</v>
      </c>
    </row>
    <row r="6" spans="1:9" x14ac:dyDescent="0.35">
      <c r="A6" s="3">
        <v>3</v>
      </c>
      <c r="B6" t="s">
        <v>106</v>
      </c>
      <c r="C6" s="19">
        <v>0.73341666666666683</v>
      </c>
      <c r="D6" s="19">
        <v>9.5043849529222423E-3</v>
      </c>
      <c r="E6" s="8">
        <f t="shared" si="0"/>
        <v>9.5043849529222423E-3</v>
      </c>
      <c r="F6">
        <f>104+60+14</f>
        <v>178</v>
      </c>
      <c r="G6" s="4">
        <f>AVERAGE(C4:C12)</f>
        <v>0.28708333333333358</v>
      </c>
      <c r="H6" s="4">
        <f>SUM(C4:C12)</f>
        <v>2.583750000000002</v>
      </c>
      <c r="I6" s="4">
        <f>AVERAGE(D4:D12)</f>
        <v>9.0617747532096907E-3</v>
      </c>
    </row>
    <row r="7" spans="1:9" x14ac:dyDescent="0.35">
      <c r="A7" s="3">
        <v>4</v>
      </c>
      <c r="B7" t="s">
        <v>107</v>
      </c>
      <c r="C7" s="19">
        <v>0.50708333333333366</v>
      </c>
      <c r="D7" s="19">
        <v>8.1445278152474532E-3</v>
      </c>
      <c r="E7" s="8">
        <f t="shared" si="0"/>
        <v>8.1445278152474532E-3</v>
      </c>
      <c r="F7">
        <f>SUM([1]Hoja1!$F$13:$F$15)</f>
        <v>17</v>
      </c>
    </row>
    <row r="8" spans="1:9" x14ac:dyDescent="0.35">
      <c r="A8" s="3">
        <v>5</v>
      </c>
      <c r="B8" t="s">
        <v>108</v>
      </c>
      <c r="C8" s="19">
        <v>2.5083333333333641E-2</v>
      </c>
      <c r="D8" s="19">
        <v>7.3711147958318603E-3</v>
      </c>
      <c r="E8" s="8">
        <f t="shared" si="0"/>
        <v>7.3711147958318603E-3</v>
      </c>
      <c r="F8">
        <f>SUM([1]Hoja1!$F$16:$F$17)</f>
        <v>3</v>
      </c>
    </row>
    <row r="9" spans="1:9" x14ac:dyDescent="0.35">
      <c r="A9" s="3">
        <v>6</v>
      </c>
      <c r="B9" t="s">
        <v>109</v>
      </c>
      <c r="C9" s="19">
        <v>0.10241666666666689</v>
      </c>
      <c r="D9" s="19">
        <v>3.7859388972002737E-3</v>
      </c>
      <c r="E9" s="8">
        <f t="shared" si="0"/>
        <v>3.7859388972002737E-3</v>
      </c>
      <c r="F9">
        <f>SUM([1]Hoja1!$F$18:$F$19)</f>
        <v>40</v>
      </c>
    </row>
    <row r="10" spans="1:9" x14ac:dyDescent="0.35">
      <c r="A10" s="3">
        <v>7</v>
      </c>
      <c r="B10" t="s">
        <v>110</v>
      </c>
      <c r="C10" s="19">
        <v>0.2687500000000001</v>
      </c>
      <c r="D10" s="19">
        <v>1.5394804318340746E-2</v>
      </c>
      <c r="E10" s="8">
        <f t="shared" si="0"/>
        <v>1.5394804318340746E-2</v>
      </c>
      <c r="F10">
        <f>SUM([1]Hoja1!$F$20:$F$27)</f>
        <v>152</v>
      </c>
    </row>
    <row r="11" spans="1:9" x14ac:dyDescent="0.35">
      <c r="A11" s="3">
        <v>8</v>
      </c>
      <c r="B11" t="s">
        <v>111</v>
      </c>
      <c r="C11" s="19">
        <v>0.1490833333333336</v>
      </c>
      <c r="D11" s="19">
        <v>4.0414518843274114E-3</v>
      </c>
      <c r="E11" s="8">
        <f t="shared" si="0"/>
        <v>4.0414518843274114E-3</v>
      </c>
      <c r="F11">
        <f>SUM([1]Hoja1!$F$28:$F$31)</f>
        <v>123</v>
      </c>
    </row>
    <row r="12" spans="1:9" x14ac:dyDescent="0.35">
      <c r="A12" s="3">
        <v>9</v>
      </c>
      <c r="B12" t="s">
        <v>112</v>
      </c>
      <c r="C12" s="19">
        <v>9.8083333333333592E-2</v>
      </c>
      <c r="D12" s="19">
        <v>1.205542754668344E-2</v>
      </c>
      <c r="E12" s="8">
        <f t="shared" si="0"/>
        <v>1.205542754668344E-2</v>
      </c>
      <c r="F12">
        <f>SUM([1]Hoja1!$F$32:$F$38)</f>
        <v>62</v>
      </c>
    </row>
    <row r="13" spans="1:9" x14ac:dyDescent="0.35">
      <c r="A13" s="3">
        <v>10</v>
      </c>
      <c r="B13" t="s">
        <v>113</v>
      </c>
      <c r="C13" s="19">
        <v>1.0416666666666963E-2</v>
      </c>
      <c r="D13" s="19">
        <v>1.1372481406154572E-2</v>
      </c>
      <c r="E13" s="8">
        <f t="shared" si="0"/>
        <v>1.1372481406154572E-2</v>
      </c>
      <c r="F13">
        <f>SUM([1]Hoja1!$F$39:$F$42)</f>
        <v>17</v>
      </c>
    </row>
    <row r="14" spans="1:9" x14ac:dyDescent="0.35">
      <c r="A14" s="3">
        <v>11</v>
      </c>
      <c r="B14" t="s">
        <v>114</v>
      </c>
      <c r="C14" s="19">
        <v>0.65208333333333357</v>
      </c>
      <c r="D14" s="19">
        <v>1.3051181300301151E-2</v>
      </c>
      <c r="E14" s="8">
        <f t="shared" si="0"/>
        <v>1.3051181300301151E-2</v>
      </c>
      <c r="F14">
        <f>SUM([1]Hoja1!$F$43:$F$44)</f>
        <v>42</v>
      </c>
    </row>
    <row r="15" spans="1:9" x14ac:dyDescent="0.35">
      <c r="A15" s="3">
        <v>12</v>
      </c>
      <c r="B15" t="s">
        <v>115</v>
      </c>
      <c r="C15" s="19">
        <v>1.6275000000000002</v>
      </c>
      <c r="D15" s="19">
        <v>1.5755951256588741E-2</v>
      </c>
      <c r="E15" s="8">
        <f t="shared" si="0"/>
        <v>1.5755951256588741E-2</v>
      </c>
      <c r="F15">
        <f>SUM([1]Hoja1!$F$45:$F$50)</f>
        <v>131</v>
      </c>
    </row>
    <row r="16" spans="1:9" x14ac:dyDescent="0.35">
      <c r="A16" s="3">
        <v>13</v>
      </c>
      <c r="B16" t="s">
        <v>116</v>
      </c>
      <c r="C16" s="19">
        <v>8.2416666666667027E-2</v>
      </c>
      <c r="D16" s="19">
        <v>6.506407098647882E-3</v>
      </c>
      <c r="E16" s="8">
        <f t="shared" si="0"/>
        <v>6.506407098647882E-3</v>
      </c>
      <c r="F16">
        <f>SUM([1]Hoja1!$F$51)</f>
        <v>4</v>
      </c>
    </row>
    <row r="17" spans="1:9" x14ac:dyDescent="0.35">
      <c r="A17" s="3">
        <v>14</v>
      </c>
      <c r="B17" t="s">
        <v>117</v>
      </c>
      <c r="C17" s="19">
        <v>0.20408333333333362</v>
      </c>
      <c r="D17" s="19">
        <v>7.2341781380702054E-3</v>
      </c>
      <c r="E17" s="8">
        <f t="shared" si="0"/>
        <v>7.2341781380702054E-3</v>
      </c>
      <c r="F17">
        <f>SUM([1]Hoja1!$F$52:$F$56)</f>
        <v>32</v>
      </c>
      <c r="G17" s="1">
        <f>AVERAGE(C13:C20)</f>
        <v>0.381135416666667</v>
      </c>
      <c r="H17" s="1">
        <f>SUM(C12:C19)</f>
        <v>3.044416666666669</v>
      </c>
      <c r="I17" s="1">
        <f>AVERAGE(D13:D20)</f>
        <v>1.0581250873475544E-2</v>
      </c>
    </row>
    <row r="18" spans="1:9" x14ac:dyDescent="0.35">
      <c r="A18" s="3">
        <v>15</v>
      </c>
      <c r="B18" t="s">
        <v>119</v>
      </c>
      <c r="C18" s="19">
        <v>0.19608333333333375</v>
      </c>
      <c r="D18" s="19">
        <v>5.8594652770823392E-3</v>
      </c>
      <c r="E18" s="8">
        <f t="shared" si="0"/>
        <v>5.8594652770823392E-3</v>
      </c>
      <c r="F18">
        <f>SUM([1]Hoja1!$F$57:$F$65)</f>
        <v>62</v>
      </c>
    </row>
    <row r="19" spans="1:9" x14ac:dyDescent="0.35">
      <c r="A19" s="3">
        <v>16</v>
      </c>
      <c r="B19" t="s">
        <v>120</v>
      </c>
      <c r="C19" s="19">
        <v>0.17375000000000038</v>
      </c>
      <c r="D19" s="19">
        <v>1.7320508075688659E-2</v>
      </c>
      <c r="E19" s="8">
        <f t="shared" si="0"/>
        <v>1.7320508075688659E-2</v>
      </c>
      <c r="F19">
        <f>SUM([1]Hoja1!$F$66:$F$73)</f>
        <v>183</v>
      </c>
    </row>
    <row r="20" spans="1:9" x14ac:dyDescent="0.35">
      <c r="A20" s="3">
        <v>17</v>
      </c>
      <c r="B20" t="s">
        <v>121</v>
      </c>
      <c r="C20" s="19">
        <v>0.10275000000000034</v>
      </c>
      <c r="D20" s="19">
        <v>7.5498344352708004E-3</v>
      </c>
      <c r="E20" s="8">
        <f t="shared" si="0"/>
        <v>7.5498344352708004E-3</v>
      </c>
      <c r="F20">
        <f>SUM([1]Hoja1!$F$74:$F$80)</f>
        <v>121</v>
      </c>
    </row>
    <row r="21" spans="1:9" x14ac:dyDescent="0.35">
      <c r="A21" s="3">
        <v>18</v>
      </c>
      <c r="B21" t="s">
        <v>123</v>
      </c>
      <c r="C21" s="19">
        <v>1.1847500000000002</v>
      </c>
      <c r="D21" s="19">
        <v>2.645751311064635E-3</v>
      </c>
      <c r="E21" s="8">
        <f t="shared" si="0"/>
        <v>2.645751311064635E-3</v>
      </c>
      <c r="F21">
        <v>59</v>
      </c>
    </row>
    <row r="22" spans="1:9" x14ac:dyDescent="0.35">
      <c r="A22" s="3">
        <v>19</v>
      </c>
      <c r="B22" t="s">
        <v>124</v>
      </c>
      <c r="C22" s="19">
        <v>0.4754166666666671</v>
      </c>
      <c r="D22" s="19">
        <v>6.4291005073284354E-3</v>
      </c>
      <c r="E22" s="8">
        <f t="shared" si="0"/>
        <v>6.4291005073284354E-3</v>
      </c>
      <c r="F22">
        <f>SUM([1]Hoja1!$F$83:$F$86)</f>
        <v>74</v>
      </c>
    </row>
    <row r="23" spans="1:9" x14ac:dyDescent="0.35">
      <c r="A23" s="3">
        <v>20</v>
      </c>
      <c r="B23" t="s">
        <v>125</v>
      </c>
      <c r="C23" s="19">
        <v>0.20341666666666702</v>
      </c>
      <c r="D23" s="19">
        <v>9.2915732431777167E-3</v>
      </c>
      <c r="E23" s="8">
        <f t="shared" si="0"/>
        <v>9.2915732431777167E-3</v>
      </c>
      <c r="F23">
        <f>SUM([1]Hoja1!$F$87:$F$92)</f>
        <v>85</v>
      </c>
    </row>
    <row r="24" spans="1:9" x14ac:dyDescent="0.35">
      <c r="A24" s="3">
        <v>21</v>
      </c>
      <c r="B24" t="s">
        <v>126</v>
      </c>
      <c r="C24" s="19">
        <v>8.0833333333337389E-3</v>
      </c>
      <c r="D24" s="19">
        <v>6.4291005073285968E-3</v>
      </c>
      <c r="E24" s="8">
        <f t="shared" si="0"/>
        <v>6.4291005073285968E-3</v>
      </c>
      <c r="F24">
        <f>SUM([1]Hoja1!$F$93:$F$94)</f>
        <v>2</v>
      </c>
    </row>
    <row r="25" spans="1:9" x14ac:dyDescent="0.35">
      <c r="A25" s="3">
        <v>22</v>
      </c>
      <c r="B25" t="s">
        <v>127</v>
      </c>
      <c r="C25" s="19">
        <v>0.13275000000000028</v>
      </c>
      <c r="D25" s="19">
        <v>3.4641016151378858E-3</v>
      </c>
      <c r="E25" s="8">
        <f t="shared" si="0"/>
        <v>3.4641016151378858E-3</v>
      </c>
      <c r="F25">
        <f>SUM([1]Hoja1!$F$95:$F$98)</f>
        <v>6</v>
      </c>
      <c r="G25" s="1">
        <f>AVERAGE(C21:C29)</f>
        <v>0.29030555555555582</v>
      </c>
      <c r="H25" s="1">
        <f>SUM(C21:C29)</f>
        <v>2.6127500000000023</v>
      </c>
      <c r="I25" s="1">
        <f>AVERAGE(D21:D29)</f>
        <v>6.1841781403235326E-3</v>
      </c>
    </row>
    <row r="26" spans="1:9" x14ac:dyDescent="0.35">
      <c r="A26" s="3">
        <v>23</v>
      </c>
      <c r="B26" t="s">
        <v>128</v>
      </c>
      <c r="C26" s="19">
        <v>2.2083333333333677E-2</v>
      </c>
      <c r="D26" s="19">
        <v>1.1547005383791243E-3</v>
      </c>
      <c r="E26" s="8">
        <f t="shared" si="0"/>
        <v>1.1547005383791243E-3</v>
      </c>
      <c r="F26">
        <f>SUM([1]Hoja1!$F$99:$F$100)</f>
        <v>11</v>
      </c>
    </row>
    <row r="27" spans="1:9" x14ac:dyDescent="0.35">
      <c r="A27" s="3">
        <v>24</v>
      </c>
      <c r="B27" t="s">
        <v>129</v>
      </c>
      <c r="C27" s="19">
        <v>0.10441666666666698</v>
      </c>
      <c r="D27" s="19">
        <v>8.6216781042518752E-3</v>
      </c>
      <c r="E27" s="8">
        <f t="shared" si="0"/>
        <v>8.6216781042518752E-3</v>
      </c>
      <c r="F27">
        <f>SUM([1]Hoja1!$F$101:$F$108)</f>
        <v>105</v>
      </c>
    </row>
    <row r="28" spans="1:9" x14ac:dyDescent="0.35">
      <c r="A28" s="3">
        <v>25</v>
      </c>
      <c r="B28" t="s">
        <v>130</v>
      </c>
      <c r="C28" s="19">
        <v>0.25774999999999998</v>
      </c>
      <c r="D28" s="19">
        <v>1.2489995996796772E-2</v>
      </c>
      <c r="E28" s="8">
        <f t="shared" si="0"/>
        <v>1.2489995996796772E-2</v>
      </c>
      <c r="F28">
        <f>SUM([1]Hoja1!$F$109:$F$117)</f>
        <v>167</v>
      </c>
    </row>
    <row r="29" spans="1:9" x14ac:dyDescent="0.35">
      <c r="A29" s="3">
        <v>26</v>
      </c>
      <c r="B29" t="s">
        <v>131</v>
      </c>
      <c r="C29" s="19">
        <v>0.22408333333333363</v>
      </c>
      <c r="D29" s="19">
        <v>5.1316014394467519E-3</v>
      </c>
      <c r="E29" s="8">
        <f t="shared" si="0"/>
        <v>5.1316014394467519E-3</v>
      </c>
      <c r="F29">
        <f>SUM([1]Hoja1!$F$118:$F$124)</f>
        <v>129</v>
      </c>
    </row>
    <row r="30" spans="1:9" x14ac:dyDescent="0.35">
      <c r="A30" s="3">
        <v>27</v>
      </c>
      <c r="B30" t="s">
        <v>132</v>
      </c>
      <c r="C30" s="19">
        <v>0.87708333333333355</v>
      </c>
      <c r="D30" s="19">
        <v>1.4224392195567771E-2</v>
      </c>
      <c r="E30" s="8">
        <f t="shared" si="0"/>
        <v>1.4224392195567771E-2</v>
      </c>
      <c r="F30">
        <f>SUM([1]Hoja1!$F$125:$F$130)</f>
        <v>55</v>
      </c>
    </row>
    <row r="31" spans="1:9" x14ac:dyDescent="0.35">
      <c r="A31" s="3">
        <v>28</v>
      </c>
      <c r="B31" t="s">
        <v>133</v>
      </c>
      <c r="C31" s="19">
        <v>6.9750000000000423E-2</v>
      </c>
      <c r="D31" s="19">
        <v>1.5132745950421472E-2</v>
      </c>
      <c r="E31" s="8">
        <f t="shared" si="0"/>
        <v>1.5132745950421472E-2</v>
      </c>
      <c r="F31">
        <f>SUM([1]Hoja1!$F$131:$F$133)</f>
        <v>33</v>
      </c>
    </row>
    <row r="32" spans="1:9" x14ac:dyDescent="0.35">
      <c r="A32" s="3">
        <v>29</v>
      </c>
      <c r="B32" t="s">
        <v>134</v>
      </c>
      <c r="C32" s="19">
        <v>0.40708333333333346</v>
      </c>
      <c r="D32" s="19">
        <v>4.0414518843277045E-3</v>
      </c>
      <c r="E32" s="8">
        <f t="shared" si="0"/>
        <v>4.0414518843277045E-3</v>
      </c>
      <c r="F32">
        <f>SUM([1]Hoja1!$F$134:$F$139)</f>
        <v>86</v>
      </c>
    </row>
    <row r="33" spans="1:19" x14ac:dyDescent="0.35">
      <c r="A33" s="3">
        <v>30</v>
      </c>
      <c r="B33" t="s">
        <v>135</v>
      </c>
      <c r="C33" s="19">
        <v>0.75908333333333378</v>
      </c>
      <c r="D33" s="19">
        <v>6.5064070986476773E-3</v>
      </c>
      <c r="E33" s="8">
        <f t="shared" si="0"/>
        <v>6.5064070986476773E-3</v>
      </c>
      <c r="F33">
        <f>SUM([1]Hoja1!$F$140:$F$141)</f>
        <v>6</v>
      </c>
      <c r="G33" s="4">
        <f>AVERAGE(C30:C38)</f>
        <v>0.31604629629629666</v>
      </c>
      <c r="H33" s="4">
        <f>SUM(C30:C38)</f>
        <v>2.8444166666666701</v>
      </c>
      <c r="I33" s="4">
        <f>AVERAGE(D30:D38)</f>
        <v>8.3944860729829596E-3</v>
      </c>
    </row>
    <row r="34" spans="1:19" x14ac:dyDescent="0.35">
      <c r="A34" s="3">
        <v>31</v>
      </c>
      <c r="B34" t="s">
        <v>136</v>
      </c>
      <c r="C34" s="19">
        <v>2.083333333333659E-3</v>
      </c>
      <c r="D34" s="19">
        <v>5.5075705472859395E-3</v>
      </c>
      <c r="E34" s="8">
        <f t="shared" si="0"/>
        <v>5.5075705472859395E-3</v>
      </c>
      <c r="F34">
        <f>SUM([1]Hoja1!$F$142)</f>
        <v>2</v>
      </c>
    </row>
    <row r="35" spans="1:19" x14ac:dyDescent="0.35">
      <c r="A35" s="3">
        <v>32</v>
      </c>
      <c r="B35" t="s">
        <v>137</v>
      </c>
      <c r="C35" s="19">
        <v>0.22708333333333375</v>
      </c>
      <c r="D35" s="19">
        <v>8.1445278152469432E-3</v>
      </c>
      <c r="E35" s="8">
        <f t="shared" si="0"/>
        <v>8.1445278152469432E-3</v>
      </c>
      <c r="F35">
        <f>SUM([1]Hoja1!$F$143:$F$150)</f>
        <v>563</v>
      </c>
    </row>
    <row r="36" spans="1:19" x14ac:dyDescent="0.35">
      <c r="A36" s="3">
        <v>33</v>
      </c>
      <c r="B36" t="s">
        <v>138</v>
      </c>
      <c r="C36" s="19">
        <v>0.12241666666666691</v>
      </c>
      <c r="D36" s="19">
        <v>9.2915732431774704E-3</v>
      </c>
      <c r="E36" s="8">
        <f t="shared" si="0"/>
        <v>9.2915732431774704E-3</v>
      </c>
      <c r="F36">
        <f>SUM([1]Hoja1!$F$151:$F$154)</f>
        <v>83</v>
      </c>
    </row>
    <row r="37" spans="1:19" x14ac:dyDescent="0.35">
      <c r="A37" s="3">
        <v>34</v>
      </c>
      <c r="B37" t="s">
        <v>139</v>
      </c>
      <c r="C37" s="19">
        <v>8.4750000000000394E-2</v>
      </c>
      <c r="D37" s="19">
        <v>8.6602540378444576E-3</v>
      </c>
      <c r="E37" s="8">
        <f t="shared" si="0"/>
        <v>8.6602540378444576E-3</v>
      </c>
      <c r="F37">
        <f>SUM([1]Hoja1!$F$155:$F$160)</f>
        <v>106</v>
      </c>
    </row>
    <row r="38" spans="1:19" x14ac:dyDescent="0.35">
      <c r="A38" s="3">
        <v>35</v>
      </c>
      <c r="B38" t="s">
        <v>140</v>
      </c>
      <c r="C38" s="19">
        <v>0.29508333333333397</v>
      </c>
      <c r="D38" s="19">
        <v>4.0414518843271919E-3</v>
      </c>
      <c r="E38" s="8">
        <f t="shared" si="0"/>
        <v>4.0414518843271919E-3</v>
      </c>
      <c r="F38">
        <f>SUM([1]Hoja1!$F$161:$F$165)</f>
        <v>190</v>
      </c>
    </row>
    <row r="39" spans="1:19" x14ac:dyDescent="0.35">
      <c r="A39" s="3">
        <v>36</v>
      </c>
      <c r="B39" t="s">
        <v>141</v>
      </c>
      <c r="C39" s="19">
        <v>2.6294166666666672</v>
      </c>
      <c r="D39" s="19">
        <v>1.0016652800877612E-2</v>
      </c>
      <c r="E39" s="8">
        <f t="shared" si="0"/>
        <v>1.0016652800877612E-2</v>
      </c>
      <c r="F39">
        <f>SUM([1]Hoja1!$F$173:$F$179)</f>
        <v>39</v>
      </c>
    </row>
    <row r="40" spans="1:19" x14ac:dyDescent="0.35">
      <c r="A40" s="3">
        <v>37</v>
      </c>
      <c r="B40" t="s">
        <v>142</v>
      </c>
      <c r="C40" s="19">
        <v>6.2750000000000306E-2</v>
      </c>
      <c r="D40" s="19">
        <v>1.9157244060667839E-2</v>
      </c>
      <c r="E40" s="8">
        <f t="shared" si="0"/>
        <v>1.9157244060667839E-2</v>
      </c>
      <c r="F40">
        <f>SUM([1]Hoja1!$F$180:$F$185)</f>
        <v>22</v>
      </c>
    </row>
    <row r="41" spans="1:19" x14ac:dyDescent="0.35">
      <c r="A41" s="3">
        <v>38</v>
      </c>
      <c r="B41" t="s">
        <v>143</v>
      </c>
      <c r="C41" s="19">
        <v>0.59775000000000045</v>
      </c>
      <c r="D41" s="19">
        <v>1.6370705543744833E-2</v>
      </c>
      <c r="E41" s="8">
        <f t="shared" si="0"/>
        <v>1.6370705543744833E-2</v>
      </c>
      <c r="F41">
        <f>SUM([1]Hoja1!$F$166:$F$172)</f>
        <v>305</v>
      </c>
    </row>
    <row r="42" spans="1:19" x14ac:dyDescent="0.35">
      <c r="A42" s="3">
        <v>39</v>
      </c>
      <c r="B42" t="s">
        <v>144</v>
      </c>
      <c r="C42" s="23">
        <v>3.1740833333333338</v>
      </c>
      <c r="D42" s="19">
        <v>1.8339392937971471E-2</v>
      </c>
      <c r="E42" s="8">
        <f t="shared" si="0"/>
        <v>1.8339392937971471E-2</v>
      </c>
      <c r="F42">
        <f>SUM([1]Hoja1!$F$191:$F$195)</f>
        <v>16</v>
      </c>
      <c r="G42" s="4">
        <f>AVERAGE(C39:C41,C43:C47)</f>
        <v>0.58554166666666707</v>
      </c>
      <c r="H42" s="4">
        <f>SUM(C39:C41,C43:C47)</f>
        <v>4.6843333333333366</v>
      </c>
      <c r="I42" s="4">
        <f>AVERAGE(D39:D41,D43:D47)</f>
        <v>1.623682792068331E-2</v>
      </c>
      <c r="K42" s="26"/>
      <c r="L42" s="34" t="s">
        <v>3</v>
      </c>
      <c r="M42" s="34"/>
      <c r="N42" s="34"/>
      <c r="O42" s="34"/>
      <c r="P42" s="34"/>
      <c r="Q42" s="34"/>
      <c r="R42" s="34"/>
      <c r="S42" s="34"/>
    </row>
    <row r="43" spans="1:19" x14ac:dyDescent="0.35">
      <c r="A43" s="3">
        <v>40</v>
      </c>
      <c r="B43" t="s">
        <v>145</v>
      </c>
      <c r="C43" s="19">
        <v>4.7083333333333734E-2</v>
      </c>
      <c r="D43" s="19">
        <v>1.7897858344878222E-2</v>
      </c>
      <c r="E43" s="8">
        <f t="shared" si="0"/>
        <v>1.7897858344878222E-2</v>
      </c>
      <c r="F43">
        <f>SUM([1]Hoja1!$F$196:$F$198)</f>
        <v>3</v>
      </c>
    </row>
    <row r="44" spans="1:19" x14ac:dyDescent="0.35">
      <c r="A44" s="3">
        <v>41</v>
      </c>
      <c r="B44" t="s">
        <v>146</v>
      </c>
      <c r="C44" s="19">
        <v>0.31275000000000031</v>
      </c>
      <c r="D44" s="19">
        <v>1.8565200420859362E-2</v>
      </c>
      <c r="E44" s="8">
        <f t="shared" si="0"/>
        <v>1.8565200420859362E-2</v>
      </c>
      <c r="F44">
        <f>SUM([1]Hoja1!$F$186:$F$190)</f>
        <v>25</v>
      </c>
    </row>
    <row r="45" spans="1:19" x14ac:dyDescent="0.35">
      <c r="A45" s="3">
        <v>42</v>
      </c>
      <c r="B45" t="s">
        <v>147</v>
      </c>
      <c r="C45" s="19">
        <v>0.80375000000000052</v>
      </c>
      <c r="D45" s="19">
        <v>1.819340539866042E-2</v>
      </c>
      <c r="E45" s="8">
        <f t="shared" si="0"/>
        <v>1.819340539866042E-2</v>
      </c>
      <c r="F45">
        <f>SUM([1]Hoja1!$F$217:$F$220)</f>
        <v>26</v>
      </c>
    </row>
    <row r="46" spans="1:19" x14ac:dyDescent="0.35">
      <c r="A46" s="3">
        <v>43</v>
      </c>
      <c r="B46" t="s">
        <v>148</v>
      </c>
      <c r="C46" s="19">
        <v>0.13008333333333347</v>
      </c>
      <c r="D46" s="19">
        <v>1.6165807537309486E-2</v>
      </c>
      <c r="E46" s="8">
        <f t="shared" si="0"/>
        <v>1.6165807537309486E-2</v>
      </c>
      <c r="F46">
        <f>SUM([1]Hoja1!$F$208:$F$216)</f>
        <v>122</v>
      </c>
    </row>
    <row r="47" spans="1:19" x14ac:dyDescent="0.35">
      <c r="A47" s="3">
        <v>44</v>
      </c>
      <c r="B47" t="s">
        <v>149</v>
      </c>
      <c r="C47" s="19">
        <v>0.10075000000000027</v>
      </c>
      <c r="D47" s="19">
        <v>1.35277492584687E-2</v>
      </c>
      <c r="E47" s="8">
        <f t="shared" si="0"/>
        <v>1.35277492584687E-2</v>
      </c>
      <c r="F47">
        <f>SUM([1]Hoja1!$F$199:$F$207)</f>
        <v>140</v>
      </c>
    </row>
    <row r="48" spans="1:19" x14ac:dyDescent="0.35">
      <c r="C48" s="4">
        <f>SUM(C4:C47)</f>
        <v>18.948416666666681</v>
      </c>
      <c r="F48">
        <f>SUM(F4:F47)</f>
        <v>3696</v>
      </c>
      <c r="H48" s="4">
        <f>SUM(H42,H33,H25,H17,H6)</f>
        <v>15.76966666666668</v>
      </c>
    </row>
    <row r="50" spans="2:7" x14ac:dyDescent="0.35">
      <c r="B50" s="6" t="s">
        <v>150</v>
      </c>
      <c r="C50" s="4">
        <f>AVERAGE(C4:C47)</f>
        <v>0.43064583333333367</v>
      </c>
      <c r="F50" s="4"/>
    </row>
    <row r="51" spans="2:7" x14ac:dyDescent="0.35">
      <c r="B51" s="6" t="s">
        <v>151</v>
      </c>
      <c r="C51">
        <f>STDEV(C4:C47)</f>
        <v>0.64685287570299377</v>
      </c>
    </row>
    <row r="54" spans="2:7" x14ac:dyDescent="0.35">
      <c r="E54" s="6" t="s">
        <v>155</v>
      </c>
      <c r="F54" s="4">
        <f>AVERAGE(C4:C6,C13:C15,C21:C23,C30:C32,C39:C41)</f>
        <v>0.68204444444444479</v>
      </c>
      <c r="G54" s="4">
        <f>SUM(C4:C6,C13:C15,C21:C23,C30:C32,C39:C41)</f>
        <v>10.230666666666671</v>
      </c>
    </row>
    <row r="55" spans="2:7" x14ac:dyDescent="0.35">
      <c r="E55" s="6" t="s">
        <v>156</v>
      </c>
      <c r="F55" s="4">
        <f>AVERAGE(C7:C9,C16:C17,C24:C26,C33:C35,C42:C44)</f>
        <v>0.40044047619047657</v>
      </c>
      <c r="G55" s="4">
        <f>SUM(C7:C9,C16:C17,C24:C26,C33:C35,C43:C44)</f>
        <v>2.4320833333333378</v>
      </c>
    </row>
    <row r="56" spans="2:7" x14ac:dyDescent="0.35">
      <c r="E56" s="6" t="s">
        <v>157</v>
      </c>
      <c r="F56" s="4">
        <f>AVERAGE(C10:C12,C18:C20,C27:C29,C36:C38,C45:C47)</f>
        <v>0.20743888888888914</v>
      </c>
      <c r="G56" s="4">
        <f>SUM(C10:C12,C18:C20,C27:C29,C36:C38,C45:C47)</f>
        <v>3.1115833333333374</v>
      </c>
    </row>
  </sheetData>
  <mergeCells count="1">
    <mergeCell ref="L42:S42"/>
  </mergeCells>
  <phoneticPr fontId="4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86716-04EA-44EA-A8CB-FB429DACA6BE}">
  <sheetPr codeName="Hoja3"/>
  <dimension ref="A1:O47"/>
  <sheetViews>
    <sheetView tabSelected="1" workbookViewId="0">
      <selection activeCell="E1" sqref="E1"/>
    </sheetView>
  </sheetViews>
  <sheetFormatPr baseColWidth="10" defaultRowHeight="14.5" x14ac:dyDescent="0.35"/>
  <cols>
    <col min="1" max="1" width="14.26953125" customWidth="1"/>
    <col min="9" max="9" width="21.08984375" customWidth="1"/>
    <col min="11" max="11" width="12.90625" customWidth="1"/>
  </cols>
  <sheetData>
    <row r="1" spans="1:15" x14ac:dyDescent="0.35">
      <c r="A1" s="18" t="s">
        <v>152</v>
      </c>
      <c r="B1" s="16" t="s">
        <v>26</v>
      </c>
      <c r="C1" s="6" t="s">
        <v>27</v>
      </c>
      <c r="D1" s="6" t="s">
        <v>153</v>
      </c>
      <c r="E1" s="6" t="s">
        <v>154</v>
      </c>
      <c r="F1" s="6" t="s">
        <v>0</v>
      </c>
      <c r="G1" s="6" t="s">
        <v>1</v>
      </c>
    </row>
    <row r="2" spans="1:15" x14ac:dyDescent="0.35">
      <c r="A2" s="3">
        <v>1</v>
      </c>
      <c r="B2" s="19">
        <v>0.64875000000000005</v>
      </c>
      <c r="C2">
        <f>33+10+4+6</f>
        <v>53</v>
      </c>
      <c r="D2">
        <f t="shared" ref="D2:D38" si="0">_xlfn.RANK.AVG(B2,B$2:B$45,)</f>
        <v>9</v>
      </c>
      <c r="E2">
        <f t="shared" ref="E2:E38" si="1">_xlfn.RANK.AVG(C2,C$2:C$45,)</f>
        <v>24</v>
      </c>
      <c r="F2">
        <f>E2-D2</f>
        <v>15</v>
      </c>
      <c r="G2">
        <f>POWER(F2,2)</f>
        <v>225</v>
      </c>
    </row>
    <row r="3" spans="1:15" x14ac:dyDescent="0.35">
      <c r="A3" s="3">
        <v>2</v>
      </c>
      <c r="B3" s="19">
        <v>5.1083333333333591E-2</v>
      </c>
      <c r="C3">
        <v>16</v>
      </c>
      <c r="D3">
        <f t="shared" si="0"/>
        <v>37</v>
      </c>
      <c r="E3">
        <f t="shared" si="1"/>
        <v>35</v>
      </c>
      <c r="F3">
        <f t="shared" ref="F3:F45" si="2">E3-D3</f>
        <v>-2</v>
      </c>
      <c r="G3">
        <f t="shared" ref="G3:G45" si="3">POWER(F3,2)</f>
        <v>4</v>
      </c>
      <c r="I3" t="s">
        <v>11</v>
      </c>
      <c r="J3">
        <v>42</v>
      </c>
      <c r="M3" s="27" t="s">
        <v>5</v>
      </c>
      <c r="N3" s="28" t="s">
        <v>6</v>
      </c>
      <c r="O3" s="24" t="s">
        <v>4</v>
      </c>
    </row>
    <row r="4" spans="1:15" x14ac:dyDescent="0.35">
      <c r="A4" s="3">
        <v>3</v>
      </c>
      <c r="B4" s="19">
        <v>0.73341666666666683</v>
      </c>
      <c r="C4">
        <f>104+60+14</f>
        <v>178</v>
      </c>
      <c r="D4">
        <f t="shared" si="0"/>
        <v>7</v>
      </c>
      <c r="E4">
        <f t="shared" si="1"/>
        <v>5</v>
      </c>
      <c r="F4">
        <f t="shared" si="2"/>
        <v>-2</v>
      </c>
      <c r="G4">
        <f t="shared" si="3"/>
        <v>4</v>
      </c>
      <c r="I4" t="s">
        <v>2</v>
      </c>
      <c r="J4">
        <v>43</v>
      </c>
      <c r="L4" t="s">
        <v>7</v>
      </c>
      <c r="M4">
        <v>0.40214480000000002</v>
      </c>
      <c r="N4">
        <v>0.40200000000000002</v>
      </c>
      <c r="O4">
        <f>1-(6*J5/(J4*(POWER(J4,2)-1)))</f>
        <v>0.4022576260948354</v>
      </c>
    </row>
    <row r="5" spans="1:15" x14ac:dyDescent="0.35">
      <c r="A5" s="3">
        <v>4</v>
      </c>
      <c r="B5" s="19">
        <v>0.50708333333333366</v>
      </c>
      <c r="C5">
        <f>SUM([1]Hoja1!$F$13:$F$15)</f>
        <v>17</v>
      </c>
      <c r="D5">
        <f t="shared" si="0"/>
        <v>11</v>
      </c>
      <c r="E5">
        <f t="shared" si="1"/>
        <v>33.5</v>
      </c>
      <c r="F5">
        <f>E5-D5</f>
        <v>22.5</v>
      </c>
      <c r="G5">
        <f t="shared" si="3"/>
        <v>506.25</v>
      </c>
      <c r="I5" t="s">
        <v>10</v>
      </c>
      <c r="J5">
        <v>7916.5</v>
      </c>
      <c r="L5" s="29" t="s">
        <v>9</v>
      </c>
      <c r="M5">
        <v>8.0000000000000002E-3</v>
      </c>
      <c r="N5">
        <v>8.0000000000000002E-3</v>
      </c>
    </row>
    <row r="6" spans="1:15" x14ac:dyDescent="0.35">
      <c r="A6" s="3">
        <v>5</v>
      </c>
      <c r="B6" s="19">
        <v>2.5083333333333641E-2</v>
      </c>
      <c r="C6">
        <f>SUM([1]Hoja1!$F$16:$F$17)</f>
        <v>3</v>
      </c>
      <c r="D6">
        <f t="shared" si="0"/>
        <v>39</v>
      </c>
      <c r="E6">
        <f t="shared" si="1"/>
        <v>40.5</v>
      </c>
      <c r="F6">
        <f t="shared" si="2"/>
        <v>1.5</v>
      </c>
      <c r="G6">
        <f t="shared" si="3"/>
        <v>2.25</v>
      </c>
    </row>
    <row r="7" spans="1:15" x14ac:dyDescent="0.35">
      <c r="A7" s="3">
        <v>6</v>
      </c>
      <c r="B7" s="19">
        <v>0.10241666666666689</v>
      </c>
      <c r="C7">
        <f>SUM([1]Hoja1!$F$18:$F$19)</f>
        <v>40</v>
      </c>
      <c r="D7">
        <f t="shared" si="0"/>
        <v>30</v>
      </c>
      <c r="E7">
        <f t="shared" si="1"/>
        <v>26</v>
      </c>
      <c r="F7">
        <f t="shared" si="2"/>
        <v>-4</v>
      </c>
      <c r="G7">
        <f t="shared" si="3"/>
        <v>16</v>
      </c>
    </row>
    <row r="8" spans="1:15" x14ac:dyDescent="0.35">
      <c r="A8" s="3">
        <v>7</v>
      </c>
      <c r="B8" s="19">
        <v>0.2687500000000001</v>
      </c>
      <c r="C8">
        <f>SUM([1]Hoja1!$F$20:$F$27)</f>
        <v>152</v>
      </c>
      <c r="D8">
        <f t="shared" si="0"/>
        <v>16</v>
      </c>
      <c r="E8">
        <f t="shared" si="1"/>
        <v>7</v>
      </c>
      <c r="F8">
        <f t="shared" si="2"/>
        <v>-9</v>
      </c>
      <c r="G8">
        <f t="shared" si="3"/>
        <v>81</v>
      </c>
    </row>
    <row r="9" spans="1:15" x14ac:dyDescent="0.35">
      <c r="A9" s="3">
        <v>8</v>
      </c>
      <c r="B9" s="19">
        <v>0.1490833333333336</v>
      </c>
      <c r="C9">
        <f>SUM([1]Hoja1!$F$28:$F$31)</f>
        <v>123</v>
      </c>
      <c r="D9">
        <f t="shared" si="0"/>
        <v>24</v>
      </c>
      <c r="E9">
        <f t="shared" si="1"/>
        <v>11</v>
      </c>
      <c r="F9">
        <f t="shared" si="2"/>
        <v>-13</v>
      </c>
      <c r="G9">
        <f t="shared" si="3"/>
        <v>169</v>
      </c>
      <c r="H9" t="s">
        <v>8</v>
      </c>
    </row>
    <row r="10" spans="1:15" x14ac:dyDescent="0.35">
      <c r="A10" s="3">
        <v>9</v>
      </c>
      <c r="B10" s="19">
        <v>9.8083333333333592E-2</v>
      </c>
      <c r="C10">
        <f>SUM([1]Hoja1!$F$32:$F$38)</f>
        <v>62</v>
      </c>
      <c r="D10">
        <f t="shared" si="0"/>
        <v>32</v>
      </c>
      <c r="E10">
        <f t="shared" si="1"/>
        <v>20.5</v>
      </c>
      <c r="F10">
        <f t="shared" si="2"/>
        <v>-11.5</v>
      </c>
      <c r="G10">
        <f t="shared" si="3"/>
        <v>132.25</v>
      </c>
    </row>
    <row r="11" spans="1:15" x14ac:dyDescent="0.35">
      <c r="A11" s="3">
        <v>10</v>
      </c>
      <c r="B11" s="19">
        <v>1.0416666666666963E-2</v>
      </c>
      <c r="C11">
        <f>SUM([1]Hoja1!$F$39:$F$42)</f>
        <v>17</v>
      </c>
      <c r="D11">
        <f t="shared" si="0"/>
        <v>41</v>
      </c>
      <c r="E11">
        <f t="shared" si="1"/>
        <v>33.5</v>
      </c>
      <c r="F11">
        <f t="shared" si="2"/>
        <v>-7.5</v>
      </c>
      <c r="G11">
        <f t="shared" si="3"/>
        <v>56.25</v>
      </c>
    </row>
    <row r="12" spans="1:15" x14ac:dyDescent="0.35">
      <c r="A12" s="3">
        <v>11</v>
      </c>
      <c r="B12" s="19">
        <v>0.65208333333333357</v>
      </c>
      <c r="C12">
        <f>SUM([1]Hoja1!$F$43:$F$44)</f>
        <v>42</v>
      </c>
      <c r="D12">
        <f t="shared" si="0"/>
        <v>8</v>
      </c>
      <c r="E12">
        <f t="shared" si="1"/>
        <v>25</v>
      </c>
      <c r="F12">
        <f t="shared" si="2"/>
        <v>17</v>
      </c>
      <c r="G12">
        <f t="shared" si="3"/>
        <v>289</v>
      </c>
    </row>
    <row r="13" spans="1:15" x14ac:dyDescent="0.35">
      <c r="A13" s="3">
        <v>12</v>
      </c>
      <c r="B13" s="19">
        <v>1.6275000000000002</v>
      </c>
      <c r="C13">
        <f>SUM([1]Hoja1!$F$45:$F$50)</f>
        <v>131</v>
      </c>
      <c r="D13">
        <f t="shared" si="0"/>
        <v>2</v>
      </c>
      <c r="E13">
        <f t="shared" si="1"/>
        <v>9</v>
      </c>
      <c r="F13">
        <f t="shared" si="2"/>
        <v>7</v>
      </c>
      <c r="G13">
        <f t="shared" si="3"/>
        <v>49</v>
      </c>
    </row>
    <row r="14" spans="1:15" x14ac:dyDescent="0.35">
      <c r="A14" s="3">
        <v>13</v>
      </c>
      <c r="B14" s="19">
        <v>8.2416666666667027E-2</v>
      </c>
      <c r="C14">
        <f>SUM([1]Hoja1!$F$51)</f>
        <v>4</v>
      </c>
      <c r="D14">
        <f t="shared" si="0"/>
        <v>34</v>
      </c>
      <c r="E14">
        <f t="shared" si="1"/>
        <v>39</v>
      </c>
      <c r="F14">
        <f t="shared" si="2"/>
        <v>5</v>
      </c>
      <c r="G14">
        <f t="shared" si="3"/>
        <v>25</v>
      </c>
    </row>
    <row r="15" spans="1:15" x14ac:dyDescent="0.35">
      <c r="A15" s="3">
        <v>14</v>
      </c>
      <c r="B15" s="19">
        <v>0.20408333333333362</v>
      </c>
      <c r="C15">
        <f>SUM([1]Hoja1!$F$52:$F$56)</f>
        <v>32</v>
      </c>
      <c r="D15">
        <f t="shared" si="0"/>
        <v>20</v>
      </c>
      <c r="E15">
        <f t="shared" si="1"/>
        <v>29</v>
      </c>
      <c r="F15">
        <f>E15-D15</f>
        <v>9</v>
      </c>
      <c r="G15">
        <f t="shared" si="3"/>
        <v>81</v>
      </c>
    </row>
    <row r="16" spans="1:15" x14ac:dyDescent="0.35">
      <c r="A16" s="3">
        <v>15</v>
      </c>
      <c r="B16" s="19">
        <v>0.19608333333333375</v>
      </c>
      <c r="C16">
        <f>SUM([1]Hoja1!$F$57:$F$65)</f>
        <v>62</v>
      </c>
      <c r="D16">
        <f t="shared" si="0"/>
        <v>22</v>
      </c>
      <c r="E16">
        <f t="shared" si="1"/>
        <v>20.5</v>
      </c>
      <c r="F16">
        <f t="shared" si="2"/>
        <v>-1.5</v>
      </c>
      <c r="G16">
        <f t="shared" si="3"/>
        <v>2.25</v>
      </c>
    </row>
    <row r="17" spans="1:7" x14ac:dyDescent="0.35">
      <c r="A17" s="3">
        <v>16</v>
      </c>
      <c r="B17" s="19">
        <v>0.17375000000000038</v>
      </c>
      <c r="C17">
        <f>SUM([1]Hoja1!$F$66:$F$73)</f>
        <v>183</v>
      </c>
      <c r="D17">
        <f t="shared" si="0"/>
        <v>23</v>
      </c>
      <c r="E17">
        <f t="shared" si="1"/>
        <v>4</v>
      </c>
      <c r="F17">
        <f>E17-D17</f>
        <v>-19</v>
      </c>
      <c r="G17">
        <f>POWER(F17,2)</f>
        <v>361</v>
      </c>
    </row>
    <row r="18" spans="1:7" x14ac:dyDescent="0.35">
      <c r="A18" s="3">
        <v>17</v>
      </c>
      <c r="B18" s="19">
        <v>0.10275000000000034</v>
      </c>
      <c r="C18">
        <f>SUM([1]Hoja1!$F$74:$F$80)</f>
        <v>121</v>
      </c>
      <c r="D18">
        <f t="shared" si="0"/>
        <v>29</v>
      </c>
      <c r="E18">
        <f t="shared" si="1"/>
        <v>13</v>
      </c>
      <c r="F18">
        <f t="shared" si="2"/>
        <v>-16</v>
      </c>
      <c r="G18">
        <f t="shared" si="3"/>
        <v>256</v>
      </c>
    </row>
    <row r="19" spans="1:7" x14ac:dyDescent="0.35">
      <c r="A19" s="3">
        <v>18</v>
      </c>
      <c r="B19" s="19">
        <v>1.1847500000000002</v>
      </c>
      <c r="C19">
        <v>59</v>
      </c>
      <c r="D19">
        <f t="shared" si="0"/>
        <v>3</v>
      </c>
      <c r="E19">
        <f t="shared" si="1"/>
        <v>22</v>
      </c>
      <c r="F19">
        <f t="shared" si="2"/>
        <v>19</v>
      </c>
      <c r="G19">
        <f t="shared" si="3"/>
        <v>361</v>
      </c>
    </row>
    <row r="20" spans="1:7" x14ac:dyDescent="0.35">
      <c r="A20" s="3">
        <v>19</v>
      </c>
      <c r="B20" s="19">
        <v>0.4754166666666671</v>
      </c>
      <c r="C20">
        <f>SUM([1]Hoja1!$F$83:$F$86)</f>
        <v>74</v>
      </c>
      <c r="D20">
        <f t="shared" si="0"/>
        <v>12</v>
      </c>
      <c r="E20">
        <f t="shared" si="1"/>
        <v>19</v>
      </c>
      <c r="F20">
        <f t="shared" si="2"/>
        <v>7</v>
      </c>
      <c r="G20">
        <f t="shared" si="3"/>
        <v>49</v>
      </c>
    </row>
    <row r="21" spans="1:7" x14ac:dyDescent="0.35">
      <c r="A21" s="3">
        <v>20</v>
      </c>
      <c r="B21" s="19">
        <v>0.20341666666666702</v>
      </c>
      <c r="C21">
        <f>SUM([1]Hoja1!$F$87:$F$92)</f>
        <v>85</v>
      </c>
      <c r="D21">
        <f t="shared" si="0"/>
        <v>21</v>
      </c>
      <c r="E21">
        <f t="shared" si="1"/>
        <v>17</v>
      </c>
      <c r="F21">
        <f t="shared" si="2"/>
        <v>-4</v>
      </c>
      <c r="G21">
        <f t="shared" si="3"/>
        <v>16</v>
      </c>
    </row>
    <row r="22" spans="1:7" x14ac:dyDescent="0.35">
      <c r="A22" s="3">
        <v>21</v>
      </c>
      <c r="B22" s="19">
        <v>8.0833333333337389E-3</v>
      </c>
      <c r="C22">
        <f>SUM([1]Hoja1!$F$93:$F$94)</f>
        <v>2</v>
      </c>
      <c r="D22">
        <f t="shared" si="0"/>
        <v>42</v>
      </c>
      <c r="E22">
        <f t="shared" si="1"/>
        <v>42.5</v>
      </c>
      <c r="F22">
        <f t="shared" si="2"/>
        <v>0.5</v>
      </c>
      <c r="G22">
        <f t="shared" si="3"/>
        <v>0.25</v>
      </c>
    </row>
    <row r="23" spans="1:7" x14ac:dyDescent="0.35">
      <c r="A23" s="3">
        <v>22</v>
      </c>
      <c r="B23" s="19">
        <v>0.13275000000000028</v>
      </c>
      <c r="C23">
        <f>SUM([1]Hoja1!$F$95:$F$98)</f>
        <v>6</v>
      </c>
      <c r="D23">
        <f t="shared" si="0"/>
        <v>25</v>
      </c>
      <c r="E23">
        <f t="shared" si="1"/>
        <v>37.5</v>
      </c>
      <c r="F23">
        <f t="shared" si="2"/>
        <v>12.5</v>
      </c>
      <c r="G23">
        <f t="shared" si="3"/>
        <v>156.25</v>
      </c>
    </row>
    <row r="24" spans="1:7" x14ac:dyDescent="0.35">
      <c r="A24" s="3">
        <v>23</v>
      </c>
      <c r="B24" s="19">
        <v>2.2083333333333677E-2</v>
      </c>
      <c r="C24">
        <f>SUM([1]Hoja1!$F$99:$F$100)</f>
        <v>11</v>
      </c>
      <c r="D24">
        <f t="shared" si="0"/>
        <v>40</v>
      </c>
      <c r="E24">
        <f t="shared" si="1"/>
        <v>36</v>
      </c>
      <c r="F24">
        <f t="shared" si="2"/>
        <v>-4</v>
      </c>
      <c r="G24">
        <f t="shared" si="3"/>
        <v>16</v>
      </c>
    </row>
    <row r="25" spans="1:7" x14ac:dyDescent="0.35">
      <c r="A25" s="3">
        <v>24</v>
      </c>
      <c r="B25" s="19">
        <v>0.10441666666666698</v>
      </c>
      <c r="C25">
        <f>SUM([1]Hoja1!$F$101:$F$108)</f>
        <v>105</v>
      </c>
      <c r="D25">
        <f t="shared" si="0"/>
        <v>28</v>
      </c>
      <c r="E25">
        <f t="shared" si="1"/>
        <v>15</v>
      </c>
      <c r="F25">
        <f t="shared" si="2"/>
        <v>-13</v>
      </c>
      <c r="G25">
        <f t="shared" si="3"/>
        <v>169</v>
      </c>
    </row>
    <row r="26" spans="1:7" x14ac:dyDescent="0.35">
      <c r="A26" s="3">
        <v>25</v>
      </c>
      <c r="B26" s="19">
        <v>0.25774999999999998</v>
      </c>
      <c r="C26">
        <f>SUM([1]Hoja1!$F$109:$F$117)</f>
        <v>167</v>
      </c>
      <c r="D26">
        <f t="shared" si="0"/>
        <v>17</v>
      </c>
      <c r="E26">
        <f t="shared" si="1"/>
        <v>6</v>
      </c>
      <c r="F26">
        <f t="shared" si="2"/>
        <v>-11</v>
      </c>
      <c r="G26">
        <f t="shared" si="3"/>
        <v>121</v>
      </c>
    </row>
    <row r="27" spans="1:7" x14ac:dyDescent="0.35">
      <c r="A27" s="3">
        <v>26</v>
      </c>
      <c r="B27" s="19">
        <v>0.22408333333333363</v>
      </c>
      <c r="C27">
        <f>SUM([1]Hoja1!$F$118:$F$124)</f>
        <v>129</v>
      </c>
      <c r="D27">
        <f t="shared" si="0"/>
        <v>19</v>
      </c>
      <c r="E27">
        <f t="shared" si="1"/>
        <v>10</v>
      </c>
      <c r="F27">
        <f t="shared" si="2"/>
        <v>-9</v>
      </c>
      <c r="G27">
        <f t="shared" si="3"/>
        <v>81</v>
      </c>
    </row>
    <row r="28" spans="1:7" x14ac:dyDescent="0.35">
      <c r="A28" s="3">
        <v>27</v>
      </c>
      <c r="B28" s="19">
        <v>0.87708333333333355</v>
      </c>
      <c r="C28">
        <f>SUM([1]Hoja1!$F$125:$F$130)</f>
        <v>55</v>
      </c>
      <c r="D28">
        <f t="shared" si="0"/>
        <v>4</v>
      </c>
      <c r="E28">
        <f t="shared" si="1"/>
        <v>23</v>
      </c>
      <c r="F28">
        <f t="shared" si="2"/>
        <v>19</v>
      </c>
      <c r="G28">
        <f t="shared" si="3"/>
        <v>361</v>
      </c>
    </row>
    <row r="29" spans="1:7" x14ac:dyDescent="0.35">
      <c r="A29" s="3">
        <v>28</v>
      </c>
      <c r="B29" s="19">
        <v>6.9750000000000423E-2</v>
      </c>
      <c r="C29">
        <f>SUM([1]Hoja1!$F$131:$F$133)</f>
        <v>33</v>
      </c>
      <c r="D29">
        <f t="shared" si="0"/>
        <v>35</v>
      </c>
      <c r="E29">
        <f t="shared" si="1"/>
        <v>28</v>
      </c>
      <c r="F29">
        <f t="shared" si="2"/>
        <v>-7</v>
      </c>
      <c r="G29">
        <f t="shared" si="3"/>
        <v>49</v>
      </c>
    </row>
    <row r="30" spans="1:7" x14ac:dyDescent="0.35">
      <c r="A30" s="3">
        <v>29</v>
      </c>
      <c r="B30" s="19">
        <v>0.40708333333333346</v>
      </c>
      <c r="C30">
        <f>SUM([1]Hoja1!$F$134:$F$139)</f>
        <v>86</v>
      </c>
      <c r="D30">
        <f t="shared" si="0"/>
        <v>13</v>
      </c>
      <c r="E30">
        <f t="shared" si="1"/>
        <v>16</v>
      </c>
      <c r="F30">
        <f t="shared" si="2"/>
        <v>3</v>
      </c>
      <c r="G30">
        <f t="shared" si="3"/>
        <v>9</v>
      </c>
    </row>
    <row r="31" spans="1:7" x14ac:dyDescent="0.35">
      <c r="A31" s="3">
        <v>30</v>
      </c>
      <c r="B31" s="19">
        <v>0.75908333333333378</v>
      </c>
      <c r="C31">
        <f>SUM([1]Hoja1!$F$140:$F$141)</f>
        <v>6</v>
      </c>
      <c r="D31">
        <f t="shared" si="0"/>
        <v>6</v>
      </c>
      <c r="E31">
        <f t="shared" si="1"/>
        <v>37.5</v>
      </c>
      <c r="F31">
        <f t="shared" si="2"/>
        <v>31.5</v>
      </c>
      <c r="G31">
        <f t="shared" si="3"/>
        <v>992.25</v>
      </c>
    </row>
    <row r="32" spans="1:7" x14ac:dyDescent="0.35">
      <c r="A32" s="3">
        <v>31</v>
      </c>
      <c r="B32" s="19">
        <v>2.083333333333659E-3</v>
      </c>
      <c r="C32">
        <f>SUM([1]Hoja1!$F$142)</f>
        <v>2</v>
      </c>
      <c r="D32">
        <f t="shared" si="0"/>
        <v>43</v>
      </c>
      <c r="E32">
        <f t="shared" si="1"/>
        <v>42.5</v>
      </c>
      <c r="F32">
        <f t="shared" si="2"/>
        <v>-0.5</v>
      </c>
      <c r="G32">
        <f t="shared" si="3"/>
        <v>0.25</v>
      </c>
    </row>
    <row r="33" spans="1:8" x14ac:dyDescent="0.35">
      <c r="A33" s="3">
        <v>32</v>
      </c>
      <c r="B33" s="19">
        <v>0.22708333333333375</v>
      </c>
      <c r="C33">
        <f>SUM([1]Hoja1!$F$143:$F$150)</f>
        <v>563</v>
      </c>
      <c r="D33">
        <f t="shared" si="0"/>
        <v>18</v>
      </c>
      <c r="E33">
        <f t="shared" si="1"/>
        <v>1</v>
      </c>
      <c r="F33">
        <f t="shared" si="2"/>
        <v>-17</v>
      </c>
      <c r="G33">
        <f t="shared" si="3"/>
        <v>289</v>
      </c>
    </row>
    <row r="34" spans="1:8" x14ac:dyDescent="0.35">
      <c r="A34" s="3">
        <v>33</v>
      </c>
      <c r="B34" s="19">
        <v>0.12241666666666691</v>
      </c>
      <c r="C34">
        <f>SUM([1]Hoja1!$F$151:$F$154)</f>
        <v>83</v>
      </c>
      <c r="D34">
        <f t="shared" si="0"/>
        <v>27</v>
      </c>
      <c r="E34">
        <f t="shared" si="1"/>
        <v>18</v>
      </c>
      <c r="F34">
        <f t="shared" si="2"/>
        <v>-9</v>
      </c>
      <c r="G34">
        <f t="shared" si="3"/>
        <v>81</v>
      </c>
    </row>
    <row r="35" spans="1:8" x14ac:dyDescent="0.35">
      <c r="A35" s="3">
        <v>34</v>
      </c>
      <c r="B35" s="19">
        <v>8.4750000000000394E-2</v>
      </c>
      <c r="C35">
        <f>SUM([1]Hoja1!$F$155:$F$160)</f>
        <v>106</v>
      </c>
      <c r="D35">
        <f t="shared" si="0"/>
        <v>33</v>
      </c>
      <c r="E35">
        <f t="shared" si="1"/>
        <v>14</v>
      </c>
      <c r="F35">
        <f t="shared" si="2"/>
        <v>-19</v>
      </c>
      <c r="G35">
        <f t="shared" si="3"/>
        <v>361</v>
      </c>
    </row>
    <row r="36" spans="1:8" x14ac:dyDescent="0.35">
      <c r="A36" s="3">
        <v>35</v>
      </c>
      <c r="B36" s="19">
        <v>0.29508333333333397</v>
      </c>
      <c r="C36">
        <f>SUM([1]Hoja1!$F$161:$F$165)</f>
        <v>190</v>
      </c>
      <c r="D36">
        <f t="shared" si="0"/>
        <v>15</v>
      </c>
      <c r="E36">
        <f t="shared" si="1"/>
        <v>3</v>
      </c>
      <c r="F36">
        <f t="shared" si="2"/>
        <v>-12</v>
      </c>
      <c r="G36">
        <f t="shared" si="3"/>
        <v>144</v>
      </c>
    </row>
    <row r="37" spans="1:8" x14ac:dyDescent="0.35">
      <c r="A37" s="3">
        <v>36</v>
      </c>
      <c r="B37" s="19">
        <v>2.6294166666666672</v>
      </c>
      <c r="C37">
        <f>SUM([1]Hoja1!$F$173:$F$179)</f>
        <v>39</v>
      </c>
      <c r="D37">
        <f t="shared" si="0"/>
        <v>1</v>
      </c>
      <c r="E37">
        <f t="shared" si="1"/>
        <v>27</v>
      </c>
      <c r="F37">
        <f t="shared" si="2"/>
        <v>26</v>
      </c>
      <c r="G37">
        <f t="shared" si="3"/>
        <v>676</v>
      </c>
    </row>
    <row r="38" spans="1:8" x14ac:dyDescent="0.35">
      <c r="A38" s="3">
        <v>37</v>
      </c>
      <c r="B38" s="19">
        <v>6.2750000000000306E-2</v>
      </c>
      <c r="C38">
        <f>SUM([1]Hoja1!$F$180:$F$185)</f>
        <v>22</v>
      </c>
      <c r="D38">
        <f t="shared" si="0"/>
        <v>36</v>
      </c>
      <c r="E38">
        <f t="shared" si="1"/>
        <v>32</v>
      </c>
      <c r="F38">
        <f t="shared" si="2"/>
        <v>-4</v>
      </c>
      <c r="G38">
        <f t="shared" si="3"/>
        <v>16</v>
      </c>
    </row>
    <row r="39" spans="1:8" x14ac:dyDescent="0.35">
      <c r="A39" s="25">
        <v>39</v>
      </c>
      <c r="B39" s="23"/>
      <c r="C39" s="26"/>
      <c r="D39" s="26"/>
      <c r="E39" s="26"/>
      <c r="F39" s="26"/>
      <c r="G39" s="26"/>
      <c r="H39" t="s">
        <v>3</v>
      </c>
    </row>
    <row r="40" spans="1:8" x14ac:dyDescent="0.35">
      <c r="A40" s="3">
        <v>38</v>
      </c>
      <c r="B40" s="19">
        <v>0.59775000000000045</v>
      </c>
      <c r="C40">
        <f>SUM([1]Hoja1!$F$166:$F$172)</f>
        <v>305</v>
      </c>
      <c r="D40">
        <f t="shared" ref="D40:E45" si="4">_xlfn.RANK.AVG(B40,B$2:B$45,)</f>
        <v>10</v>
      </c>
      <c r="E40">
        <f t="shared" si="4"/>
        <v>2</v>
      </c>
      <c r="F40">
        <f t="shared" si="2"/>
        <v>-8</v>
      </c>
      <c r="G40">
        <f t="shared" si="3"/>
        <v>64</v>
      </c>
    </row>
    <row r="41" spans="1:8" x14ac:dyDescent="0.35">
      <c r="A41" s="3">
        <v>40</v>
      </c>
      <c r="B41" s="19">
        <v>4.7083333333333734E-2</v>
      </c>
      <c r="C41">
        <f>SUM([1]Hoja1!$F$196:$F$198)</f>
        <v>3</v>
      </c>
      <c r="D41">
        <f t="shared" si="4"/>
        <v>38</v>
      </c>
      <c r="E41">
        <f t="shared" si="4"/>
        <v>40.5</v>
      </c>
      <c r="F41">
        <f t="shared" si="2"/>
        <v>2.5</v>
      </c>
      <c r="G41">
        <f t="shared" si="3"/>
        <v>6.25</v>
      </c>
    </row>
    <row r="42" spans="1:8" x14ac:dyDescent="0.35">
      <c r="A42" s="3">
        <v>41</v>
      </c>
      <c r="B42" s="19">
        <v>0.31275000000000031</v>
      </c>
      <c r="C42">
        <f>SUM([1]Hoja1!$F$186:$F$190)</f>
        <v>25</v>
      </c>
      <c r="D42">
        <f t="shared" si="4"/>
        <v>14</v>
      </c>
      <c r="E42">
        <f t="shared" si="4"/>
        <v>31</v>
      </c>
      <c r="F42">
        <f t="shared" si="2"/>
        <v>17</v>
      </c>
      <c r="G42">
        <f t="shared" si="3"/>
        <v>289</v>
      </c>
    </row>
    <row r="43" spans="1:8" x14ac:dyDescent="0.35">
      <c r="A43" s="3">
        <v>42</v>
      </c>
      <c r="B43" s="19">
        <v>0.80375000000000052</v>
      </c>
      <c r="C43">
        <f>SUM([1]Hoja1!$F$217:$F$220)</f>
        <v>26</v>
      </c>
      <c r="D43">
        <f t="shared" si="4"/>
        <v>5</v>
      </c>
      <c r="E43">
        <f t="shared" si="4"/>
        <v>30</v>
      </c>
      <c r="F43">
        <f t="shared" si="2"/>
        <v>25</v>
      </c>
      <c r="G43">
        <f t="shared" si="3"/>
        <v>625</v>
      </c>
    </row>
    <row r="44" spans="1:8" x14ac:dyDescent="0.35">
      <c r="A44" s="3">
        <v>43</v>
      </c>
      <c r="B44" s="19">
        <v>0.13008333333333347</v>
      </c>
      <c r="C44">
        <f>SUM([1]Hoja1!$F$208:$F$216)</f>
        <v>122</v>
      </c>
      <c r="D44">
        <f t="shared" si="4"/>
        <v>26</v>
      </c>
      <c r="E44">
        <f t="shared" si="4"/>
        <v>12</v>
      </c>
      <c r="F44">
        <f t="shared" si="2"/>
        <v>-14</v>
      </c>
      <c r="G44">
        <f t="shared" si="3"/>
        <v>196</v>
      </c>
    </row>
    <row r="45" spans="1:8" x14ac:dyDescent="0.35">
      <c r="A45" s="3">
        <v>44</v>
      </c>
      <c r="B45" s="19">
        <v>0.10075000000000027</v>
      </c>
      <c r="C45">
        <f>SUM([1]Hoja1!$F$199:$F$207)</f>
        <v>140</v>
      </c>
      <c r="D45">
        <f t="shared" si="4"/>
        <v>31</v>
      </c>
      <c r="E45">
        <f t="shared" si="4"/>
        <v>8</v>
      </c>
      <c r="F45">
        <f t="shared" si="2"/>
        <v>-23</v>
      </c>
      <c r="G45">
        <f t="shared" si="3"/>
        <v>529</v>
      </c>
    </row>
    <row r="46" spans="1:8" x14ac:dyDescent="0.35">
      <c r="G46">
        <f>SUM(G2:G45)</f>
        <v>7916.5</v>
      </c>
    </row>
    <row r="47" spans="1:8" x14ac:dyDescent="0.35">
      <c r="A47" s="4"/>
    </row>
  </sheetData>
  <sortState xmlns:xlrd2="http://schemas.microsoft.com/office/spreadsheetml/2017/richdata2" ref="A2:C45">
    <sortCondition ref="A2:A45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Data larvae</vt:lpstr>
      <vt:lpstr>Weight Ichthyoplacton</vt:lpstr>
      <vt:lpstr>Biomass</vt:lpstr>
      <vt:lpstr>Sperman correlation</vt:lpstr>
      <vt:lpstr>num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</dc:creator>
  <cp:lastModifiedBy>Adrian</cp:lastModifiedBy>
  <dcterms:created xsi:type="dcterms:W3CDTF">2022-06-06T05:29:49Z</dcterms:created>
  <dcterms:modified xsi:type="dcterms:W3CDTF">2023-08-03T04:54:25Z</dcterms:modified>
</cp:coreProperties>
</file>