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-120" yWindow="-120" windowWidth="20730" windowHeight="11160" tabRatio="598" firstSheet="2" activeTab="2"/>
  </bookViews>
  <sheets>
    <sheet name="Together" sheetId="1" r:id="rId1"/>
    <sheet name="Diagram all 6" sheetId="2" r:id="rId2"/>
    <sheet name="eGFP expression" sheetId="4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4" l="1"/>
  <c r="B27" i="4" l="1"/>
  <c r="G16" i="4" l="1"/>
  <c r="C27" i="4"/>
  <c r="J81" i="1" l="1"/>
  <c r="BK12" i="2"/>
  <c r="BC8" i="2"/>
  <c r="BD8" i="2" s="1"/>
  <c r="BC9" i="2"/>
  <c r="BD9" i="2" s="1"/>
  <c r="BC10" i="2"/>
  <c r="BD10" i="2" s="1"/>
  <c r="BC11" i="2"/>
  <c r="BD11" i="2" s="1"/>
  <c r="W9" i="2"/>
  <c r="AM11" i="2"/>
  <c r="F20" i="4" l="1"/>
  <c r="G20" i="4" s="1"/>
  <c r="F19" i="4"/>
  <c r="G19" i="4" s="1"/>
  <c r="F18" i="4"/>
  <c r="G18" i="4" s="1"/>
  <c r="F17" i="4"/>
  <c r="F16" i="4"/>
  <c r="F9" i="4"/>
  <c r="G9" i="4" s="1"/>
  <c r="F8" i="4"/>
  <c r="G8" i="4" s="1"/>
  <c r="F7" i="4"/>
  <c r="G7" i="4" s="1"/>
  <c r="F6" i="4"/>
  <c r="G6" i="4" s="1"/>
  <c r="F5" i="4"/>
  <c r="B29" i="4" l="1"/>
  <c r="C29" i="4" s="1"/>
  <c r="B31" i="4"/>
  <c r="C31" i="4" s="1"/>
  <c r="B28" i="4"/>
  <c r="B30" i="4"/>
  <c r="C30" i="4" s="1"/>
  <c r="G17" i="4"/>
  <c r="F8" i="2"/>
  <c r="C28" i="4" l="1"/>
  <c r="M26" i="2"/>
  <c r="L26" i="2"/>
  <c r="L27" i="2" s="1"/>
  <c r="L28" i="2" s="1"/>
  <c r="F17" i="2"/>
  <c r="H17" i="2"/>
  <c r="G17" i="2" l="1"/>
  <c r="F5" i="2"/>
  <c r="L5" i="2" s="1"/>
  <c r="F6" i="2"/>
  <c r="J7" i="1" l="1"/>
  <c r="K7" i="1" s="1"/>
  <c r="J6" i="1"/>
  <c r="K6" i="1" s="1"/>
  <c r="W5" i="2" l="1"/>
  <c r="X5" i="2" s="1"/>
  <c r="H5" i="2"/>
  <c r="H7" i="2" l="1"/>
  <c r="H18" i="2"/>
  <c r="H22" i="2"/>
  <c r="H21" i="2"/>
  <c r="H20" i="2"/>
  <c r="H19" i="2"/>
  <c r="H9" i="2"/>
  <c r="H8" i="2"/>
  <c r="H10" i="2"/>
  <c r="H6" i="2"/>
  <c r="F7" i="2"/>
  <c r="G7" i="2" l="1"/>
  <c r="L29" i="2"/>
  <c r="Y5" i="2"/>
  <c r="Z5" i="2" s="1"/>
  <c r="BK10" i="2" l="1"/>
  <c r="BL10" i="2" s="1"/>
  <c r="BK11" i="2"/>
  <c r="BL11" i="2" s="1"/>
  <c r="BL12" i="2"/>
  <c r="J134" i="1"/>
  <c r="K134" i="1" s="1"/>
  <c r="J136" i="1"/>
  <c r="K136" i="1" s="1"/>
  <c r="J137" i="1"/>
  <c r="K137" i="1" s="1"/>
  <c r="J139" i="1"/>
  <c r="K139" i="1" s="1"/>
  <c r="J140" i="1"/>
  <c r="K140" i="1" s="1"/>
  <c r="J133" i="1"/>
  <c r="K133" i="1" s="1"/>
  <c r="BK9" i="2" l="1"/>
  <c r="BL9" i="2" s="1"/>
  <c r="BC12" i="2"/>
  <c r="BD12" i="2" s="1"/>
  <c r="AU12" i="2"/>
  <c r="AV12" i="2" s="1"/>
  <c r="AM12" i="2"/>
  <c r="AN12" i="2" s="1"/>
  <c r="AE12" i="2"/>
  <c r="AF12" i="2" s="1"/>
  <c r="W12" i="2"/>
  <c r="X12" i="2" s="1"/>
  <c r="J130" i="1"/>
  <c r="K130" i="1" s="1"/>
  <c r="J129" i="1"/>
  <c r="K129" i="1" s="1"/>
  <c r="J128" i="1"/>
  <c r="K128" i="1" s="1"/>
  <c r="J127" i="1"/>
  <c r="K127" i="1" s="1"/>
  <c r="J126" i="1"/>
  <c r="K126" i="1" s="1"/>
  <c r="J125" i="1"/>
  <c r="K125" i="1" s="1"/>
  <c r="J123" i="1"/>
  <c r="K123" i="1" s="1"/>
  <c r="J122" i="1"/>
  <c r="K122" i="1" s="1"/>
  <c r="J121" i="1"/>
  <c r="K121" i="1" s="1"/>
  <c r="J120" i="1"/>
  <c r="K120" i="1" s="1"/>
  <c r="J119" i="1"/>
  <c r="K119" i="1" s="1"/>
  <c r="J118" i="1"/>
  <c r="K118" i="1" s="1"/>
  <c r="AU11" i="2" l="1"/>
  <c r="AV11" i="2" s="1"/>
  <c r="AN11" i="2"/>
  <c r="AE11" i="2"/>
  <c r="AF11" i="2" s="1"/>
  <c r="W11" i="2"/>
  <c r="X11" i="2" s="1"/>
  <c r="BK8" i="2"/>
  <c r="BL8" i="2" s="1"/>
  <c r="J32" i="1" l="1"/>
  <c r="K32" i="1" s="1"/>
  <c r="J25" i="1"/>
  <c r="K25" i="1" s="1"/>
  <c r="J18" i="1"/>
  <c r="K18" i="1" s="1"/>
  <c r="J11" i="1"/>
  <c r="K11" i="1" s="1"/>
  <c r="J104" i="1"/>
  <c r="K104" i="1" s="1"/>
  <c r="J116" i="1"/>
  <c r="K116" i="1" s="1"/>
  <c r="J115" i="1"/>
  <c r="K115" i="1" s="1"/>
  <c r="J114" i="1"/>
  <c r="K114" i="1" s="1"/>
  <c r="J113" i="1"/>
  <c r="K113" i="1" s="1"/>
  <c r="J112" i="1"/>
  <c r="K112" i="1" s="1"/>
  <c r="J111" i="1"/>
  <c r="K111" i="1" s="1"/>
  <c r="J109" i="1"/>
  <c r="K109" i="1" s="1"/>
  <c r="J108" i="1"/>
  <c r="K108" i="1" s="1"/>
  <c r="J107" i="1"/>
  <c r="K107" i="1" s="1"/>
  <c r="J106" i="1"/>
  <c r="K106" i="1" s="1"/>
  <c r="J105" i="1"/>
  <c r="K105" i="1" s="1"/>
  <c r="F19" i="2" l="1"/>
  <c r="L7" i="2" s="1"/>
  <c r="G19" i="2" l="1"/>
  <c r="BK6" i="2"/>
  <c r="BK5" i="2"/>
  <c r="M7" i="2" l="1"/>
  <c r="G5" i="2" s="1"/>
  <c r="M5" i="2" s="1"/>
  <c r="BL5" i="2"/>
  <c r="BM12" i="2"/>
  <c r="BM11" i="2"/>
  <c r="BM10" i="2"/>
  <c r="BM6" i="2"/>
  <c r="BL6" i="2"/>
  <c r="BM9" i="2"/>
  <c r="BM8" i="2"/>
  <c r="BM5" i="2"/>
  <c r="BN11" i="2" l="1"/>
  <c r="BN5" i="2"/>
  <c r="BN9" i="2"/>
  <c r="BN8" i="2"/>
  <c r="BN10" i="2"/>
  <c r="BN12" i="2"/>
  <c r="BN6" i="2"/>
  <c r="AE10" i="2"/>
  <c r="AF10" i="2" s="1"/>
  <c r="AU8" i="2"/>
  <c r="AV8" i="2" s="1"/>
  <c r="AU9" i="2"/>
  <c r="AV9" i="2" s="1"/>
  <c r="AU10" i="2"/>
  <c r="AV10" i="2" s="1"/>
  <c r="AM8" i="2"/>
  <c r="AN8" i="2" s="1"/>
  <c r="AM9" i="2"/>
  <c r="AN9" i="2" s="1"/>
  <c r="AM10" i="2"/>
  <c r="AN10" i="2" s="1"/>
  <c r="AE8" i="2"/>
  <c r="AF8" i="2" s="1"/>
  <c r="AE9" i="2"/>
  <c r="AF9" i="2" s="1"/>
  <c r="W8" i="2"/>
  <c r="X8" i="2" s="1"/>
  <c r="X9" i="2"/>
  <c r="W10" i="2"/>
  <c r="X10" i="2" s="1"/>
  <c r="BK7" i="2" l="1"/>
  <c r="BM7" i="2" l="1"/>
  <c r="BL7" i="2"/>
  <c r="BN7" i="2" l="1"/>
  <c r="J13" i="1"/>
  <c r="K13" i="1" s="1"/>
  <c r="J102" i="1" l="1"/>
  <c r="K102" i="1" s="1"/>
  <c r="J101" i="1"/>
  <c r="K101" i="1" s="1"/>
  <c r="J100" i="1"/>
  <c r="K100" i="1" s="1"/>
  <c r="J99" i="1"/>
  <c r="K99" i="1" s="1"/>
  <c r="J98" i="1"/>
  <c r="K98" i="1" s="1"/>
  <c r="J97" i="1"/>
  <c r="K97" i="1" s="1"/>
  <c r="J95" i="1"/>
  <c r="K95" i="1" s="1"/>
  <c r="J94" i="1"/>
  <c r="K94" i="1" s="1"/>
  <c r="J93" i="1"/>
  <c r="K93" i="1" s="1"/>
  <c r="J92" i="1"/>
  <c r="K92" i="1" s="1"/>
  <c r="J91" i="1"/>
  <c r="K91" i="1" s="1"/>
  <c r="J90" i="1"/>
  <c r="K90" i="1" s="1"/>
  <c r="J88" i="1"/>
  <c r="K88" i="1" s="1"/>
  <c r="J87" i="1"/>
  <c r="K87" i="1" s="1"/>
  <c r="J86" i="1"/>
  <c r="K86" i="1" s="1"/>
  <c r="J85" i="1"/>
  <c r="K85" i="1" s="1"/>
  <c r="J84" i="1"/>
  <c r="K84" i="1" s="1"/>
  <c r="J83" i="1"/>
  <c r="K83" i="1" s="1"/>
  <c r="K81" i="1"/>
  <c r="J80" i="1"/>
  <c r="K80" i="1" s="1"/>
  <c r="J79" i="1"/>
  <c r="K79" i="1" s="1"/>
  <c r="J78" i="1"/>
  <c r="K78" i="1" s="1"/>
  <c r="J77" i="1"/>
  <c r="K77" i="1" s="1"/>
  <c r="J76" i="1"/>
  <c r="K76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67" i="1"/>
  <c r="K67" i="1" s="1"/>
  <c r="J66" i="1"/>
  <c r="K66" i="1" s="1"/>
  <c r="J65" i="1"/>
  <c r="K65" i="1" s="1"/>
  <c r="J64" i="1"/>
  <c r="K64" i="1" s="1"/>
  <c r="J63" i="1"/>
  <c r="K63" i="1" s="1"/>
  <c r="J62" i="1"/>
  <c r="K62" i="1" s="1"/>
  <c r="J60" i="1"/>
  <c r="K60" i="1" s="1"/>
  <c r="J59" i="1"/>
  <c r="K59" i="1" s="1"/>
  <c r="J58" i="1"/>
  <c r="K58" i="1" s="1"/>
  <c r="J57" i="1"/>
  <c r="K57" i="1" s="1"/>
  <c r="J56" i="1"/>
  <c r="K56" i="1" s="1"/>
  <c r="J55" i="1"/>
  <c r="K55" i="1" s="1"/>
  <c r="J46" i="1"/>
  <c r="K46" i="1" s="1"/>
  <c r="J45" i="1"/>
  <c r="K45" i="1" s="1"/>
  <c r="J44" i="1"/>
  <c r="K44" i="1" s="1"/>
  <c r="J43" i="1"/>
  <c r="K43" i="1" s="1"/>
  <c r="J42" i="1"/>
  <c r="K42" i="1" s="1"/>
  <c r="J41" i="1"/>
  <c r="K41" i="1" s="1"/>
  <c r="J31" i="1"/>
  <c r="K31" i="1" s="1"/>
  <c r="J30" i="1"/>
  <c r="K30" i="1" s="1"/>
  <c r="J29" i="1"/>
  <c r="K29" i="1" s="1"/>
  <c r="J28" i="1"/>
  <c r="K28" i="1" s="1"/>
  <c r="J27" i="1"/>
  <c r="K27" i="1" s="1"/>
  <c r="J17" i="1"/>
  <c r="K17" i="1" s="1"/>
  <c r="J16" i="1"/>
  <c r="K16" i="1" s="1"/>
  <c r="J15" i="1"/>
  <c r="K15" i="1" s="1"/>
  <c r="J14" i="1"/>
  <c r="K14" i="1" s="1"/>
  <c r="BC6" i="2" l="1"/>
  <c r="BD6" i="2" s="1"/>
  <c r="BC7" i="2"/>
  <c r="BD7" i="2" s="1"/>
  <c r="AU6" i="2"/>
  <c r="AV6" i="2" s="1"/>
  <c r="AU7" i="2"/>
  <c r="AV7" i="2" s="1"/>
  <c r="AM6" i="2"/>
  <c r="AN6" i="2" s="1"/>
  <c r="AM7" i="2"/>
  <c r="AN7" i="2" s="1"/>
  <c r="AE6" i="2"/>
  <c r="AF6" i="2" s="1"/>
  <c r="AE7" i="2"/>
  <c r="AF7" i="2" s="1"/>
  <c r="W6" i="2"/>
  <c r="W7" i="2"/>
  <c r="X7" i="2" s="1"/>
  <c r="X6" i="2" l="1"/>
  <c r="Y6" i="2"/>
  <c r="F18" i="2"/>
  <c r="F22" i="2"/>
  <c r="F21" i="2"/>
  <c r="F20" i="2"/>
  <c r="L8" i="2" s="1"/>
  <c r="G8" i="2"/>
  <c r="F9" i="2"/>
  <c r="G9" i="2" s="1"/>
  <c r="F10" i="2"/>
  <c r="G10" i="2" s="1"/>
  <c r="G6" i="2"/>
  <c r="J53" i="1"/>
  <c r="K53" i="1" s="1"/>
  <c r="J52" i="1"/>
  <c r="K52" i="1" s="1"/>
  <c r="J51" i="1"/>
  <c r="K51" i="1" s="1"/>
  <c r="J50" i="1"/>
  <c r="K50" i="1" s="1"/>
  <c r="J49" i="1"/>
  <c r="K49" i="1" s="1"/>
  <c r="J48" i="1"/>
  <c r="K48" i="1" s="1"/>
  <c r="J35" i="1"/>
  <c r="K35" i="1" s="1"/>
  <c r="J36" i="1"/>
  <c r="K36" i="1" s="1"/>
  <c r="J37" i="1"/>
  <c r="K37" i="1" s="1"/>
  <c r="J38" i="1"/>
  <c r="K38" i="1" s="1"/>
  <c r="J39" i="1"/>
  <c r="K39" i="1" s="1"/>
  <c r="J34" i="1"/>
  <c r="K34" i="1" s="1"/>
  <c r="J21" i="1"/>
  <c r="K21" i="1" s="1"/>
  <c r="J22" i="1"/>
  <c r="K22" i="1" s="1"/>
  <c r="J23" i="1"/>
  <c r="K23" i="1" s="1"/>
  <c r="J24" i="1"/>
  <c r="K24" i="1" s="1"/>
  <c r="J20" i="1"/>
  <c r="K20" i="1" s="1"/>
  <c r="J8" i="1"/>
  <c r="K8" i="1" s="1"/>
  <c r="J9" i="1"/>
  <c r="K9" i="1" s="1"/>
  <c r="J10" i="1"/>
  <c r="K10" i="1" s="1"/>
  <c r="L10" i="2" l="1"/>
  <c r="L9" i="2"/>
  <c r="G18" i="2"/>
  <c r="L6" i="2"/>
  <c r="M6" i="2" s="1"/>
  <c r="G20" i="2"/>
  <c r="M8" i="2" s="1"/>
  <c r="G22" i="2"/>
  <c r="G21" i="2"/>
  <c r="Z6" i="2"/>
  <c r="BC5" i="2"/>
  <c r="BD5" i="2" s="1"/>
  <c r="AU5" i="2"/>
  <c r="M10" i="2" l="1"/>
  <c r="M9" i="2"/>
  <c r="AV5" i="2"/>
  <c r="BE12" i="2"/>
  <c r="BF12" i="2" s="1"/>
  <c r="BE11" i="2"/>
  <c r="BF11" i="2" s="1"/>
  <c r="BE8" i="2"/>
  <c r="BF8" i="2" s="1"/>
  <c r="BE9" i="2"/>
  <c r="BF9" i="2" s="1"/>
  <c r="BE10" i="2"/>
  <c r="BF10" i="2" s="1"/>
  <c r="AW11" i="2"/>
  <c r="AW12" i="2"/>
  <c r="AX12" i="2" s="1"/>
  <c r="AW9" i="2"/>
  <c r="AW10" i="2"/>
  <c r="AW8" i="2"/>
  <c r="AW5" i="2"/>
  <c r="AW7" i="2"/>
  <c r="AW6" i="2"/>
  <c r="BE6" i="2"/>
  <c r="BF6" i="2" s="1"/>
  <c r="BE5" i="2"/>
  <c r="BF5" i="2" s="1"/>
  <c r="BE7" i="2"/>
  <c r="BF7" i="2" s="1"/>
  <c r="AM5" i="2"/>
  <c r="AE5" i="2"/>
  <c r="AX6" i="2" l="1"/>
  <c r="AX5" i="2"/>
  <c r="AX10" i="2"/>
  <c r="AX7" i="2"/>
  <c r="AX8" i="2"/>
  <c r="AX9" i="2"/>
  <c r="AX11" i="2"/>
  <c r="AF5" i="2"/>
  <c r="AN5" i="2"/>
  <c r="AO5" i="2"/>
  <c r="AO11" i="2"/>
  <c r="AO12" i="2"/>
  <c r="AO10" i="2"/>
  <c r="AO8" i="2"/>
  <c r="AO9" i="2"/>
  <c r="AG12" i="2"/>
  <c r="AG11" i="2"/>
  <c r="AG9" i="2"/>
  <c r="AG8" i="2"/>
  <c r="AG10" i="2"/>
  <c r="Y12" i="2"/>
  <c r="Z12" i="2" s="1"/>
  <c r="Y11" i="2"/>
  <c r="Z11" i="2" s="1"/>
  <c r="Y10" i="2"/>
  <c r="Z10" i="2" s="1"/>
  <c r="Y9" i="2"/>
  <c r="Z9" i="2" s="1"/>
  <c r="Y8" i="2"/>
  <c r="Z8" i="2" s="1"/>
  <c r="AG6" i="2"/>
  <c r="AG7" i="2"/>
  <c r="AO6" i="2"/>
  <c r="AO7" i="2"/>
  <c r="Y7" i="2"/>
  <c r="Z7" i="2" s="1"/>
  <c r="AP7" i="2" l="1"/>
  <c r="AP10" i="2"/>
  <c r="AP9" i="2"/>
  <c r="AP11" i="2"/>
  <c r="AH7" i="2"/>
  <c r="AH8" i="2"/>
  <c r="AH11" i="2"/>
  <c r="AP6" i="2"/>
  <c r="AH6" i="2"/>
  <c r="AH10" i="2"/>
  <c r="AH9" i="2"/>
  <c r="AH12" i="2"/>
  <c r="AP8" i="2"/>
  <c r="AP12" i="2"/>
  <c r="AP5" i="2"/>
  <c r="AG5" i="2"/>
  <c r="AH5" i="2" s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BG1" authorId="0">
      <text>
        <r>
          <rPr>
            <b/>
            <sz val="9"/>
            <color indexed="81"/>
            <rFont val="Tahoma"/>
            <family val="2"/>
          </rPr>
          <t>MS: this is p1.1-2</t>
        </r>
      </text>
    </comment>
  </commentList>
</comments>
</file>

<file path=xl/sharedStrings.xml><?xml version="1.0" encoding="utf-8"?>
<sst xmlns="http://schemas.openxmlformats.org/spreadsheetml/2006/main" count="622" uniqueCount="121">
  <si>
    <t>SD</t>
  </si>
  <si>
    <t>GFP/total, %</t>
  </si>
  <si>
    <t>Smp from</t>
  </si>
  <si>
    <t>%RSD</t>
  </si>
  <si>
    <t>Cells in lysate</t>
  </si>
  <si>
    <t>10 MLN</t>
  </si>
  <si>
    <t>5 MLN</t>
  </si>
  <si>
    <t>Total prot, mg/mL</t>
  </si>
  <si>
    <t>SD together, %</t>
  </si>
  <si>
    <t>Days in culture w/o MTX</t>
  </si>
  <si>
    <t>GFP/total protein, %</t>
  </si>
  <si>
    <t>Data of lysis</t>
  </si>
  <si>
    <t>Days w/o MTX</t>
  </si>
  <si>
    <t>2nd biol rep</t>
  </si>
  <si>
    <t>1st biol rep</t>
  </si>
  <si>
    <t>Biol Rep 1</t>
  </si>
  <si>
    <t>Biol Rep 2</t>
  </si>
  <si>
    <t>Mean of 2 biol reps</t>
  </si>
  <si>
    <t>% from initial</t>
  </si>
  <si>
    <t>Tr2</t>
  </si>
  <si>
    <t>GFP by fluor, mg/mL</t>
  </si>
  <si>
    <t>Significant</t>
  </si>
  <si>
    <t>Tr1</t>
  </si>
  <si>
    <t>Tr3</t>
  </si>
  <si>
    <t>Tr2(-)EBVTR</t>
  </si>
  <si>
    <t>ARD</t>
  </si>
  <si>
    <t>p1.1-Tr2-eGFP 2mkM stability</t>
  </si>
  <si>
    <t>p1.1-Tr3-eGFP 2mkM stability</t>
  </si>
  <si>
    <t>p1.1-Tr2(-)EBVTR-eGFP 2mkM stability</t>
  </si>
  <si>
    <t>p1.1-ARD-eGFP 2mkM stability</t>
  </si>
  <si>
    <t>Tr1 200 nM</t>
  </si>
  <si>
    <t>Tr2 200 nM</t>
  </si>
  <si>
    <t>Tr3 200 nM</t>
  </si>
  <si>
    <t>Tr2(-)EBVTR 200 nM</t>
  </si>
  <si>
    <t>ARD 200 nM</t>
  </si>
  <si>
    <t>Tr1 2mkM</t>
  </si>
  <si>
    <t>Tr2 2mkM</t>
  </si>
  <si>
    <t>Tr3 2mkM</t>
  </si>
  <si>
    <t>Tr2(-)EBVTR 2mkM</t>
  </si>
  <si>
    <t>ARD 2mkM</t>
  </si>
  <si>
    <t>p1.1 2mkM</t>
  </si>
  <si>
    <t>Tr1 2mkM stab</t>
  </si>
  <si>
    <t>Tr2 2mkM stab</t>
  </si>
  <si>
    <t>Tr3 2mkM stab</t>
  </si>
  <si>
    <t>Tr2(-)EBVTR 2mkM stab</t>
  </si>
  <si>
    <t>ARD 2mkM stab</t>
  </si>
  <si>
    <t>p1.1 2mkM stab</t>
  </si>
  <si>
    <t>p1.1-Tr1-eGFP 2mkM stability</t>
  </si>
  <si>
    <t>Smp ID</t>
  </si>
  <si>
    <t>Amplification rate</t>
  </si>
  <si>
    <t>Что говорит проточник: день 0 после отмены метотрексата (зеленые кривые) против дня 57</t>
  </si>
  <si>
    <t>p1.1-2 2mkM stab</t>
  </si>
  <si>
    <t>SD geom</t>
  </si>
  <si>
    <t>SD ?</t>
  </si>
  <si>
    <t>not statistically significant.</t>
  </si>
  <si>
    <t>Unpaired t test results</t>
  </si>
  <si>
    <t>statistically significant.</t>
  </si>
  <si>
    <t>For day 63</t>
  </si>
  <si>
    <t>P-v vs p1.1(2)</t>
  </si>
  <si>
    <t>not quite statistically significant.</t>
  </si>
  <si>
    <t>Unpaired t test results https://www.graphpad.com/quickcalcs/ttest2/</t>
  </si>
  <si>
    <t>P-v vs Tr2</t>
  </si>
  <si>
    <t>p1.1</t>
  </si>
  <si>
    <t>200 nM MTX</t>
  </si>
  <si>
    <t xml:space="preserve"> 2000 nM MTX</t>
  </si>
  <si>
    <t>statistically significant</t>
  </si>
  <si>
    <t>p1.1-eGFP 2mkM stability</t>
  </si>
  <si>
    <t>0.0364</t>
  </si>
  <si>
    <t>0.0298</t>
  </si>
  <si>
    <t>0.4855</t>
  </si>
  <si>
    <t> 0.9559</t>
  </si>
  <si>
    <t>0.2317</t>
  </si>
  <si>
    <t>0.0385</t>
  </si>
  <si>
    <t>0.3461</t>
  </si>
  <si>
    <t> 0.6499</t>
  </si>
  <si>
    <t> 0.0519</t>
  </si>
  <si>
    <t>0.1775</t>
  </si>
  <si>
    <t>0.7499</t>
  </si>
  <si>
    <t> 0.0451</t>
  </si>
  <si>
    <t>0.4076</t>
  </si>
  <si>
    <t>0.1435</t>
  </si>
  <si>
    <t>0.1290</t>
  </si>
  <si>
    <t>0.0925</t>
  </si>
  <si>
    <t>0.0176</t>
  </si>
  <si>
    <t>0.1023</t>
  </si>
  <si>
    <t>0.1538</t>
  </si>
  <si>
    <t>0.2047</t>
  </si>
  <si>
    <t>P-v vs p11</t>
  </si>
  <si>
    <t>0.0324</t>
  </si>
  <si>
    <t>0.2762</t>
  </si>
  <si>
    <t>0.1658</t>
  </si>
  <si>
    <t>0.1443</t>
  </si>
  <si>
    <t>p1.1 200 nM</t>
  </si>
  <si>
    <t>from here p1.1-2</t>
  </si>
  <si>
    <t>p1.1-D</t>
  </si>
  <si>
    <t>p1.1-Tr1</t>
  </si>
  <si>
    <t>p1.1-Tr2</t>
  </si>
  <si>
    <t>p1.1-Tr3</t>
  </si>
  <si>
    <t>p1.1-Tr2(-)EBV</t>
  </si>
  <si>
    <t>Day-to-day Tr2 vs Tr3</t>
  </si>
  <si>
    <t>0.0229</t>
  </si>
  <si>
    <t>0.0415</t>
  </si>
  <si>
    <t>0.0173</t>
  </si>
  <si>
    <t>0.0114</t>
  </si>
  <si>
    <t>0.0451</t>
  </si>
  <si>
    <t>0.6499</t>
  </si>
  <si>
    <t>0.0519</t>
  </si>
  <si>
    <t>0.9559</t>
  </si>
  <si>
    <t>Amplification rate (eGFP expression increase, times)</t>
  </si>
  <si>
    <t>p1.1-Tr1-eGFP 2000 nM stability</t>
  </si>
  <si>
    <t>p1.1-Tr2-eGFP 2000 nM stability</t>
  </si>
  <si>
    <t>p1.1-Tr3-eGFP 2000 nM stability</t>
  </si>
  <si>
    <t>p1.1-Tr2(-)EBVTR-eGFP 2000 nM stability</t>
  </si>
  <si>
    <t>p1.1-eGFP 2000 nM stability</t>
  </si>
  <si>
    <t>P-value vs Tr2 (unpaired t-test)</t>
  </si>
  <si>
    <t>P-value (unpaired t-test)</t>
  </si>
  <si>
    <t>eGFP increase, times</t>
  </si>
  <si>
    <t>Day</t>
  </si>
  <si>
    <t>D</t>
  </si>
  <si>
    <t>p1.1-D-eGFP 2000 nM stability</t>
  </si>
  <si>
    <t>Plasmid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</si>
</sst>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%"/>
    <numFmt numFmtId="166" formatCode="0.0000"/>
    <numFmt numFmtId="167" formatCode="0.0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4"/>
      <color rgb="FF595959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rgb="FF494949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0"/>
      <color rgb="FF49494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11"/>
      <name val="Calibri"/>
      <family val="2"/>
      <charset val="204"/>
      <scheme val="minor"/>
    </font>
    <font>
      <sz val="11"/>
      <color rgb="FF494949"/>
      <name val="Calibri"/>
      <family val="2"/>
      <charset val="204"/>
      <scheme val="minor"/>
    </font>
    <font>
      <b/>
      <sz val="11"/>
      <color rgb="FF494949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EEB7B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7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7" fillId="0" borderId="0"/>
    <xf numFmtId="0" fontId="1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9" fontId="10" fillId="0" borderId="0" applyFont="0" applyFill="0" applyBorder="0" applyAlignment="0" applyProtection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</cellStyleXfs>
  <cellXfs count="289">
    <xf numFmtId="0" fontId="0" fillId="0" borderId="0" xfId="0"/>
    <xf numFmtId="0" fontId="3" fillId="0" borderId="0" xfId="2" applyBorder="1"/>
    <xf numFmtId="0" fontId="0" fillId="0" borderId="0" xfId="0"/>
    <xf numFmtId="14" fontId="0" fillId="0" borderId="1" xfId="0" applyNumberFormat="1" applyBorder="1"/>
    <xf numFmtId="0" fontId="0" fillId="0" borderId="1" xfId="0" applyBorder="1"/>
    <xf numFmtId="164" fontId="0" fillId="0" borderId="1" xfId="1" applyNumberFormat="1" applyFont="1" applyBorder="1"/>
    <xf numFmtId="0" fontId="0" fillId="0" borderId="1" xfId="0" applyBorder="1"/>
    <xf numFmtId="10" fontId="0" fillId="0" borderId="1" xfId="1" applyNumberFormat="1" applyFont="1" applyBorder="1"/>
    <xf numFmtId="0" fontId="0" fillId="0" borderId="1" xfId="0" applyBorder="1"/>
    <xf numFmtId="165" fontId="0" fillId="0" borderId="1" xfId="1" applyNumberFormat="1" applyFont="1" applyBorder="1"/>
    <xf numFmtId="0" fontId="5" fillId="0" borderId="0" xfId="0" applyFont="1" applyAlignment="1">
      <alignment horizontal="center" vertical="center" readingOrder="1"/>
    </xf>
    <xf numFmtId="10" fontId="0" fillId="0" borderId="0" xfId="1" applyNumberFormat="1" applyFont="1"/>
    <xf numFmtId="14" fontId="2" fillId="0" borderId="1" xfId="0" applyNumberFormat="1" applyFont="1" applyBorder="1"/>
    <xf numFmtId="166" fontId="0" fillId="0" borderId="1" xfId="0" applyNumberFormat="1" applyFill="1" applyBorder="1"/>
    <xf numFmtId="0" fontId="0" fillId="0" borderId="1" xfId="0" applyBorder="1" applyAlignment="1">
      <alignment horizontal="left" vertical="center"/>
    </xf>
    <xf numFmtId="2" fontId="0" fillId="0" borderId="1" xfId="0" applyNumberFormat="1" applyBorder="1"/>
    <xf numFmtId="0" fontId="0" fillId="0" borderId="0" xfId="0"/>
    <xf numFmtId="0" fontId="0" fillId="0" borderId="0" xfId="0" applyFill="1"/>
    <xf numFmtId="14" fontId="0" fillId="0" borderId="1" xfId="0" applyNumberFormat="1" applyBorder="1"/>
    <xf numFmtId="0" fontId="0" fillId="0" borderId="1" xfId="0" applyBorder="1"/>
    <xf numFmtId="10" fontId="0" fillId="0" borderId="1" xfId="1" applyNumberFormat="1" applyFont="1" applyFill="1" applyBorder="1"/>
    <xf numFmtId="10" fontId="0" fillId="0" borderId="0" xfId="1" applyNumberFormat="1" applyFont="1"/>
    <xf numFmtId="0" fontId="0" fillId="0" borderId="0" xfId="0" applyNumberFormat="1"/>
    <xf numFmtId="0" fontId="0" fillId="0" borderId="1" xfId="0" applyNumberFormat="1" applyBorder="1" applyAlignment="1">
      <alignment horizontal="left"/>
    </xf>
    <xf numFmtId="0" fontId="0" fillId="0" borderId="1" xfId="0" applyNumberFormat="1" applyBorder="1"/>
    <xf numFmtId="0" fontId="0" fillId="0" borderId="1" xfId="0" applyNumberFormat="1" applyFill="1" applyBorder="1"/>
    <xf numFmtId="0" fontId="0" fillId="0" borderId="0" xfId="1" applyNumberFormat="1" applyFont="1"/>
    <xf numFmtId="0" fontId="0" fillId="0" borderId="1" xfId="1" applyNumberFormat="1" applyFont="1" applyBorder="1"/>
    <xf numFmtId="166" fontId="7" fillId="0" borderId="1" xfId="6" applyNumberFormat="1" applyBorder="1"/>
    <xf numFmtId="14" fontId="0" fillId="0" borderId="1" xfId="0" applyNumberFormat="1" applyFill="1" applyBorder="1"/>
    <xf numFmtId="0" fontId="0" fillId="0" borderId="1" xfId="0" applyBorder="1"/>
    <xf numFmtId="165" fontId="0" fillId="0" borderId="1" xfId="1" applyNumberFormat="1" applyFont="1" applyBorder="1"/>
    <xf numFmtId="10" fontId="0" fillId="2" borderId="1" xfId="1" applyNumberFormat="1" applyFont="1" applyFill="1" applyBorder="1"/>
    <xf numFmtId="0" fontId="6" fillId="0" borderId="1" xfId="4" applyFont="1" applyFill="1" applyBorder="1" applyAlignment="1">
      <alignment horizontal="right"/>
    </xf>
    <xf numFmtId="165" fontId="6" fillId="0" borderId="1" xfId="5" applyNumberFormat="1" applyFont="1" applyFill="1" applyBorder="1" applyAlignment="1">
      <alignment horizontal="right"/>
    </xf>
    <xf numFmtId="2" fontId="3" fillId="0" borderId="1" xfId="4" applyNumberFormat="1" applyFont="1" applyFill="1" applyBorder="1" applyAlignment="1"/>
    <xf numFmtId="2" fontId="6" fillId="0" borderId="1" xfId="4" applyNumberFormat="1" applyFont="1" applyFill="1" applyBorder="1" applyAlignment="1">
      <alignment horizontal="right"/>
    </xf>
    <xf numFmtId="14" fontId="4" fillId="0" borderId="1" xfId="0" applyNumberFormat="1" applyFont="1" applyBorder="1"/>
    <xf numFmtId="0" fontId="6" fillId="0" borderId="0" xfId="3" applyNumberFormat="1" applyFont="1" applyFill="1" applyBorder="1" applyAlignment="1">
      <alignment horizontal="right"/>
    </xf>
    <xf numFmtId="0" fontId="0" fillId="0" borderId="1" xfId="0" applyFill="1" applyBorder="1"/>
    <xf numFmtId="165" fontId="0" fillId="0" borderId="1" xfId="1" applyNumberFormat="1" applyFont="1" applyFill="1" applyBorder="1"/>
    <xf numFmtId="165" fontId="0" fillId="0" borderId="1" xfId="0" applyNumberFormat="1" applyBorder="1"/>
    <xf numFmtId="165" fontId="0" fillId="0" borderId="0" xfId="0" applyNumberFormat="1"/>
    <xf numFmtId="165" fontId="0" fillId="0" borderId="0" xfId="0" applyNumberFormat="1" applyBorder="1"/>
    <xf numFmtId="0" fontId="8" fillId="0" borderId="0" xfId="0" applyFont="1"/>
    <xf numFmtId="10" fontId="0" fillId="0" borderId="0" xfId="1" applyNumberFormat="1" applyFont="1" applyFill="1" applyBorder="1"/>
    <xf numFmtId="9" fontId="0" fillId="0" borderId="1" xfId="1" applyNumberFormat="1" applyFont="1" applyFill="1" applyBorder="1"/>
    <xf numFmtId="165" fontId="0" fillId="0" borderId="0" xfId="0" applyNumberForma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2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1" xfId="1" applyNumberFormat="1" applyFont="1" applyBorder="1"/>
    <xf numFmtId="0" fontId="0" fillId="5" borderId="1" xfId="0" applyFill="1" applyBorder="1"/>
    <xf numFmtId="0" fontId="0" fillId="0" borderId="0" xfId="0" applyFill="1" applyBorder="1"/>
    <xf numFmtId="165" fontId="0" fillId="0" borderId="0" xfId="1" applyNumberFormat="1" applyFont="1" applyFill="1" applyBorder="1"/>
    <xf numFmtId="0" fontId="8" fillId="0" borderId="0" xfId="0" applyFont="1" applyFill="1" applyBorder="1"/>
    <xf numFmtId="166" fontId="7" fillId="0" borderId="1" xfId="6" applyNumberFormat="1" applyFill="1" applyBorder="1"/>
    <xf numFmtId="165" fontId="1" fillId="0" borderId="1" xfId="1" applyNumberFormat="1" applyFont="1" applyFill="1" applyBorder="1"/>
    <xf numFmtId="164" fontId="0" fillId="0" borderId="1" xfId="1" applyNumberFormat="1" applyFont="1" applyFill="1" applyBorder="1"/>
    <xf numFmtId="0" fontId="0" fillId="0" borderId="0" xfId="0" applyFill="1" applyAlignment="1">
      <alignment horizontal="left" wrapText="1"/>
    </xf>
    <xf numFmtId="0" fontId="0" fillId="0" borderId="2" xfId="0" applyFill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14" fontId="3" fillId="0" borderId="1" xfId="9" applyNumberFormat="1" applyFont="1" applyBorder="1" applyAlignment="1">
      <alignment horizontal="center"/>
    </xf>
    <xf numFmtId="2" fontId="0" fillId="0" borderId="0" xfId="0" applyNumberFormat="1"/>
    <xf numFmtId="165" fontId="0" fillId="0" borderId="0" xfId="1" applyNumberFormat="1" applyFont="1"/>
    <xf numFmtId="166" fontId="3" fillId="0" borderId="1" xfId="2" applyNumberFormat="1" applyBorder="1"/>
    <xf numFmtId="10" fontId="0" fillId="6" borderId="1" xfId="1" applyNumberFormat="1" applyFont="1" applyFill="1" applyBorder="1"/>
    <xf numFmtId="166" fontId="3" fillId="0" borderId="1" xfId="2" applyNumberFormat="1" applyBorder="1"/>
    <xf numFmtId="166" fontId="3" fillId="0" borderId="1" xfId="2" applyNumberFormat="1" applyBorder="1"/>
    <xf numFmtId="165" fontId="1" fillId="0" borderId="1" xfId="1" applyNumberFormat="1" applyFont="1" applyBorder="1"/>
    <xf numFmtId="166" fontId="3" fillId="0" borderId="1" xfId="2" applyNumberFormat="1" applyBorder="1"/>
    <xf numFmtId="9" fontId="0" fillId="0" borderId="1" xfId="0" applyNumberFormat="1" applyFill="1" applyBorder="1"/>
    <xf numFmtId="165" fontId="0" fillId="0" borderId="1" xfId="0" applyNumberFormat="1" applyFill="1" applyBorder="1" applyAlignment="1">
      <alignment horizontal="left" vertical="center"/>
    </xf>
    <xf numFmtId="2" fontId="0" fillId="0" borderId="1" xfId="0" applyNumberFormat="1" applyFill="1" applyBorder="1"/>
    <xf numFmtId="10" fontId="6" fillId="0" borderId="1" xfId="5" applyNumberFormat="1" applyFont="1" applyFill="1" applyBorder="1" applyAlignment="1">
      <alignment horizontal="right"/>
    </xf>
    <xf numFmtId="10" fontId="2" fillId="0" borderId="0" xfId="1" applyNumberFormat="1" applyFont="1"/>
    <xf numFmtId="165" fontId="2" fillId="0" borderId="0" xfId="1" applyNumberFormat="1" applyFont="1"/>
    <xf numFmtId="0" fontId="0" fillId="0" borderId="2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9" fontId="0" fillId="0" borderId="1" xfId="1" applyFont="1" applyFill="1" applyBorder="1"/>
    <xf numFmtId="2" fontId="0" fillId="0" borderId="0" xfId="1" applyNumberFormat="1" applyFont="1" applyFill="1" applyBorder="1"/>
    <xf numFmtId="165" fontId="1" fillId="0" borderId="1" xfId="1" applyNumberFormat="1" applyFont="1" applyBorder="1"/>
    <xf numFmtId="166" fontId="3" fillId="0" borderId="1" xfId="2" applyNumberFormat="1" applyBorder="1"/>
    <xf numFmtId="0" fontId="0" fillId="0" borderId="0" xfId="0" applyBorder="1"/>
    <xf numFmtId="167" fontId="0" fillId="0" borderId="1" xfId="1" applyNumberFormat="1" applyFont="1" applyFill="1" applyBorder="1"/>
    <xf numFmtId="10" fontId="0" fillId="0" borderId="0" xfId="0" applyNumberFormat="1"/>
    <xf numFmtId="10" fontId="0" fillId="0" borderId="1" xfId="0" applyNumberFormat="1" applyBorder="1"/>
    <xf numFmtId="165" fontId="6" fillId="0" borderId="1" xfId="18" applyNumberFormat="1" applyFont="1" applyFill="1" applyBorder="1" applyAlignment="1">
      <alignment horizontal="right"/>
    </xf>
    <xf numFmtId="2" fontId="3" fillId="0" borderId="1" xfId="12" applyNumberFormat="1" applyFont="1" applyFill="1" applyBorder="1" applyAlignment="1"/>
    <xf numFmtId="10" fontId="0" fillId="0" borderId="3" xfId="1" applyNumberFormat="1" applyFont="1" applyBorder="1"/>
    <xf numFmtId="0" fontId="0" fillId="0" borderId="0" xfId="0" applyBorder="1" applyAlignment="1">
      <alignment horizontal="left" vertical="center"/>
    </xf>
    <xf numFmtId="167" fontId="0" fillId="0" borderId="0" xfId="1" applyNumberFormat="1" applyFont="1" applyFill="1" applyBorder="1"/>
    <xf numFmtId="10" fontId="2" fillId="7" borderId="1" xfId="1" applyNumberFormat="1" applyFont="1" applyFill="1" applyBorder="1"/>
    <xf numFmtId="0" fontId="2" fillId="0" borderId="1" xfId="0" applyFont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center" vertical="center" readingOrder="1"/>
    </xf>
    <xf numFmtId="10" fontId="0" fillId="0" borderId="0" xfId="1" applyNumberFormat="1" applyFont="1" applyBorder="1"/>
    <xf numFmtId="0" fontId="8" fillId="0" borderId="0" xfId="0" applyFont="1" applyBorder="1"/>
    <xf numFmtId="0" fontId="8" fillId="0" borderId="1" xfId="0" applyFont="1" applyBorder="1"/>
    <xf numFmtId="0" fontId="0" fillId="0" borderId="3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/>
    <xf numFmtId="0" fontId="0" fillId="0" borderId="12" xfId="0" applyBorder="1"/>
    <xf numFmtId="10" fontId="0" fillId="0" borderId="13" xfId="1" applyNumberFormat="1" applyFont="1" applyFill="1" applyBorder="1"/>
    <xf numFmtId="0" fontId="0" fillId="0" borderId="14" xfId="0" applyBorder="1"/>
    <xf numFmtId="0" fontId="12" fillId="0" borderId="0" xfId="0" applyFont="1" applyBorder="1"/>
    <xf numFmtId="165" fontId="0" fillId="0" borderId="14" xfId="1" applyNumberFormat="1" applyFont="1" applyBorder="1"/>
    <xf numFmtId="10" fontId="0" fillId="0" borderId="13" xfId="1" applyNumberFormat="1" applyFont="1" applyBorder="1"/>
    <xf numFmtId="10" fontId="0" fillId="0" borderId="15" xfId="1" applyNumberFormat="1" applyFont="1" applyBorder="1"/>
    <xf numFmtId="10" fontId="0" fillId="0" borderId="16" xfId="1" applyNumberFormat="1" applyFont="1" applyBorder="1"/>
    <xf numFmtId="0" fontId="0" fillId="0" borderId="17" xfId="0" applyBorder="1"/>
    <xf numFmtId="0" fontId="0" fillId="0" borderId="18" xfId="0" applyBorder="1"/>
    <xf numFmtId="0" fontId="8" fillId="0" borderId="7" xfId="0" applyFont="1" applyBorder="1"/>
    <xf numFmtId="0" fontId="0" fillId="0" borderId="19" xfId="0" applyBorder="1"/>
    <xf numFmtId="0" fontId="0" fillId="0" borderId="20" xfId="0" applyBorder="1"/>
    <xf numFmtId="10" fontId="0" fillId="0" borderId="2" xfId="1" applyNumberFormat="1" applyFont="1" applyBorder="1"/>
    <xf numFmtId="10" fontId="0" fillId="0" borderId="21" xfId="1" applyNumberFormat="1" applyFont="1" applyBorder="1"/>
    <xf numFmtId="0" fontId="0" fillId="0" borderId="2" xfId="0" applyBorder="1"/>
    <xf numFmtId="0" fontId="0" fillId="0" borderId="21" xfId="0" applyBorder="1"/>
    <xf numFmtId="10" fontId="0" fillId="0" borderId="2" xfId="0" applyNumberFormat="1" applyBorder="1"/>
    <xf numFmtId="0" fontId="0" fillId="0" borderId="22" xfId="0" applyBorder="1"/>
    <xf numFmtId="10" fontId="0" fillId="0" borderId="8" xfId="1" applyNumberFormat="1" applyFont="1" applyBorder="1"/>
    <xf numFmtId="0" fontId="0" fillId="0" borderId="8" xfId="0" applyBorder="1"/>
    <xf numFmtId="0" fontId="0" fillId="0" borderId="23" xfId="0" applyBorder="1"/>
    <xf numFmtId="165" fontId="0" fillId="0" borderId="0" xfId="1" applyNumberFormat="1" applyFont="1" applyBorder="1"/>
    <xf numFmtId="0" fontId="2" fillId="0" borderId="0" xfId="0" applyFont="1" applyFill="1" applyBorder="1" applyAlignment="1">
      <alignment horizontal="left" vertical="center"/>
    </xf>
    <xf numFmtId="10" fontId="2" fillId="0" borderId="0" xfId="1" applyNumberFormat="1" applyFont="1" applyFill="1" applyBorder="1"/>
    <xf numFmtId="10" fontId="13" fillId="0" borderId="1" xfId="0" applyNumberFormat="1" applyFont="1" applyBorder="1"/>
    <xf numFmtId="10" fontId="13" fillId="0" borderId="1" xfId="1" applyNumberFormat="1" applyFont="1" applyFill="1" applyBorder="1"/>
    <xf numFmtId="2" fontId="0" fillId="0" borderId="1" xfId="1" applyNumberFormat="1" applyFont="1" applyFill="1" applyBorder="1"/>
    <xf numFmtId="2" fontId="13" fillId="0" borderId="1" xfId="0" applyNumberFormat="1" applyFont="1" applyBorder="1"/>
    <xf numFmtId="0" fontId="0" fillId="0" borderId="9" xfId="0" applyFont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0" fontId="0" fillId="0" borderId="11" xfId="0" applyFont="1" applyBorder="1"/>
    <xf numFmtId="0" fontId="0" fillId="0" borderId="12" xfId="0" applyFont="1" applyBorder="1"/>
    <xf numFmtId="10" fontId="1" fillId="0" borderId="13" xfId="1" applyNumberFormat="1" applyFont="1" applyFill="1" applyBorder="1"/>
    <xf numFmtId="10" fontId="1" fillId="0" borderId="1" xfId="1" applyNumberFormat="1" applyFont="1" applyFill="1" applyBorder="1"/>
    <xf numFmtId="10" fontId="1" fillId="0" borderId="0" xfId="1" applyNumberFormat="1" applyFont="1" applyBorder="1"/>
    <xf numFmtId="0" fontId="0" fillId="0" borderId="14" xfId="0" applyFont="1" applyBorder="1"/>
    <xf numFmtId="0" fontId="0" fillId="0" borderId="0" xfId="0" applyFont="1" applyBorder="1"/>
    <xf numFmtId="165" fontId="1" fillId="0" borderId="14" xfId="1" applyNumberFormat="1" applyFont="1" applyBorder="1"/>
    <xf numFmtId="10" fontId="1" fillId="0" borderId="13" xfId="1" applyNumberFormat="1" applyFont="1" applyBorder="1"/>
    <xf numFmtId="10" fontId="1" fillId="0" borderId="1" xfId="1" applyNumberFormat="1" applyFont="1" applyBorder="1"/>
    <xf numFmtId="10" fontId="1" fillId="0" borderId="15" xfId="1" applyNumberFormat="1" applyFont="1" applyBorder="1"/>
    <xf numFmtId="10" fontId="1" fillId="0" borderId="16" xfId="1" applyNumberFormat="1" applyFont="1" applyBorder="1"/>
    <xf numFmtId="0" fontId="0" fillId="0" borderId="17" xfId="0" applyFont="1" applyBorder="1"/>
    <xf numFmtId="0" fontId="0" fillId="0" borderId="18" xfId="0" applyFont="1" applyBorder="1"/>
    <xf numFmtId="0" fontId="8" fillId="0" borderId="17" xfId="0" applyFont="1" applyBorder="1"/>
    <xf numFmtId="2" fontId="4" fillId="0" borderId="1" xfId="0" applyNumberFormat="1" applyFont="1" applyBorder="1"/>
    <xf numFmtId="10" fontId="4" fillId="0" borderId="1" xfId="1" applyNumberFormat="1" applyFont="1" applyBorder="1"/>
    <xf numFmtId="10" fontId="4" fillId="0" borderId="1" xfId="1" applyNumberFormat="1" applyFont="1" applyFill="1" applyBorder="1"/>
    <xf numFmtId="0" fontId="4" fillId="0" borderId="0" xfId="0" applyFont="1" applyFill="1"/>
    <xf numFmtId="10" fontId="4" fillId="2" borderId="1" xfId="1" applyNumberFormat="1" applyFont="1" applyFill="1" applyBorder="1"/>
    <xf numFmtId="0" fontId="4" fillId="0" borderId="0" xfId="0" applyFont="1"/>
    <xf numFmtId="0" fontId="4" fillId="0" borderId="1" xfId="0" applyFont="1" applyBorder="1"/>
    <xf numFmtId="0" fontId="4" fillId="0" borderId="1" xfId="0" applyFont="1" applyFill="1" applyBorder="1"/>
    <xf numFmtId="165" fontId="1" fillId="0" borderId="0" xfId="1" applyNumberFormat="1" applyFont="1" applyBorder="1"/>
    <xf numFmtId="2" fontId="0" fillId="0" borderId="0" xfId="0" applyNumberFormat="1" applyBorder="1"/>
    <xf numFmtId="0" fontId="4" fillId="0" borderId="0" xfId="0" applyFont="1" applyBorder="1"/>
    <xf numFmtId="0" fontId="4" fillId="0" borderId="0" xfId="7" applyFont="1" applyBorder="1" applyAlignment="1">
      <alignment vertical="center"/>
    </xf>
    <xf numFmtId="2" fontId="4" fillId="0" borderId="0" xfId="0" applyNumberFormat="1" applyFont="1" applyBorder="1"/>
    <xf numFmtId="0" fontId="1" fillId="0" borderId="0" xfId="7" applyBorder="1" applyAlignment="1">
      <alignment vertical="center"/>
    </xf>
    <xf numFmtId="165" fontId="1" fillId="0" borderId="1" xfId="1" applyNumberFormat="1" applyFont="1" applyBorder="1"/>
    <xf numFmtId="166" fontId="3" fillId="0" borderId="1" xfId="2" applyNumberFormat="1" applyBorder="1"/>
    <xf numFmtId="165" fontId="1" fillId="0" borderId="1" xfId="1" applyNumberFormat="1" applyFont="1" applyBorder="1"/>
    <xf numFmtId="166" fontId="3" fillId="0" borderId="1" xfId="2" applyNumberFormat="1" applyBorder="1"/>
    <xf numFmtId="165" fontId="1" fillId="0" borderId="1" xfId="1" applyNumberFormat="1" applyFont="1" applyBorder="1"/>
    <xf numFmtId="166" fontId="3" fillId="0" borderId="1" xfId="2" applyNumberFormat="1" applyBorder="1"/>
    <xf numFmtId="166" fontId="3" fillId="0" borderId="0" xfId="2" applyNumberFormat="1" applyBorder="1"/>
    <xf numFmtId="10" fontId="6" fillId="0" borderId="1" xfId="1" applyNumberFormat="1" applyFont="1" applyFill="1" applyBorder="1" applyAlignment="1">
      <alignment horizontal="right"/>
    </xf>
    <xf numFmtId="0" fontId="0" fillId="0" borderId="0" xfId="0" applyNumberFormat="1" applyFill="1" applyBorder="1"/>
    <xf numFmtId="2" fontId="16" fillId="0" borderId="1" xfId="1" applyNumberFormat="1" applyFont="1" applyFill="1" applyBorder="1"/>
    <xf numFmtId="10" fontId="0" fillId="0" borderId="1" xfId="0" applyNumberFormat="1" applyFill="1" applyBorder="1"/>
    <xf numFmtId="10" fontId="13" fillId="0" borderId="1" xfId="0" applyNumberFormat="1" applyFont="1" applyFill="1" applyBorder="1"/>
    <xf numFmtId="0" fontId="8" fillId="8" borderId="0" xfId="0" applyFont="1" applyFill="1"/>
    <xf numFmtId="0" fontId="0" fillId="8" borderId="0" xfId="0" applyFill="1" applyBorder="1"/>
    <xf numFmtId="0" fontId="0" fillId="8" borderId="0" xfId="0" applyFill="1"/>
    <xf numFmtId="10" fontId="0" fillId="8" borderId="0" xfId="1" applyNumberFormat="1" applyFont="1" applyFill="1" applyBorder="1"/>
    <xf numFmtId="10" fontId="13" fillId="0" borderId="13" xfId="1" applyNumberFormat="1" applyFont="1" applyFill="1" applyBorder="1"/>
    <xf numFmtId="2" fontId="8" fillId="0" borderId="1" xfId="0" applyNumberFormat="1" applyFont="1" applyBorder="1" applyAlignment="1">
      <alignment vertical="center"/>
    </xf>
    <xf numFmtId="2" fontId="0" fillId="0" borderId="1" xfId="1" applyNumberFormat="1" applyFont="1" applyBorder="1" applyAlignment="1">
      <alignment vertical="center"/>
    </xf>
    <xf numFmtId="2" fontId="0" fillId="0" borderId="1" xfId="0" applyNumberFormat="1" applyBorder="1" applyAlignment="1">
      <alignment vertical="center"/>
    </xf>
    <xf numFmtId="2" fontId="12" fillId="0" borderId="1" xfId="0" applyNumberFormat="1" applyFont="1" applyBorder="1" applyAlignment="1">
      <alignment vertical="center"/>
    </xf>
    <xf numFmtId="2" fontId="13" fillId="0" borderId="1" xfId="1" applyNumberFormat="1" applyFont="1" applyBorder="1" applyAlignment="1">
      <alignment vertical="center"/>
    </xf>
    <xf numFmtId="0" fontId="8" fillId="7" borderId="0" xfId="0" applyFont="1" applyFill="1" applyBorder="1"/>
    <xf numFmtId="0" fontId="8" fillId="8" borderId="1" xfId="0" applyFont="1" applyFill="1" applyBorder="1"/>
    <xf numFmtId="165" fontId="0" fillId="2" borderId="1" xfId="0" applyNumberFormat="1" applyFill="1" applyBorder="1"/>
    <xf numFmtId="10" fontId="4" fillId="7" borderId="1" xfId="1" applyNumberFormat="1" applyFont="1" applyFill="1" applyBorder="1"/>
    <xf numFmtId="2" fontId="4" fillId="7" borderId="1" xfId="0" applyNumberFormat="1" applyFont="1" applyFill="1" applyBorder="1"/>
    <xf numFmtId="2" fontId="3" fillId="0" borderId="1" xfId="19" applyNumberFormat="1" applyFont="1" applyFill="1" applyBorder="1" applyAlignment="1"/>
    <xf numFmtId="2" fontId="4" fillId="0" borderId="1" xfId="0" applyNumberFormat="1" applyFont="1" applyFill="1" applyBorder="1"/>
    <xf numFmtId="166" fontId="0" fillId="7" borderId="1" xfId="1" applyNumberFormat="1" applyFont="1" applyFill="1" applyBorder="1"/>
    <xf numFmtId="165" fontId="0" fillId="7" borderId="1" xfId="1" applyNumberFormat="1" applyFont="1" applyFill="1" applyBorder="1"/>
    <xf numFmtId="2" fontId="0" fillId="7" borderId="1" xfId="0" applyNumberFormat="1" applyFill="1" applyBorder="1"/>
    <xf numFmtId="10" fontId="0" fillId="7" borderId="1" xfId="1" applyNumberFormat="1" applyFont="1" applyFill="1" applyBorder="1"/>
    <xf numFmtId="166" fontId="3" fillId="7" borderId="1" xfId="2" applyNumberFormat="1" applyFill="1" applyBorder="1"/>
    <xf numFmtId="165" fontId="1" fillId="7" borderId="1" xfId="1" applyNumberFormat="1" applyFont="1" applyFill="1" applyBorder="1"/>
    <xf numFmtId="166" fontId="3" fillId="0" borderId="1" xfId="2" applyNumberFormat="1" applyFill="1" applyBorder="1"/>
    <xf numFmtId="10" fontId="3" fillId="0" borderId="0" xfId="1" applyNumberFormat="1" applyFont="1" applyBorder="1"/>
    <xf numFmtId="10" fontId="4" fillId="0" borderId="0" xfId="1" applyNumberFormat="1" applyFont="1" applyBorder="1"/>
    <xf numFmtId="10" fontId="12" fillId="0" borderId="0" xfId="1" applyNumberFormat="1" applyFont="1" applyBorder="1"/>
    <xf numFmtId="10" fontId="8" fillId="0" borderId="0" xfId="1" applyNumberFormat="1" applyFont="1" applyBorder="1"/>
    <xf numFmtId="10" fontId="0" fillId="0" borderId="0" xfId="0" applyNumberFormat="1" applyBorder="1"/>
    <xf numFmtId="0" fontId="0" fillId="0" borderId="1" xfId="0" applyFont="1" applyBorder="1" applyAlignment="1">
      <alignment horizontal="left" vertical="center"/>
    </xf>
    <xf numFmtId="10" fontId="1" fillId="0" borderId="0" xfId="1" applyNumberFormat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 vertical="center"/>
    </xf>
    <xf numFmtId="10" fontId="13" fillId="0" borderId="0" xfId="1" applyNumberFormat="1" applyFont="1" applyFill="1" applyBorder="1"/>
    <xf numFmtId="165" fontId="1" fillId="0" borderId="0" xfId="1" applyNumberFormat="1" applyFont="1" applyFill="1" applyBorder="1"/>
    <xf numFmtId="10" fontId="0" fillId="0" borderId="0" xfId="1" applyNumberFormat="1" applyFont="1" applyFill="1" applyBorder="1" applyAlignment="1"/>
    <xf numFmtId="0" fontId="0" fillId="0" borderId="0" xfId="0" applyFill="1" applyBorder="1" applyAlignment="1"/>
    <xf numFmtId="0" fontId="0" fillId="0" borderId="1" xfId="0" applyFont="1" applyBorder="1"/>
    <xf numFmtId="10" fontId="0" fillId="0" borderId="0" xfId="1" applyNumberFormat="1" applyFont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10" fontId="0" fillId="0" borderId="0" xfId="1" applyNumberFormat="1" applyFont="1" applyFill="1"/>
    <xf numFmtId="0" fontId="0" fillId="0" borderId="0" xfId="0" applyFont="1" applyFill="1"/>
    <xf numFmtId="2" fontId="0" fillId="0" borderId="1" xfId="0" applyNumberFormat="1" applyFont="1" applyBorder="1"/>
    <xf numFmtId="0" fontId="0" fillId="0" borderId="0" xfId="0" applyFont="1"/>
    <xf numFmtId="165" fontId="0" fillId="0" borderId="0" xfId="0" applyNumberFormat="1" applyFont="1" applyFill="1" applyBorder="1" applyAlignment="1">
      <alignment horizontal="left" vertical="center"/>
    </xf>
    <xf numFmtId="0" fontId="17" fillId="0" borderId="0" xfId="0" applyFont="1" applyFill="1"/>
    <xf numFmtId="9" fontId="0" fillId="0" borderId="0" xfId="1" applyNumberFormat="1" applyFont="1" applyFill="1" applyBorder="1"/>
    <xf numFmtId="9" fontId="0" fillId="0" borderId="0" xfId="0" applyNumberFormat="1" applyFill="1" applyBorder="1"/>
    <xf numFmtId="0" fontId="0" fillId="0" borderId="0" xfId="1" applyNumberFormat="1" applyFont="1" applyBorder="1"/>
    <xf numFmtId="10" fontId="0" fillId="0" borderId="0" xfId="1" applyNumberFormat="1" applyFont="1" applyBorder="1" applyAlignment="1"/>
    <xf numFmtId="2" fontId="18" fillId="0" borderId="0" xfId="0" applyNumberFormat="1" applyFont="1" applyFill="1" applyBorder="1" applyAlignment="1">
      <alignment vertical="center"/>
    </xf>
    <xf numFmtId="2" fontId="13" fillId="0" borderId="0" xfId="1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>
      <alignment vertical="center"/>
    </xf>
    <xf numFmtId="0" fontId="17" fillId="0" borderId="0" xfId="0" applyFont="1" applyFill="1" applyBorder="1"/>
    <xf numFmtId="2" fontId="0" fillId="0" borderId="0" xfId="0" applyNumberFormat="1" applyFont="1" applyFill="1" applyBorder="1" applyAlignment="1">
      <alignment vertical="center"/>
    </xf>
    <xf numFmtId="2" fontId="17" fillId="0" borderId="0" xfId="0" applyNumberFormat="1" applyFont="1" applyFill="1" applyBorder="1" applyAlignment="1">
      <alignment vertical="center"/>
    </xf>
    <xf numFmtId="2" fontId="0" fillId="0" borderId="1" xfId="1" applyNumberFormat="1" applyFont="1" applyFill="1" applyBorder="1" applyAlignment="1">
      <alignment horizontal="right"/>
    </xf>
    <xf numFmtId="0" fontId="0" fillId="0" borderId="0" xfId="0" applyFill="1" applyAlignment="1">
      <alignment horizontal="left"/>
    </xf>
    <xf numFmtId="2" fontId="4" fillId="0" borderId="1" xfId="1" applyNumberFormat="1" applyFont="1" applyFill="1" applyBorder="1" applyAlignment="1">
      <alignment horizontal="right"/>
    </xf>
    <xf numFmtId="2" fontId="4" fillId="0" borderId="1" xfId="1" applyNumberFormat="1" applyFont="1" applyFill="1" applyBorder="1"/>
    <xf numFmtId="10" fontId="0" fillId="0" borderId="1" xfId="0" applyNumberFormat="1" applyFont="1" applyFill="1" applyBorder="1"/>
    <xf numFmtId="165" fontId="0" fillId="0" borderId="0" xfId="0" applyNumberFormat="1" applyFont="1"/>
    <xf numFmtId="165" fontId="0" fillId="0" borderId="0" xfId="0" applyNumberFormat="1" applyFont="1" applyBorder="1"/>
    <xf numFmtId="165" fontId="0" fillId="0" borderId="1" xfId="0" applyNumberFormat="1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left" vertical="center"/>
    </xf>
    <xf numFmtId="10" fontId="0" fillId="0" borderId="1" xfId="0" applyNumberFormat="1" applyFont="1" applyBorder="1"/>
    <xf numFmtId="0" fontId="0" fillId="0" borderId="3" xfId="0" applyFill="1" applyBorder="1"/>
    <xf numFmtId="0" fontId="0" fillId="0" borderId="3" xfId="0" applyBorder="1"/>
    <xf numFmtId="0" fontId="0" fillId="0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10" fontId="0" fillId="0" borderId="8" xfId="1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0" fontId="0" fillId="0" borderId="3" xfId="1" applyNumberFormat="1" applyFont="1" applyBorder="1" applyAlignment="1">
      <alignment horizontal="center"/>
    </xf>
    <xf numFmtId="10" fontId="0" fillId="0" borderId="5" xfId="1" applyNumberFormat="1" applyFont="1" applyBorder="1" applyAlignment="1">
      <alignment horizontal="center"/>
    </xf>
    <xf numFmtId="10" fontId="0" fillId="0" borderId="4" xfId="1" applyNumberFormat="1" applyFont="1" applyBorder="1" applyAlignment="1">
      <alignment horizontal="center"/>
    </xf>
    <xf numFmtId="165" fontId="0" fillId="2" borderId="1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0" fontId="0" fillId="9" borderId="3" xfId="0" applyFill="1" applyBorder="1" applyAlignment="1">
      <alignment horizontal="center" wrapText="1"/>
    </xf>
    <xf numFmtId="0" fontId="0" fillId="9" borderId="5" xfId="0" applyFill="1" applyBorder="1" applyAlignment="1">
      <alignment horizontal="center" wrapText="1"/>
    </xf>
    <xf numFmtId="0" fontId="0" fillId="9" borderId="4" xfId="0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5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4" borderId="3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0" fillId="14" borderId="4" xfId="0" applyFill="1" applyBorder="1" applyAlignment="1">
      <alignment horizontal="center"/>
    </xf>
    <xf numFmtId="165" fontId="0" fillId="0" borderId="1" xfId="0" applyNumberFormat="1" applyFill="1" applyBorder="1"/>
    <xf numFmtId="165" fontId="4" fillId="0" borderId="1" xfId="1" applyNumberFormat="1" applyFont="1" applyFill="1" applyBorder="1"/>
  </cellXfs>
  <cellStyles count="27">
    <cellStyle name="Обычный" xfId="0" builtinId="0"/>
    <cellStyle name="Обычный 2" xfId="2"/>
    <cellStyle name="Обычный 3" xfId="4"/>
    <cellStyle name="Обычный 3 2" xfId="13"/>
    <cellStyle name="Обычный 3 2 2" xfId="26"/>
    <cellStyle name="Обычный 3 3" xfId="24"/>
    <cellStyle name="Обычный 4" xfId="7"/>
    <cellStyle name="Обычный 4 2" xfId="23"/>
    <cellStyle name="Обычный 4 3" xfId="20"/>
    <cellStyle name="Обычный 5" xfId="6"/>
    <cellStyle name="Обычный 5 2" xfId="9"/>
    <cellStyle name="Обычный 5 3" xfId="14"/>
    <cellStyle name="Обычный 5 4" xfId="17"/>
    <cellStyle name="Обычный 6" xfId="8"/>
    <cellStyle name="Обычный 6 2" xfId="15"/>
    <cellStyle name="Обычный 7" xfId="12"/>
    <cellStyle name="Обычный 7 2" xfId="16"/>
    <cellStyle name="Обычный 8" xfId="19"/>
    <cellStyle name="Процентный" xfId="1" builtinId="5"/>
    <cellStyle name="Процентный 2" xfId="3"/>
    <cellStyle name="Процентный 2 2" xfId="22"/>
    <cellStyle name="Процентный 3" xfId="5"/>
    <cellStyle name="Процентный 3 2" xfId="21"/>
    <cellStyle name="Процентный 4" xfId="11"/>
    <cellStyle name="Процентный 5" xfId="10"/>
    <cellStyle name="Процентный 6" xfId="18"/>
    <cellStyle name="Процентный 7" xfId="25"/>
  </cellStyles>
  <dxfs count="0"/>
  <tableStyles count="0" defaultTableStyle="TableStyleMedium2" defaultPivotStyle="PivotStyleLight16"/>
  <colors>
    <mruColors>
      <color rgb="FFEEE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%GFP </a:t>
            </a:r>
            <a:endParaRPr lang="ru-RU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5132538600272732"/>
          <c:y val="0.13613780313388971"/>
          <c:w val="0.80231880695188096"/>
          <c:h val="0.596058545332532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'Diagram all 6'!$B$2</c:f>
              <c:strCache>
                <c:ptCount val="1"/>
                <c:pt idx="0">
                  <c:v>200 nM MTX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'Diagram all 6'!$G$5:$G$10</c:f>
                <c:numCache>
                  <c:formatCode>General</c:formatCode>
                  <c:ptCount val="6"/>
                  <c:pt idx="0">
                    <c:v>2.4705505204712126E-4</c:v>
                  </c:pt>
                  <c:pt idx="1">
                    <c:v>2.6893649237438118E-4</c:v>
                  </c:pt>
                  <c:pt idx="2">
                    <c:v>3.6815771391478187E-4</c:v>
                  </c:pt>
                  <c:pt idx="3">
                    <c:v>3.0825764926596422E-4</c:v>
                  </c:pt>
                  <c:pt idx="4">
                    <c:v>3.3768971231017207E-4</c:v>
                  </c:pt>
                  <c:pt idx="5">
                    <c:v>4.6099706966479985E-4</c:v>
                  </c:pt>
                </c:numCache>
              </c:numRef>
            </c:plus>
            <c:minus>
              <c:numRef>
                <c:f>'Diagram all 6'!$G$5:$G$10</c:f>
                <c:numCache>
                  <c:formatCode>General</c:formatCode>
                  <c:ptCount val="6"/>
                  <c:pt idx="0">
                    <c:v>2.4705505204712126E-4</c:v>
                  </c:pt>
                  <c:pt idx="1">
                    <c:v>2.6893649237438118E-4</c:v>
                  </c:pt>
                  <c:pt idx="2">
                    <c:v>3.6815771391478187E-4</c:v>
                  </c:pt>
                  <c:pt idx="3">
                    <c:v>3.0825764926596422E-4</c:v>
                  </c:pt>
                  <c:pt idx="4">
                    <c:v>3.3768971231017207E-4</c:v>
                  </c:pt>
                  <c:pt idx="5">
                    <c:v>4.6099706966479985E-4</c:v>
                  </c:pt>
                </c:numCache>
              </c:numRef>
            </c:minus>
          </c:errBars>
          <c:cat>
            <c:strRef>
              <c:f>'Diagram all 6'!$A$5:$A$10</c:f>
              <c:strCache>
                <c:ptCount val="6"/>
                <c:pt idx="0">
                  <c:v>p1.1</c:v>
                </c:pt>
                <c:pt idx="1">
                  <c:v>p1.1-D</c:v>
                </c:pt>
                <c:pt idx="2">
                  <c:v>p1.1-Tr1</c:v>
                </c:pt>
                <c:pt idx="3">
                  <c:v>p1.1-Tr2</c:v>
                </c:pt>
                <c:pt idx="4">
                  <c:v>p1.1-Tr3</c:v>
                </c:pt>
                <c:pt idx="5">
                  <c:v>p1.1-Tr2(-)EBV</c:v>
                </c:pt>
              </c:strCache>
            </c:strRef>
          </c:cat>
          <c:val>
            <c:numRef>
              <c:f>'Diagram all 6'!$F$5:$F$10</c:f>
              <c:numCache>
                <c:formatCode>0.00%</c:formatCode>
                <c:ptCount val="6"/>
                <c:pt idx="0">
                  <c:v>5.3619252966975945E-3</c:v>
                </c:pt>
                <c:pt idx="1">
                  <c:v>8.4143590559704277E-3</c:v>
                </c:pt>
                <c:pt idx="2">
                  <c:v>7.0069586177776907E-3</c:v>
                </c:pt>
                <c:pt idx="3">
                  <c:v>6.7009849026621474E-3</c:v>
                </c:pt>
                <c:pt idx="4">
                  <c:v>6.7183808703719268E-3</c:v>
                </c:pt>
                <c:pt idx="5">
                  <c:v>6.001093584807134E-3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74-486C-BD71-256D84035FD4}"/>
            </c:ext>
          </c:extLst>
        </c:ser>
        <c:ser>
          <c:idx val="1"/>
          <c:order val="1"/>
          <c:tx>
            <c:strRef>
              <c:f>'Diagram all 6'!$B$14</c:f>
              <c:strCache>
                <c:ptCount val="1"/>
                <c:pt idx="0">
                  <c:v> 2000 nM MTX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'Diagram all 6'!$G$17:$G$22</c:f>
                <c:numCache>
                  <c:formatCode>General</c:formatCode>
                  <c:ptCount val="6"/>
                  <c:pt idx="0">
                    <c:v>9.8441959546205124E-4</c:v>
                  </c:pt>
                  <c:pt idx="1">
                    <c:v>1.8192511257465157E-3</c:v>
                  </c:pt>
                  <c:pt idx="2">
                    <c:v>1.610873288746149E-3</c:v>
                  </c:pt>
                  <c:pt idx="3">
                    <c:v>1.7820941123632679E-3</c:v>
                  </c:pt>
                  <c:pt idx="4">
                    <c:v>9.1315072717907937E-4</c:v>
                  </c:pt>
                  <c:pt idx="5">
                    <c:v>2.1410301295406524E-3</c:v>
                  </c:pt>
                </c:numCache>
              </c:numRef>
            </c:plus>
            <c:minus>
              <c:numRef>
                <c:f>'Diagram all 6'!$G$17:$G$22</c:f>
                <c:numCache>
                  <c:formatCode>General</c:formatCode>
                  <c:ptCount val="6"/>
                  <c:pt idx="0">
                    <c:v>9.8441959546205124E-4</c:v>
                  </c:pt>
                  <c:pt idx="1">
                    <c:v>1.8192511257465157E-3</c:v>
                  </c:pt>
                  <c:pt idx="2">
                    <c:v>1.610873288746149E-3</c:v>
                  </c:pt>
                  <c:pt idx="3">
                    <c:v>1.7820941123632679E-3</c:v>
                  </c:pt>
                  <c:pt idx="4">
                    <c:v>9.1315072717907937E-4</c:v>
                  </c:pt>
                  <c:pt idx="5">
                    <c:v>2.1410301295406524E-3</c:v>
                  </c:pt>
                </c:numCache>
              </c:numRef>
            </c:minus>
          </c:errBars>
          <c:cat>
            <c:strRef>
              <c:f>'Diagram all 6'!$A$5:$A$10</c:f>
              <c:strCache>
                <c:ptCount val="6"/>
                <c:pt idx="0">
                  <c:v>p1.1</c:v>
                </c:pt>
                <c:pt idx="1">
                  <c:v>p1.1-D</c:v>
                </c:pt>
                <c:pt idx="2">
                  <c:v>p1.1-Tr1</c:v>
                </c:pt>
                <c:pt idx="3">
                  <c:v>p1.1-Tr2</c:v>
                </c:pt>
                <c:pt idx="4">
                  <c:v>p1.1-Tr3</c:v>
                </c:pt>
                <c:pt idx="5">
                  <c:v>p1.1-Tr2(-)EBV</c:v>
                </c:pt>
              </c:strCache>
            </c:strRef>
          </c:cat>
          <c:val>
            <c:numRef>
              <c:f>'Diagram all 6'!$F$17:$F$22</c:f>
              <c:numCache>
                <c:formatCode>0.00%</c:formatCode>
                <c:ptCount val="6"/>
                <c:pt idx="0">
                  <c:v>3.2508466310740718E-2</c:v>
                </c:pt>
                <c:pt idx="1">
                  <c:v>3.7458674717393808E-2</c:v>
                </c:pt>
                <c:pt idx="2">
                  <c:v>3.8833987852821994E-2</c:v>
                </c:pt>
                <c:pt idx="3">
                  <c:v>3.9720671541598279E-2</c:v>
                </c:pt>
                <c:pt idx="4">
                  <c:v>4.5733517253761694E-2</c:v>
                </c:pt>
                <c:pt idx="5">
                  <c:v>4.3664536351362263E-2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74-486C-BD71-256D8403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76480"/>
        <c:axId val="62700864"/>
      </c:barChart>
      <c:catAx>
        <c:axId val="134676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ru-RU"/>
          </a:p>
        </c:txPr>
        <c:crossAx val="62700864"/>
        <c:crosses val="autoZero"/>
        <c:auto val="0"/>
        <c:lblAlgn val="ctr"/>
        <c:lblOffset val="100"/>
        <c:noMultiLvlLbl val="0"/>
      </c:catAx>
      <c:valAx>
        <c:axId val="62700864"/>
        <c:scaling>
          <c:orientation val="minMax"/>
          <c:max val="6.0000000000000012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134676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13671393898734"/>
          <c:y val="4.523260345158929E-2"/>
          <c:w val="0.30871144927414867"/>
          <c:h val="0.15463639563505122"/>
        </c:manualLayout>
      </c:layout>
      <c:overlay val="0"/>
      <c:txPr>
        <a:bodyPr/>
        <a:lstStyle/>
        <a:p>
          <a:pPr>
            <a:defRPr sz="16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Amplification</a:t>
            </a:r>
            <a:r>
              <a:rPr lang="en-US" baseline="0"/>
              <a:t> rate</a:t>
            </a:r>
            <a:endParaRPr lang="ru-RU"/>
          </a:p>
        </c:rich>
      </c:tx>
      <c:layout>
        <c:manualLayout>
          <c:xMode val="edge"/>
          <c:yMode val="edge"/>
          <c:x val="0.31291514605827198"/>
          <c:y val="3.1223864867046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132538600272732"/>
          <c:y val="0.13613780313388971"/>
          <c:w val="0.82100326946567892"/>
          <c:h val="0.588613062971779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'Diagram all 6'!$L$2</c:f>
              <c:strCache>
                <c:ptCount val="1"/>
                <c:pt idx="0">
                  <c:v>Amplification rate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'Diagram all 6'!$M$5:$M$10</c:f>
                <c:numCache>
                  <c:formatCode>General</c:formatCode>
                  <c:ptCount val="6"/>
                  <c:pt idx="0">
                    <c:v>0.33428033906616655</c:v>
                  </c:pt>
                  <c:pt idx="1">
                    <c:v>0.25882615197374714</c:v>
                  </c:pt>
                  <c:pt idx="2">
                    <c:v>0.37100932925974422</c:v>
                  </c:pt>
                  <c:pt idx="3">
                    <c:v>0.38089518058953459</c:v>
                  </c:pt>
                  <c:pt idx="4">
                    <c:v>0.36816298474925474</c:v>
                  </c:pt>
                  <c:pt idx="5">
                    <c:v>0.663100754402278</c:v>
                  </c:pt>
                </c:numCache>
              </c:numRef>
            </c:plus>
            <c:minus>
              <c:numRef>
                <c:f>'Diagram all 6'!$M$5:$M$10</c:f>
                <c:numCache>
                  <c:formatCode>General</c:formatCode>
                  <c:ptCount val="6"/>
                  <c:pt idx="0">
                    <c:v>0.33428033906616655</c:v>
                  </c:pt>
                  <c:pt idx="1">
                    <c:v>0.25882615197374714</c:v>
                  </c:pt>
                  <c:pt idx="2">
                    <c:v>0.37100932925974422</c:v>
                  </c:pt>
                  <c:pt idx="3">
                    <c:v>0.38089518058953459</c:v>
                  </c:pt>
                  <c:pt idx="4">
                    <c:v>0.36816298474925474</c:v>
                  </c:pt>
                  <c:pt idx="5">
                    <c:v>0.663100754402278</c:v>
                  </c:pt>
                </c:numCache>
              </c:numRef>
            </c:minus>
          </c:errBars>
          <c:cat>
            <c:strRef>
              <c:f>'Diagram all 6'!$A$5:$A$10</c:f>
              <c:strCache>
                <c:ptCount val="6"/>
                <c:pt idx="0">
                  <c:v>p1.1</c:v>
                </c:pt>
                <c:pt idx="1">
                  <c:v>p1.1-D</c:v>
                </c:pt>
                <c:pt idx="2">
                  <c:v>p1.1-Tr1</c:v>
                </c:pt>
                <c:pt idx="3">
                  <c:v>p1.1-Tr2</c:v>
                </c:pt>
                <c:pt idx="4">
                  <c:v>p1.1-Tr3</c:v>
                </c:pt>
                <c:pt idx="5">
                  <c:v>p1.1-Tr2(-)EBV</c:v>
                </c:pt>
              </c:strCache>
            </c:strRef>
          </c:cat>
          <c:val>
            <c:numRef>
              <c:f>'Diagram all 6'!$L$5:$L$10</c:f>
              <c:numCache>
                <c:formatCode>0.00</c:formatCode>
                <c:ptCount val="6"/>
                <c:pt idx="0">
                  <c:v>6.0628346185208244</c:v>
                </c:pt>
                <c:pt idx="1">
                  <c:v>4.4517561549521609</c:v>
                </c:pt>
                <c:pt idx="2">
                  <c:v>5.5422031113890728</c:v>
                </c:pt>
                <c:pt idx="3">
                  <c:v>5.9275870813883147</c:v>
                </c:pt>
                <c:pt idx="4">
                  <c:v>6.8072230699879785</c:v>
                </c:pt>
                <c:pt idx="5">
                  <c:v>7.2760965537859672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74-486C-BD71-256D8403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732800"/>
        <c:axId val="80263360"/>
      </c:barChart>
      <c:catAx>
        <c:axId val="62732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ru-RU"/>
          </a:p>
        </c:txPr>
        <c:crossAx val="80263360"/>
        <c:crosses val="autoZero"/>
        <c:auto val="0"/>
        <c:lblAlgn val="ctr"/>
        <c:lblOffset val="100"/>
        <c:noMultiLvlLbl val="0"/>
      </c:catAx>
      <c:valAx>
        <c:axId val="8026336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62732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Stability of 2mkM MTX cultures</a:t>
            </a:r>
            <a:endParaRPr lang="ru-RU" sz="2400"/>
          </a:p>
        </c:rich>
      </c:tx>
      <c:layout>
        <c:manualLayout>
          <c:xMode val="edge"/>
          <c:yMode val="edge"/>
          <c:x val="0.16846034402697141"/>
          <c:y val="3.746426044849095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360989194498816"/>
          <c:y val="0.15133351752083621"/>
          <c:w val="0.70722203097824399"/>
          <c:h val="0.66809822703878019"/>
        </c:manualLayout>
      </c:layout>
      <c:scatterChart>
        <c:scatterStyle val="lineMarker"/>
        <c:varyColors val="0"/>
        <c:ser>
          <c:idx val="6"/>
          <c:order val="0"/>
          <c:tx>
            <c:strRef>
              <c:f>'Diagram all 6'!$BG$2</c:f>
              <c:strCache>
                <c:ptCount val="1"/>
                <c:pt idx="0">
                  <c:v>p1.1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6'!$BL$5:$BL$12</c:f>
                <c:numCache>
                  <c:formatCode>General</c:formatCode>
                  <c:ptCount val="8"/>
                  <c:pt idx="0">
                    <c:v>9.8441959546205124E-4</c:v>
                  </c:pt>
                  <c:pt idx="1">
                    <c:v>8.9335011109689265E-4</c:v>
                  </c:pt>
                  <c:pt idx="2">
                    <c:v>1.0250565809277264E-3</c:v>
                  </c:pt>
                  <c:pt idx="3">
                    <c:v>1.3328621901379004E-3</c:v>
                  </c:pt>
                  <c:pt idx="4">
                    <c:v>1.3305325031470676E-3</c:v>
                  </c:pt>
                  <c:pt idx="5">
                    <c:v>1.5334796783314068E-3</c:v>
                  </c:pt>
                  <c:pt idx="6">
                    <c:v>9.5294757782090939E-4</c:v>
                  </c:pt>
                  <c:pt idx="7">
                    <c:v>5.3850149458003127E-4</c:v>
                  </c:pt>
                </c:numCache>
              </c:numRef>
            </c:plus>
            <c:minus>
              <c:numRef>
                <c:f>'Diagram all 6'!$BL$5:$BL$12</c:f>
                <c:numCache>
                  <c:formatCode>General</c:formatCode>
                  <c:ptCount val="8"/>
                  <c:pt idx="0">
                    <c:v>9.8441959546205124E-4</c:v>
                  </c:pt>
                  <c:pt idx="1">
                    <c:v>8.9335011109689265E-4</c:v>
                  </c:pt>
                  <c:pt idx="2">
                    <c:v>1.0250565809277264E-3</c:v>
                  </c:pt>
                  <c:pt idx="3">
                    <c:v>1.3328621901379004E-3</c:v>
                  </c:pt>
                  <c:pt idx="4">
                    <c:v>1.3305325031470676E-3</c:v>
                  </c:pt>
                  <c:pt idx="5">
                    <c:v>1.5334796783314068E-3</c:v>
                  </c:pt>
                  <c:pt idx="6">
                    <c:v>9.5294757782090939E-4</c:v>
                  </c:pt>
                  <c:pt idx="7">
                    <c:v>5.3850149458003127E-4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6'!$BK$5:$BK$12</c:f>
              <c:numCache>
                <c:formatCode>0.0%</c:formatCode>
                <c:ptCount val="8"/>
                <c:pt idx="0">
                  <c:v>3.2508466310740718E-2</c:v>
                </c:pt>
                <c:pt idx="1">
                  <c:v>2.9226530344707423E-2</c:v>
                </c:pt>
                <c:pt idx="2">
                  <c:v>2.1964702757668264E-2</c:v>
                </c:pt>
                <c:pt idx="3">
                  <c:v>1.9956636149342802E-2</c:v>
                </c:pt>
                <c:pt idx="4">
                  <c:v>1.8703184328731519E-2</c:v>
                </c:pt>
                <c:pt idx="5">
                  <c:v>1.7238065420712375E-2</c:v>
                </c:pt>
                <c:pt idx="6">
                  <c:v>1.8597660959656166E-2</c:v>
                </c:pt>
                <c:pt idx="7">
                  <c:v>1.561132645005819E-2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29-47C9-8E0C-06E267AAA412}"/>
            </c:ext>
          </c:extLst>
        </c:ser>
        <c:ser>
          <c:idx val="4"/>
          <c:order val="1"/>
          <c:tx>
            <c:strRef>
              <c:f>'Diagram all 6'!$AY$2</c:f>
              <c:strCache>
                <c:ptCount val="1"/>
                <c:pt idx="0">
                  <c:v>p1.1-D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6'!$BD$5:$BD$12</c:f>
                <c:numCache>
                  <c:formatCode>General</c:formatCode>
                  <c:ptCount val="8"/>
                  <c:pt idx="0">
                    <c:v>1.8192511257465157E-3</c:v>
                  </c:pt>
                  <c:pt idx="1">
                    <c:v>1.7559889175742371E-3</c:v>
                  </c:pt>
                  <c:pt idx="2">
                    <c:v>1.2408604257717506E-3</c:v>
                  </c:pt>
                  <c:pt idx="3">
                    <c:v>3.6986299934345271E-4</c:v>
                  </c:pt>
                  <c:pt idx="4">
                    <c:v>9.9324945153395571E-4</c:v>
                  </c:pt>
                  <c:pt idx="5">
                    <c:v>5.1244887086922828E-4</c:v>
                  </c:pt>
                  <c:pt idx="6">
                    <c:v>7.7543943257654983E-4</c:v>
                  </c:pt>
                  <c:pt idx="7">
                    <c:v>8.5784772221477823E-4</c:v>
                  </c:pt>
                </c:numCache>
              </c:numRef>
            </c:plus>
            <c:minus>
              <c:numRef>
                <c:f>'Diagram all 6'!$BD$5:$BD$12</c:f>
                <c:numCache>
                  <c:formatCode>General</c:formatCode>
                  <c:ptCount val="8"/>
                  <c:pt idx="0">
                    <c:v>1.8192511257465157E-3</c:v>
                  </c:pt>
                  <c:pt idx="1">
                    <c:v>1.7559889175742371E-3</c:v>
                  </c:pt>
                  <c:pt idx="2">
                    <c:v>1.2408604257717506E-3</c:v>
                  </c:pt>
                  <c:pt idx="3">
                    <c:v>3.6986299934345271E-4</c:v>
                  </c:pt>
                  <c:pt idx="4">
                    <c:v>9.9324945153395571E-4</c:v>
                  </c:pt>
                  <c:pt idx="5">
                    <c:v>5.1244887086922828E-4</c:v>
                  </c:pt>
                  <c:pt idx="6">
                    <c:v>7.7543943257654983E-4</c:v>
                  </c:pt>
                  <c:pt idx="7">
                    <c:v>8.5784772221477823E-4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6'!$BC$5:$BC$12</c:f>
              <c:numCache>
                <c:formatCode>0.0%</c:formatCode>
                <c:ptCount val="8"/>
                <c:pt idx="0">
                  <c:v>3.7458674717393808E-2</c:v>
                </c:pt>
                <c:pt idx="1">
                  <c:v>3.1115282795822975E-2</c:v>
                </c:pt>
                <c:pt idx="2">
                  <c:v>2.6645720765632271E-2</c:v>
                </c:pt>
                <c:pt idx="3">
                  <c:v>2.3136483260912145E-2</c:v>
                </c:pt>
                <c:pt idx="4">
                  <c:v>2.3841416023507957E-2</c:v>
                </c:pt>
                <c:pt idx="5">
                  <c:v>2.2780040870931363E-2</c:v>
                </c:pt>
                <c:pt idx="6">
                  <c:v>2.4458631602551163E-2</c:v>
                </c:pt>
                <c:pt idx="7">
                  <c:v>2.2461286751048175E-2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29-47C9-8E0C-06E267AAA412}"/>
            </c:ext>
          </c:extLst>
        </c:ser>
        <c:ser>
          <c:idx val="0"/>
          <c:order val="2"/>
          <c:tx>
            <c:strRef>
              <c:f>'Diagram all 6'!$S$2</c:f>
              <c:strCache>
                <c:ptCount val="1"/>
                <c:pt idx="0">
                  <c:v>p1.1-Tr1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6'!$X$5:$X$12</c:f>
                <c:numCache>
                  <c:formatCode>General</c:formatCode>
                  <c:ptCount val="8"/>
                  <c:pt idx="0">
                    <c:v>1.610873288746149E-3</c:v>
                  </c:pt>
                  <c:pt idx="1">
                    <c:v>1.2448737279997294E-3</c:v>
                  </c:pt>
                  <c:pt idx="2">
                    <c:v>1.2099156027300135E-3</c:v>
                  </c:pt>
                  <c:pt idx="3">
                    <c:v>6.7205645625977603E-4</c:v>
                  </c:pt>
                  <c:pt idx="4">
                    <c:v>8.297142729424789E-4</c:v>
                  </c:pt>
                  <c:pt idx="5">
                    <c:v>2.1225972563503684E-3</c:v>
                  </c:pt>
                  <c:pt idx="6">
                    <c:v>8.237762590248811E-4</c:v>
                  </c:pt>
                  <c:pt idx="7">
                    <c:v>8.3926546740843743E-4</c:v>
                  </c:pt>
                </c:numCache>
              </c:numRef>
            </c:plus>
            <c:minus>
              <c:numRef>
                <c:f>'Diagram all 6'!$X$5:$X$12</c:f>
                <c:numCache>
                  <c:formatCode>General</c:formatCode>
                  <c:ptCount val="8"/>
                  <c:pt idx="0">
                    <c:v>1.610873288746149E-3</c:v>
                  </c:pt>
                  <c:pt idx="1">
                    <c:v>1.2448737279997294E-3</c:v>
                  </c:pt>
                  <c:pt idx="2">
                    <c:v>1.2099156027300135E-3</c:v>
                  </c:pt>
                  <c:pt idx="3">
                    <c:v>6.7205645625977603E-4</c:v>
                  </c:pt>
                  <c:pt idx="4">
                    <c:v>8.297142729424789E-4</c:v>
                  </c:pt>
                  <c:pt idx="5">
                    <c:v>2.1225972563503684E-3</c:v>
                  </c:pt>
                  <c:pt idx="6">
                    <c:v>8.237762590248811E-4</c:v>
                  </c:pt>
                  <c:pt idx="7">
                    <c:v>8.3926546740843743E-4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6'!$W$5:$W$12</c:f>
              <c:numCache>
                <c:formatCode>0.0%</c:formatCode>
                <c:ptCount val="8"/>
                <c:pt idx="0">
                  <c:v>3.8833987852821994E-2</c:v>
                </c:pt>
                <c:pt idx="1">
                  <c:v>3.0167153224996315E-2</c:v>
                </c:pt>
                <c:pt idx="2">
                  <c:v>2.675350761836667E-2</c:v>
                </c:pt>
                <c:pt idx="3">
                  <c:v>2.4232188704772999E-2</c:v>
                </c:pt>
                <c:pt idx="4">
                  <c:v>2.4315586776036742E-2</c:v>
                </c:pt>
                <c:pt idx="5">
                  <c:v>2.5187886548741049E-2</c:v>
                </c:pt>
                <c:pt idx="6">
                  <c:v>2.5609818383149567E-2</c:v>
                </c:pt>
                <c:pt idx="7">
                  <c:v>2.4083109487114354E-2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99-4484-AEDD-3D96D54AE33D}"/>
            </c:ext>
          </c:extLst>
        </c:ser>
        <c:ser>
          <c:idx val="1"/>
          <c:order val="3"/>
          <c:tx>
            <c:strRef>
              <c:f>'Diagram all 6'!$AA$2</c:f>
              <c:strCache>
                <c:ptCount val="1"/>
                <c:pt idx="0">
                  <c:v>p1.1-Tr2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all 6'!$AF$5:$AF$12</c:f>
                <c:numCache>
                  <c:formatCode>General</c:formatCode>
                  <c:ptCount val="8"/>
                  <c:pt idx="0">
                    <c:v>1.7820941123632679E-3</c:v>
                  </c:pt>
                  <c:pt idx="1">
                    <c:v>1.8986573786843564E-3</c:v>
                  </c:pt>
                  <c:pt idx="2">
                    <c:v>1.7919297129428649E-3</c:v>
                  </c:pt>
                  <c:pt idx="3">
                    <c:v>3.6278254697239199E-4</c:v>
                  </c:pt>
                  <c:pt idx="4">
                    <c:v>9.679376481198245E-4</c:v>
                  </c:pt>
                  <c:pt idx="5">
                    <c:v>4.3392516643384922E-4</c:v>
                  </c:pt>
                  <c:pt idx="6">
                    <c:v>2.7211048222687388E-4</c:v>
                  </c:pt>
                  <c:pt idx="7">
                    <c:v>5.6033512995320675E-4</c:v>
                  </c:pt>
                </c:numCache>
              </c:numRef>
            </c:plus>
            <c:minus>
              <c:numRef>
                <c:f>'Diagram all 6'!$AF$5:$AF$12</c:f>
                <c:numCache>
                  <c:formatCode>General</c:formatCode>
                  <c:ptCount val="8"/>
                  <c:pt idx="0">
                    <c:v>1.7820941123632679E-3</c:v>
                  </c:pt>
                  <c:pt idx="1">
                    <c:v>1.8986573786843564E-3</c:v>
                  </c:pt>
                  <c:pt idx="2">
                    <c:v>1.7919297129428649E-3</c:v>
                  </c:pt>
                  <c:pt idx="3">
                    <c:v>3.6278254697239199E-4</c:v>
                  </c:pt>
                  <c:pt idx="4">
                    <c:v>9.679376481198245E-4</c:v>
                  </c:pt>
                  <c:pt idx="5">
                    <c:v>4.3392516643384922E-4</c:v>
                  </c:pt>
                  <c:pt idx="6">
                    <c:v>2.7211048222687388E-4</c:v>
                  </c:pt>
                  <c:pt idx="7">
                    <c:v>5.6033512995320675E-4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6'!$AE$5:$AE$12</c:f>
              <c:numCache>
                <c:formatCode>0.0%</c:formatCode>
                <c:ptCount val="8"/>
                <c:pt idx="0">
                  <c:v>3.9720671541598279E-2</c:v>
                </c:pt>
                <c:pt idx="1">
                  <c:v>3.1767274265522553E-2</c:v>
                </c:pt>
                <c:pt idx="2">
                  <c:v>2.8458290170970159E-2</c:v>
                </c:pt>
                <c:pt idx="3">
                  <c:v>2.3757082217668826E-2</c:v>
                </c:pt>
                <c:pt idx="4">
                  <c:v>2.3300248345952387E-2</c:v>
                </c:pt>
                <c:pt idx="5">
                  <c:v>2.2699132464042676E-2</c:v>
                </c:pt>
                <c:pt idx="6">
                  <c:v>2.4913714640277924E-2</c:v>
                </c:pt>
                <c:pt idx="7">
                  <c:v>2.0908226511982438E-2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2"/>
          <c:order val="4"/>
          <c:tx>
            <c:strRef>
              <c:f>'Diagram all 6'!$AI$2</c:f>
              <c:strCache>
                <c:ptCount val="1"/>
                <c:pt idx="0">
                  <c:v>p1.1-Tr3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6'!$AN$5:$AN$12</c:f>
                <c:numCache>
                  <c:formatCode>General</c:formatCode>
                  <c:ptCount val="8"/>
                  <c:pt idx="0">
                    <c:v>9.1315072717907937E-4</c:v>
                  </c:pt>
                  <c:pt idx="1">
                    <c:v>1.2074276188652709E-3</c:v>
                  </c:pt>
                  <c:pt idx="2">
                    <c:v>9.1409152484587077E-4</c:v>
                  </c:pt>
                  <c:pt idx="3">
                    <c:v>5.6057302570633168E-4</c:v>
                  </c:pt>
                  <c:pt idx="4">
                    <c:v>2.1347284455151166E-4</c:v>
                  </c:pt>
                  <c:pt idx="5">
                    <c:v>4.6503065846085335E-4</c:v>
                  </c:pt>
                  <c:pt idx="6">
                    <c:v>6.6553130596299368E-4</c:v>
                  </c:pt>
                  <c:pt idx="7">
                    <c:v>6.1860831708568007E-4</c:v>
                  </c:pt>
                </c:numCache>
              </c:numRef>
            </c:plus>
            <c:minus>
              <c:numRef>
                <c:f>'Diagram all 6'!$AN$5:$AN$12</c:f>
                <c:numCache>
                  <c:formatCode>General</c:formatCode>
                  <c:ptCount val="8"/>
                  <c:pt idx="0">
                    <c:v>9.1315072717907937E-4</c:v>
                  </c:pt>
                  <c:pt idx="1">
                    <c:v>1.2074276188652709E-3</c:v>
                  </c:pt>
                  <c:pt idx="2">
                    <c:v>9.1409152484587077E-4</c:v>
                  </c:pt>
                  <c:pt idx="3">
                    <c:v>5.6057302570633168E-4</c:v>
                  </c:pt>
                  <c:pt idx="4">
                    <c:v>2.1347284455151166E-4</c:v>
                  </c:pt>
                  <c:pt idx="5">
                    <c:v>4.6503065846085335E-4</c:v>
                  </c:pt>
                  <c:pt idx="6">
                    <c:v>6.6553130596299368E-4</c:v>
                  </c:pt>
                  <c:pt idx="7">
                    <c:v>6.1860831708568007E-4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6'!$AM$5:$AM$16</c:f>
              <c:numCache>
                <c:formatCode>0.0%</c:formatCode>
                <c:ptCount val="12"/>
                <c:pt idx="0">
                  <c:v>4.5733517253761694E-2</c:v>
                </c:pt>
                <c:pt idx="1">
                  <c:v>3.4686500596611429E-2</c:v>
                </c:pt>
                <c:pt idx="2">
                  <c:v>2.9530038208682975E-2</c:v>
                </c:pt>
                <c:pt idx="3">
                  <c:v>2.0609838797561578E-2</c:v>
                </c:pt>
                <c:pt idx="4">
                  <c:v>2.1081417654253656E-2</c:v>
                </c:pt>
                <c:pt idx="5">
                  <c:v>1.8676208334187414E-2</c:v>
                </c:pt>
                <c:pt idx="6">
                  <c:v>1.8621963515387599E-2</c:v>
                </c:pt>
                <c:pt idx="7">
                  <c:v>1.6498893542796066E-2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99-4484-AEDD-3D96D54AE33D}"/>
            </c:ext>
          </c:extLst>
        </c:ser>
        <c:ser>
          <c:idx val="3"/>
          <c:order val="5"/>
          <c:tx>
            <c:strRef>
              <c:f>'Diagram all 6'!$AQ$2</c:f>
              <c:strCache>
                <c:ptCount val="1"/>
                <c:pt idx="0">
                  <c:v>p1.1-Tr2(-)EBV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6'!$AV$1:$AV$5</c:f>
                <c:numCache>
                  <c:formatCode>General</c:formatCode>
                  <c:ptCount val="5"/>
                  <c:pt idx="3">
                    <c:v>0</c:v>
                  </c:pt>
                  <c:pt idx="4">
                    <c:v>2.1410301295406524E-3</c:v>
                  </c:pt>
                </c:numCache>
              </c:numRef>
            </c:plus>
            <c:minus>
              <c:numRef>
                <c:f>'Diagram all 6'!$AV$5:$AV$12</c:f>
                <c:numCache>
                  <c:formatCode>General</c:formatCode>
                  <c:ptCount val="8"/>
                  <c:pt idx="0">
                    <c:v>2.1410301295406524E-3</c:v>
                  </c:pt>
                  <c:pt idx="1">
                    <c:v>8.389880252935196E-4</c:v>
                  </c:pt>
                  <c:pt idx="2">
                    <c:v>4.8252554329053629E-4</c:v>
                  </c:pt>
                  <c:pt idx="3">
                    <c:v>5.5659356524448585E-4</c:v>
                  </c:pt>
                  <c:pt idx="4">
                    <c:v>9.5775578514718795E-4</c:v>
                  </c:pt>
                  <c:pt idx="5">
                    <c:v>8.3896978628245045E-4</c:v>
                  </c:pt>
                  <c:pt idx="6">
                    <c:v>2.2059169727599946E-4</c:v>
                  </c:pt>
                  <c:pt idx="7">
                    <c:v>1.4650454081721258E-3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6'!$AU$5:$AU$14</c:f>
              <c:numCache>
                <c:formatCode>0.0%</c:formatCode>
                <c:ptCount val="10"/>
                <c:pt idx="0">
                  <c:v>4.3664536351362263E-2</c:v>
                </c:pt>
                <c:pt idx="1">
                  <c:v>3.0092858770315901E-2</c:v>
                </c:pt>
                <c:pt idx="2">
                  <c:v>2.5985724242554884E-2</c:v>
                </c:pt>
                <c:pt idx="3">
                  <c:v>2.1448419389066921E-2</c:v>
                </c:pt>
                <c:pt idx="4">
                  <c:v>2.0535393279346038E-2</c:v>
                </c:pt>
                <c:pt idx="5">
                  <c:v>2.1110577022663661E-2</c:v>
                </c:pt>
                <c:pt idx="6">
                  <c:v>2.0625715883248172E-2</c:v>
                </c:pt>
                <c:pt idx="7">
                  <c:v>1.8696104232110947E-2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A29-47C9-8E0C-06E267AA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706496"/>
        <c:axId val="154707072"/>
      </c:scatterChart>
      <c:valAx>
        <c:axId val="154706496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Days in culture</a:t>
                </a:r>
                <a:r>
                  <a:rPr lang="en-US" sz="2000" baseline="0"/>
                  <a:t> without MTX</a:t>
                </a:r>
                <a:endParaRPr lang="ru-RU" sz="20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154707072"/>
        <c:crosses val="autoZero"/>
        <c:crossBetween val="midCat"/>
      </c:valAx>
      <c:valAx>
        <c:axId val="154707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="1"/>
                  <a:t>GFP/total protein, %</a:t>
                </a:r>
                <a:r>
                  <a:rPr lang="en-US" sz="2000" b="1" baseline="0"/>
                  <a:t> 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0.20733960338291046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154706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737485823170851"/>
          <c:y val="0.10171530250505106"/>
          <c:w val="0.25292874103555391"/>
          <c:h val="0.30194131822032877"/>
        </c:manualLayout>
      </c:layout>
      <c:overlay val="0"/>
      <c:txPr>
        <a:bodyPr/>
        <a:lstStyle/>
        <a:p>
          <a:pPr>
            <a:defRPr sz="16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Stability of 2mkM MTX cultures</a:t>
            </a:r>
            <a:endParaRPr lang="ru-RU" sz="2400"/>
          </a:p>
        </c:rich>
      </c:tx>
      <c:layout>
        <c:manualLayout>
          <c:xMode val="edge"/>
          <c:yMode val="edge"/>
          <c:x val="0.19105939987752601"/>
          <c:y val="4.772480680517944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445823748368968"/>
          <c:y val="0.17701994288688744"/>
          <c:w val="0.75155833962747709"/>
          <c:h val="0.64241182742653968"/>
        </c:manualLayout>
      </c:layout>
      <c:scatterChart>
        <c:scatterStyle val="lineMarker"/>
        <c:varyColors val="0"/>
        <c:ser>
          <c:idx val="6"/>
          <c:order val="0"/>
          <c:tx>
            <c:strRef>
              <c:f>'Diagram all 6'!$BG$2</c:f>
              <c:strCache>
                <c:ptCount val="1"/>
                <c:pt idx="0">
                  <c:v>p1.1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6'!$BN$5:$BN$12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plus>
            <c:minus>
              <c:numRef>
                <c:f>'Diagram all 6'!$BN$5:$BN$12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6'!$BM$5:$BM$12</c:f>
              <c:numCache>
                <c:formatCode>0%</c:formatCode>
                <c:ptCount val="8"/>
                <c:pt idx="0">
                  <c:v>1</c:v>
                </c:pt>
                <c:pt idx="1">
                  <c:v>0.89904365420804389</c:v>
                </c:pt>
                <c:pt idx="2">
                  <c:v>0.67566099697576876</c:v>
                </c:pt>
                <c:pt idx="3">
                  <c:v>0.6138904234540643</c:v>
                </c:pt>
                <c:pt idx="4">
                  <c:v>0.57533271948151032</c:v>
                </c:pt>
                <c:pt idx="5">
                  <c:v>0.53026387821368737</c:v>
                </c:pt>
                <c:pt idx="6">
                  <c:v>0.57208669218306196</c:v>
                </c:pt>
                <c:pt idx="7">
                  <c:v>0.48022340706058614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17-478F-92D6-9D0E61B80518}"/>
            </c:ext>
          </c:extLst>
        </c:ser>
        <c:ser>
          <c:idx val="4"/>
          <c:order val="1"/>
          <c:tx>
            <c:strRef>
              <c:f>'Diagram all 6'!$AY$2</c:f>
              <c:strCache>
                <c:ptCount val="1"/>
                <c:pt idx="0">
                  <c:v>p1.1-D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6'!$BF$5:$BF$12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plus>
            <c:minus>
              <c:numRef>
                <c:f>'Diagram all 6'!$BF$5:$BF$12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6'!$BE$5:$BE$14</c:f>
              <c:numCache>
                <c:formatCode>0%</c:formatCode>
                <c:ptCount val="10"/>
                <c:pt idx="0">
                  <c:v>1</c:v>
                </c:pt>
                <c:pt idx="1">
                  <c:v>0.83065626401819015</c:v>
                </c:pt>
                <c:pt idx="2">
                  <c:v>0.71133645188091565</c:v>
                </c:pt>
                <c:pt idx="3">
                  <c:v>0.61765354581988985</c:v>
                </c:pt>
                <c:pt idx="4">
                  <c:v>0.63647249144234341</c:v>
                </c:pt>
                <c:pt idx="5">
                  <c:v>0.6081379291391088</c:v>
                </c:pt>
                <c:pt idx="6">
                  <c:v>0.65294973159298353</c:v>
                </c:pt>
                <c:pt idx="7">
                  <c:v>0.59962844175633245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17-478F-92D6-9D0E61B80518}"/>
            </c:ext>
          </c:extLst>
        </c:ser>
        <c:ser>
          <c:idx val="0"/>
          <c:order val="2"/>
          <c:tx>
            <c:strRef>
              <c:f>'Diagram all 6'!$S$2</c:f>
              <c:strCache>
                <c:ptCount val="1"/>
                <c:pt idx="0">
                  <c:v>p1.1-Tr1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6'!$Z$5:$Z$14</c:f>
                <c:numCache>
                  <c:formatCode>General</c:formatCode>
                  <c:ptCount val="10"/>
                  <c:pt idx="0">
                    <c:v>5.8663016037478831E-2</c:v>
                  </c:pt>
                  <c:pt idx="1">
                    <c:v>4.5452780298507654E-2</c:v>
                  </c:pt>
                  <c:pt idx="2">
                    <c:v>4.2277099076174343E-2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plus>
            <c:minus>
              <c:numRef>
                <c:f>'Diagram all 6'!$Z$5:$Z$14</c:f>
                <c:numCache>
                  <c:formatCode>General</c:formatCode>
                  <c:ptCount val="10"/>
                  <c:pt idx="0">
                    <c:v>5.8663016037478831E-2</c:v>
                  </c:pt>
                  <c:pt idx="1">
                    <c:v>4.5452780298507654E-2</c:v>
                  </c:pt>
                  <c:pt idx="2">
                    <c:v>4.2277099076174343E-2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'Diagram all 6'!$T$5:$T$7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plus>
            <c:minus>
              <c:numRef>
                <c:f>'Diagram all 6'!$T$5:$T$7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6'!$Y$5:$Y$16</c:f>
              <c:numCache>
                <c:formatCode>0%</c:formatCode>
                <c:ptCount val="12"/>
                <c:pt idx="0">
                  <c:v>1</c:v>
                </c:pt>
                <c:pt idx="1">
                  <c:v>0.77682347070117153</c:v>
                </c:pt>
                <c:pt idx="2">
                  <c:v>0.68891991519800977</c:v>
                </c:pt>
                <c:pt idx="3">
                  <c:v>0.6239943421883748</c:v>
                </c:pt>
                <c:pt idx="4">
                  <c:v>0.62614189581021285</c:v>
                </c:pt>
                <c:pt idx="5">
                  <c:v>0.64860417230909473</c:v>
                </c:pt>
                <c:pt idx="6">
                  <c:v>0.65946918663643117</c:v>
                </c:pt>
                <c:pt idx="7">
                  <c:v>0.62015545708021536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99-4484-AEDD-3D96D54AE33D}"/>
            </c:ext>
          </c:extLst>
        </c:ser>
        <c:ser>
          <c:idx val="1"/>
          <c:order val="3"/>
          <c:tx>
            <c:strRef>
              <c:f>'Diagram all 6'!$AA$2</c:f>
              <c:strCache>
                <c:ptCount val="1"/>
                <c:pt idx="0">
                  <c:v>p1.1-Tr2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plus>
            <c:min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6'!$AG$5:$AG$16</c:f>
              <c:numCache>
                <c:formatCode>0%</c:formatCode>
                <c:ptCount val="12"/>
                <c:pt idx="0">
                  <c:v>1</c:v>
                </c:pt>
                <c:pt idx="1">
                  <c:v>0.79976679730234745</c:v>
                </c:pt>
                <c:pt idx="2">
                  <c:v>0.71646044909302797</c:v>
                </c:pt>
                <c:pt idx="3">
                  <c:v>0.59810374033552627</c:v>
                </c:pt>
                <c:pt idx="4">
                  <c:v>0.586602578497464</c:v>
                </c:pt>
                <c:pt idx="5">
                  <c:v>0.57146900047423799</c:v>
                </c:pt>
                <c:pt idx="6">
                  <c:v>0.62722289612315674</c:v>
                </c:pt>
                <c:pt idx="7">
                  <c:v>0.52638149609544926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2"/>
          <c:order val="4"/>
          <c:tx>
            <c:strRef>
              <c:f>'Diagram all 6'!$AI$2</c:f>
              <c:strCache>
                <c:ptCount val="1"/>
                <c:pt idx="0">
                  <c:v>p1.1-Tr3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6'!$AP$5:$AP$14</c:f>
                <c:numCache>
                  <c:formatCode>General</c:formatCode>
                  <c:ptCount val="10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plus>
            <c:minus>
              <c:numRef>
                <c:f>'Diagram all 6'!$AP$5:$AP$14</c:f>
                <c:numCache>
                  <c:formatCode>General</c:formatCode>
                  <c:ptCount val="10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6'!$AO$5:$AO$16</c:f>
              <c:numCache>
                <c:formatCode>0%</c:formatCode>
                <c:ptCount val="12"/>
                <c:pt idx="0">
                  <c:v>1</c:v>
                </c:pt>
                <c:pt idx="1">
                  <c:v>0.7584481290635563</c:v>
                </c:pt>
                <c:pt idx="2">
                  <c:v>0.6456979471932931</c:v>
                </c:pt>
                <c:pt idx="3">
                  <c:v>0.45065063951245449</c:v>
                </c:pt>
                <c:pt idx="4">
                  <c:v>0.46096208907963793</c:v>
                </c:pt>
                <c:pt idx="5">
                  <c:v>0.40837026005585103</c:v>
                </c:pt>
                <c:pt idx="6">
                  <c:v>0.40718415362763066</c:v>
                </c:pt>
                <c:pt idx="7">
                  <c:v>0.36076152750833945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99-4484-AEDD-3D96D54AE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17216"/>
        <c:axId val="80217792"/>
      </c:scatterChart>
      <c:valAx>
        <c:axId val="80217216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Days in culture</a:t>
                </a:r>
                <a:r>
                  <a:rPr lang="en-US" sz="2000" baseline="0"/>
                  <a:t> without MTX</a:t>
                </a:r>
                <a:endParaRPr lang="ru-RU" sz="2000"/>
              </a:p>
            </c:rich>
          </c:tx>
          <c:layout>
            <c:manualLayout>
              <c:xMode val="edge"/>
              <c:yMode val="edge"/>
              <c:x val="0.22410749461908486"/>
              <c:y val="0.90995702818385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80217792"/>
        <c:crosses val="autoZero"/>
        <c:crossBetween val="midCat"/>
        <c:majorUnit val="10"/>
      </c:valAx>
      <c:valAx>
        <c:axId val="80217792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="1"/>
                  <a:t>GFP/total protein, %</a:t>
                </a:r>
                <a:r>
                  <a:rPr lang="en-US" sz="2000" b="1" baseline="0"/>
                  <a:t> from initial</a:t>
                </a:r>
                <a:endParaRPr lang="ru-RU" sz="2000" b="1"/>
              </a:p>
            </c:rich>
          </c:tx>
          <c:layout>
            <c:manualLayout>
              <c:xMode val="edge"/>
              <c:yMode val="edge"/>
              <c:x val="1.3888849809210291E-2"/>
              <c:y val="0.11969019504635986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80217216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64971019911133854"/>
          <c:y val="0.10187396539712477"/>
          <c:w val="0.2541750386530755"/>
          <c:h val="0.20271385653984855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Stability of 2mkM MTX cultures</a:t>
            </a:r>
            <a:endParaRPr lang="ru-RU" sz="2400"/>
          </a:p>
        </c:rich>
      </c:tx>
      <c:layout>
        <c:manualLayout>
          <c:xMode val="edge"/>
          <c:yMode val="edge"/>
          <c:x val="0.12846903354158898"/>
          <c:y val="9.44273069150406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0038945878482742"/>
          <c:y val="0.17935506789238054"/>
          <c:w val="0.7482336718724778"/>
          <c:h val="0.64007670242104653"/>
        </c:manualLayout>
      </c:layout>
      <c:scatterChart>
        <c:scatterStyle val="lineMarker"/>
        <c:varyColors val="0"/>
        <c:ser>
          <c:idx val="1"/>
          <c:order val="0"/>
          <c:tx>
            <c:strRef>
              <c:f>'Diagram all 6'!$AA$2</c:f>
              <c:strCache>
                <c:ptCount val="1"/>
                <c:pt idx="0">
                  <c:v>p1.1-Tr2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plus>
            <c:min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6'!$AG$5:$AG$16</c:f>
              <c:numCache>
                <c:formatCode>0%</c:formatCode>
                <c:ptCount val="12"/>
                <c:pt idx="0">
                  <c:v>1</c:v>
                </c:pt>
                <c:pt idx="1">
                  <c:v>0.79976679730234745</c:v>
                </c:pt>
                <c:pt idx="2">
                  <c:v>0.71646044909302797</c:v>
                </c:pt>
                <c:pt idx="3">
                  <c:v>0.59810374033552627</c:v>
                </c:pt>
                <c:pt idx="4">
                  <c:v>0.586602578497464</c:v>
                </c:pt>
                <c:pt idx="5">
                  <c:v>0.57146900047423799</c:v>
                </c:pt>
                <c:pt idx="6">
                  <c:v>0.62722289612315674</c:v>
                </c:pt>
                <c:pt idx="7">
                  <c:v>0.52638149609544926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3"/>
          <c:order val="1"/>
          <c:tx>
            <c:strRef>
              <c:f>'Diagram all 6'!$AQ$2</c:f>
              <c:strCache>
                <c:ptCount val="1"/>
                <c:pt idx="0">
                  <c:v>p1.1-Tr2(-)EBV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6'!$AX$5:$AX$12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3.9579630729240228E-2</c:v>
                  </c:pt>
                </c:numCache>
              </c:numRef>
            </c:plus>
            <c:minus>
              <c:numRef>
                <c:f>'Diagram all 6'!$AX$5:$AX$12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3.9579630729240228E-2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6'!$AW$5:$AW$14</c:f>
              <c:numCache>
                <c:formatCode>0%</c:formatCode>
                <c:ptCount val="10"/>
                <c:pt idx="0">
                  <c:v>1</c:v>
                </c:pt>
                <c:pt idx="1">
                  <c:v>0.68918305986723372</c:v>
                </c:pt>
                <c:pt idx="2">
                  <c:v>0.59512195511367594</c:v>
                </c:pt>
                <c:pt idx="3">
                  <c:v>0.49120914090268969</c:v>
                </c:pt>
                <c:pt idx="4">
                  <c:v>0.47029912591080031</c:v>
                </c:pt>
                <c:pt idx="5">
                  <c:v>0.48347191535001943</c:v>
                </c:pt>
                <c:pt idx="6">
                  <c:v>0.47236768340504048</c:v>
                </c:pt>
                <c:pt idx="7">
                  <c:v>0.4281759476767617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16-4936-BE57-8BCBB6752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20096"/>
        <c:axId val="80220672"/>
      </c:scatterChart>
      <c:valAx>
        <c:axId val="80220096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Days in culture</a:t>
                </a:r>
                <a:r>
                  <a:rPr lang="en-US" sz="2000" baseline="0"/>
                  <a:t> without MTX</a:t>
                </a:r>
                <a:endParaRPr lang="ru-RU" sz="2000"/>
              </a:p>
            </c:rich>
          </c:tx>
          <c:layout>
            <c:manualLayout>
              <c:xMode val="edge"/>
              <c:yMode val="edge"/>
              <c:x val="0.25363042388914925"/>
              <c:y val="0.90995702818385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80220672"/>
        <c:crosses val="autoZero"/>
        <c:crossBetween val="midCat"/>
        <c:majorUnit val="10"/>
      </c:valAx>
      <c:valAx>
        <c:axId val="80220672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="1"/>
                  <a:t>GFP/total protein, %</a:t>
                </a:r>
                <a:r>
                  <a:rPr lang="en-US" sz="2000" b="1" baseline="0"/>
                  <a:t> from initial</a:t>
                </a:r>
                <a:endParaRPr lang="ru-RU" sz="2000" b="1"/>
              </a:p>
            </c:rich>
          </c:tx>
          <c:layout>
            <c:manualLayout>
              <c:xMode val="edge"/>
              <c:yMode val="edge"/>
              <c:x val="1.388891248901886E-2"/>
              <c:y val="0.1757332338484276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80220096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62984359627465336"/>
          <c:y val="0.17948671745961936"/>
          <c:w val="0.27629610584391234"/>
          <c:h val="0.13845949045365963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Stability of 2mkM MTX cultures</a:t>
            </a:r>
            <a:endParaRPr lang="ru-RU" sz="2400"/>
          </a:p>
        </c:rich>
      </c:tx>
      <c:layout>
        <c:manualLayout>
          <c:xMode val="edge"/>
          <c:yMode val="edge"/>
          <c:x val="0.13988099508216473"/>
          <c:y val="3.580713154789125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360989194498816"/>
          <c:y val="0.15133351752083621"/>
          <c:w val="0.70722203097824399"/>
          <c:h val="0.66809822703878019"/>
        </c:manualLayout>
      </c:layout>
      <c:scatterChart>
        <c:scatterStyle val="lineMarker"/>
        <c:varyColors val="0"/>
        <c:ser>
          <c:idx val="6"/>
          <c:order val="0"/>
          <c:tx>
            <c:strRef>
              <c:f>'Diagram all 6'!$BG$2</c:f>
              <c:strCache>
                <c:ptCount val="1"/>
                <c:pt idx="0">
                  <c:v>p1.1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6'!$BN$5:$BN$12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plus>
            <c:minus>
              <c:numRef>
                <c:f>'Diagram all 6'!$BN$5:$BN$12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minus>
          </c:errBars>
          <c:xVal>
            <c:numRef>
              <c:f>'Diagram all 6'!$R$5:$R$12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6'!$BM$5:$BM$12</c:f>
              <c:numCache>
                <c:formatCode>0%</c:formatCode>
                <c:ptCount val="8"/>
                <c:pt idx="0">
                  <c:v>1</c:v>
                </c:pt>
                <c:pt idx="1">
                  <c:v>0.89904365420804389</c:v>
                </c:pt>
                <c:pt idx="2">
                  <c:v>0.67566099697576876</c:v>
                </c:pt>
                <c:pt idx="3">
                  <c:v>0.6138904234540643</c:v>
                </c:pt>
                <c:pt idx="4">
                  <c:v>0.57533271948151032</c:v>
                </c:pt>
                <c:pt idx="5">
                  <c:v>0.53026387821368737</c:v>
                </c:pt>
                <c:pt idx="6">
                  <c:v>0.57208669218306196</c:v>
                </c:pt>
                <c:pt idx="7">
                  <c:v>0.48022340706058614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97-406C-96AA-DE269253D37E}"/>
            </c:ext>
          </c:extLst>
        </c:ser>
        <c:ser>
          <c:idx val="4"/>
          <c:order val="1"/>
          <c:tx>
            <c:strRef>
              <c:f>'Diagram all 6'!$AY$2</c:f>
              <c:strCache>
                <c:ptCount val="1"/>
                <c:pt idx="0">
                  <c:v>p1.1-D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6'!$BF$5:$BF$12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plus>
            <c:minus>
              <c:numRef>
                <c:f>'Diagram all 6'!$BF$5:$BF$12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6'!$BE$5:$BE$14</c:f>
              <c:numCache>
                <c:formatCode>0%</c:formatCode>
                <c:ptCount val="10"/>
                <c:pt idx="0">
                  <c:v>1</c:v>
                </c:pt>
                <c:pt idx="1">
                  <c:v>0.83065626401819015</c:v>
                </c:pt>
                <c:pt idx="2">
                  <c:v>0.71133645188091565</c:v>
                </c:pt>
                <c:pt idx="3">
                  <c:v>0.61765354581988985</c:v>
                </c:pt>
                <c:pt idx="4">
                  <c:v>0.63647249144234341</c:v>
                </c:pt>
                <c:pt idx="5">
                  <c:v>0.6081379291391088</c:v>
                </c:pt>
                <c:pt idx="6">
                  <c:v>0.65294973159298353</c:v>
                </c:pt>
                <c:pt idx="7">
                  <c:v>0.59962844175633245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97-406C-96AA-DE269253D37E}"/>
            </c:ext>
          </c:extLst>
        </c:ser>
        <c:ser>
          <c:idx val="0"/>
          <c:order val="2"/>
          <c:tx>
            <c:strRef>
              <c:f>'Diagram all 6'!$S$2</c:f>
              <c:strCache>
                <c:ptCount val="1"/>
                <c:pt idx="0">
                  <c:v>p1.1-Tr1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6'!$Z$5:$Z$14</c:f>
                <c:numCache>
                  <c:formatCode>General</c:formatCode>
                  <c:ptCount val="10"/>
                  <c:pt idx="0">
                    <c:v>5.8663016037478831E-2</c:v>
                  </c:pt>
                  <c:pt idx="1">
                    <c:v>4.5452780298507654E-2</c:v>
                  </c:pt>
                  <c:pt idx="2">
                    <c:v>4.2277099076174343E-2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plus>
            <c:minus>
              <c:numRef>
                <c:f>'Diagram all 6'!$Z$5:$Z$14</c:f>
                <c:numCache>
                  <c:formatCode>General</c:formatCode>
                  <c:ptCount val="10"/>
                  <c:pt idx="0">
                    <c:v>5.8663016037478831E-2</c:v>
                  </c:pt>
                  <c:pt idx="1">
                    <c:v>4.5452780298507654E-2</c:v>
                  </c:pt>
                  <c:pt idx="2">
                    <c:v>4.2277099076174343E-2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minus>
            <c:spPr>
              <a:ln>
                <a:solidFill>
                  <a:schemeClr val="accent1"/>
                </a:solidFill>
              </a:ln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'Diagram all 6'!$T$5:$T$7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plus>
            <c:minus>
              <c:numRef>
                <c:f>'Diagram all 6'!$T$5:$T$7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6'!$Y$5:$Y$16</c:f>
              <c:numCache>
                <c:formatCode>0%</c:formatCode>
                <c:ptCount val="12"/>
                <c:pt idx="0">
                  <c:v>1</c:v>
                </c:pt>
                <c:pt idx="1">
                  <c:v>0.77682347070117153</c:v>
                </c:pt>
                <c:pt idx="2">
                  <c:v>0.68891991519800977</c:v>
                </c:pt>
                <c:pt idx="3">
                  <c:v>0.6239943421883748</c:v>
                </c:pt>
                <c:pt idx="4">
                  <c:v>0.62614189581021285</c:v>
                </c:pt>
                <c:pt idx="5">
                  <c:v>0.64860417230909473</c:v>
                </c:pt>
                <c:pt idx="6">
                  <c:v>0.65946918663643117</c:v>
                </c:pt>
                <c:pt idx="7">
                  <c:v>0.62015545708021536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99-4484-AEDD-3D96D54AE33D}"/>
            </c:ext>
          </c:extLst>
        </c:ser>
        <c:ser>
          <c:idx val="1"/>
          <c:order val="3"/>
          <c:tx>
            <c:strRef>
              <c:f>'Diagram all 6'!$AA$2</c:f>
              <c:strCache>
                <c:ptCount val="1"/>
                <c:pt idx="0">
                  <c:v>p1.1-Tr2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plus>
            <c:minus>
              <c:numRef>
                <c:f>'Diagram all 6'!$AH$5:$AH$14</c:f>
                <c:numCache>
                  <c:formatCode>General</c:formatCode>
                  <c:ptCount val="10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6'!$AG$5:$AG$16</c:f>
              <c:numCache>
                <c:formatCode>0%</c:formatCode>
                <c:ptCount val="12"/>
                <c:pt idx="0">
                  <c:v>1</c:v>
                </c:pt>
                <c:pt idx="1">
                  <c:v>0.79976679730234745</c:v>
                </c:pt>
                <c:pt idx="2">
                  <c:v>0.71646044909302797</c:v>
                </c:pt>
                <c:pt idx="3">
                  <c:v>0.59810374033552627</c:v>
                </c:pt>
                <c:pt idx="4">
                  <c:v>0.586602578497464</c:v>
                </c:pt>
                <c:pt idx="5">
                  <c:v>0.57146900047423799</c:v>
                </c:pt>
                <c:pt idx="6">
                  <c:v>0.62722289612315674</c:v>
                </c:pt>
                <c:pt idx="7">
                  <c:v>0.52638149609544926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2"/>
          <c:order val="4"/>
          <c:tx>
            <c:strRef>
              <c:f>'Diagram all 6'!$AI$2</c:f>
              <c:strCache>
                <c:ptCount val="1"/>
                <c:pt idx="0">
                  <c:v>p1.1-Tr3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6'!$AP$5:$AP$14</c:f>
                <c:numCache>
                  <c:formatCode>General</c:formatCode>
                  <c:ptCount val="10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plus>
            <c:minus>
              <c:numRef>
                <c:f>'Diagram all 6'!$AP$5:$AP$14</c:f>
                <c:numCache>
                  <c:formatCode>General</c:formatCode>
                  <c:ptCount val="10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minus>
          </c:errBars>
          <c:xVal>
            <c:numRef>
              <c:f>'Diagram all 6'!$R$5:$R$16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6'!$AO$5:$AO$16</c:f>
              <c:numCache>
                <c:formatCode>0%</c:formatCode>
                <c:ptCount val="12"/>
                <c:pt idx="0">
                  <c:v>1</c:v>
                </c:pt>
                <c:pt idx="1">
                  <c:v>0.7584481290635563</c:v>
                </c:pt>
                <c:pt idx="2">
                  <c:v>0.6456979471932931</c:v>
                </c:pt>
                <c:pt idx="3">
                  <c:v>0.45065063951245449</c:v>
                </c:pt>
                <c:pt idx="4">
                  <c:v>0.46096208907963793</c:v>
                </c:pt>
                <c:pt idx="5">
                  <c:v>0.40837026005585103</c:v>
                </c:pt>
                <c:pt idx="6">
                  <c:v>0.40718415362763066</c:v>
                </c:pt>
                <c:pt idx="7">
                  <c:v>0.36076152750833945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99-4484-AEDD-3D96D54AE33D}"/>
            </c:ext>
          </c:extLst>
        </c:ser>
        <c:ser>
          <c:idx val="3"/>
          <c:order val="5"/>
          <c:tx>
            <c:strRef>
              <c:f>'Diagram all 6'!$AQ$2</c:f>
              <c:strCache>
                <c:ptCount val="1"/>
                <c:pt idx="0">
                  <c:v>p1.1-Tr2(-)EBV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'Diagram all 6'!$AX$5:$AX$12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3.9579630729240228E-2</c:v>
                  </c:pt>
                </c:numCache>
              </c:numRef>
            </c:plus>
            <c:minus>
              <c:numRef>
                <c:f>'Diagram all 6'!$AX$5:$AX$12</c:f>
                <c:numCache>
                  <c:formatCode>General</c:formatCode>
                  <c:ptCount val="8"/>
                  <c:pt idx="0">
                    <c:v>6.934400544828756E-2</c:v>
                  </c:pt>
                  <c:pt idx="1">
                    <c:v>3.887376328551885E-2</c:v>
                  </c:pt>
                  <c:pt idx="2">
                    <c:v>3.1203342788639742E-2</c:v>
                  </c:pt>
                  <c:pt idx="3">
                    <c:v>2.7250887666002206E-2</c:v>
                  </c:pt>
                  <c:pt idx="4">
                    <c:v>3.1826143674662362E-2</c:v>
                  </c:pt>
                  <c:pt idx="5">
                    <c:v>3.0515070709307656E-2</c:v>
                  </c:pt>
                  <c:pt idx="6">
                    <c:v>2.3706449880814114E-2</c:v>
                  </c:pt>
                  <c:pt idx="7">
                    <c:v>3.9579630729240228E-2</c:v>
                  </c:pt>
                </c:numCache>
              </c:numRef>
            </c:minus>
          </c:errBars>
          <c:xVal>
            <c:numRef>
              <c:f>'Diagram all 6'!$R$5:$R$14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'Diagram all 6'!$AW$5:$AW$14</c:f>
              <c:numCache>
                <c:formatCode>0%</c:formatCode>
                <c:ptCount val="10"/>
                <c:pt idx="0">
                  <c:v>1</c:v>
                </c:pt>
                <c:pt idx="1">
                  <c:v>0.68918305986723372</c:v>
                </c:pt>
                <c:pt idx="2">
                  <c:v>0.59512195511367594</c:v>
                </c:pt>
                <c:pt idx="3">
                  <c:v>0.49120914090268969</c:v>
                </c:pt>
                <c:pt idx="4">
                  <c:v>0.47029912591080031</c:v>
                </c:pt>
                <c:pt idx="5">
                  <c:v>0.48347191535001943</c:v>
                </c:pt>
                <c:pt idx="6">
                  <c:v>0.47236768340504048</c:v>
                </c:pt>
                <c:pt idx="7">
                  <c:v>0.4281759476767617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97-406C-96AA-DE269253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22976"/>
        <c:axId val="80223552"/>
      </c:scatterChart>
      <c:valAx>
        <c:axId val="80222976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Days in culture</a:t>
                </a:r>
                <a:r>
                  <a:rPr lang="en-US" sz="2000" baseline="0"/>
                  <a:t> without MTX</a:t>
                </a:r>
                <a:endParaRPr lang="ru-RU" sz="20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80223552"/>
        <c:crosses val="autoZero"/>
        <c:crossBetween val="midCat"/>
      </c:valAx>
      <c:valAx>
        <c:axId val="80223552"/>
        <c:scaling>
          <c:orientation val="minMax"/>
          <c:max val="1.1000000000000001"/>
          <c:min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 b="1"/>
                  <a:t>GFP/total protein, %</a:t>
                </a:r>
                <a:r>
                  <a:rPr lang="en-US" sz="2000" b="1" baseline="0"/>
                  <a:t> from initial</a:t>
                </a:r>
                <a:endParaRPr lang="ru-RU" sz="2000" b="1"/>
              </a:p>
            </c:rich>
          </c:tx>
          <c:layout>
            <c:manualLayout>
              <c:xMode val="edge"/>
              <c:yMode val="edge"/>
              <c:x val="2.2117601338242847E-3"/>
              <c:y val="0.23385185653923107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80222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8038820198443908"/>
          <c:y val="0.10353341653189849"/>
          <c:w val="0.25920976735832502"/>
          <c:h val="0.26403258182805034"/>
        </c:manualLayout>
      </c:layout>
      <c:overlay val="0"/>
      <c:txPr>
        <a:bodyPr/>
        <a:lstStyle/>
        <a:p>
          <a:pPr>
            <a:defRPr sz="160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212267750927014"/>
          <c:y val="3.4577317551810816E-2"/>
          <c:w val="0.69539593160085156"/>
          <c:h val="0.81737870370370369"/>
        </c:manualLayout>
      </c:layout>
      <c:scatterChart>
        <c:scatterStyle val="lineMarker"/>
        <c:varyColors val="0"/>
        <c:ser>
          <c:idx val="6"/>
          <c:order val="0"/>
          <c:tx>
            <c:strRef>
              <c:f>'eGFP expression'!$BC$2</c:f>
              <c:strCache>
                <c:ptCount val="1"/>
                <c:pt idx="0">
                  <c:v>p1.1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pPr>
              <a:noFill/>
              <a:ln>
                <a:solidFill>
                  <a:srgbClr val="FF0000">
                    <a:alpha val="99000"/>
                  </a:srgb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'eGFP expression'!$BJ$5:$BJ$12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plus>
            <c:minus>
              <c:numRef>
                <c:f>'eGFP expression'!$BJ$5:$BJ$12</c:f>
                <c:numCache>
                  <c:formatCode>General</c:formatCode>
                  <c:ptCount val="8"/>
                  <c:pt idx="0">
                    <c:v>4.2825137601409879E-2</c:v>
                  </c:pt>
                  <c:pt idx="1">
                    <c:v>3.8682930869548937E-2</c:v>
                  </c:pt>
                  <c:pt idx="2">
                    <c:v>3.7588447210500968E-2</c:v>
                  </c:pt>
                  <c:pt idx="3">
                    <c:v>4.5017980163694848E-2</c:v>
                  </c:pt>
                  <c:pt idx="4">
                    <c:v>4.4482574981604475E-2</c:v>
                  </c:pt>
                  <c:pt idx="5">
                    <c:v>4.9829812774560563E-2</c:v>
                  </c:pt>
                  <c:pt idx="6">
                    <c:v>3.4050226538145691E-2</c:v>
                  </c:pt>
                  <c:pt idx="7">
                    <c:v>2.2042472447625673E-2</c:v>
                  </c:pt>
                </c:numCache>
              </c:numRef>
            </c:minus>
          </c:errBars>
          <c:xVal>
            <c:numRef>
              <c:f>'eGFP expression'!$N$5:$N$12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'eGFP expression'!$BI$5:$BI$12</c:f>
              <c:numCache>
                <c:formatCode>0%</c:formatCode>
                <c:ptCount val="8"/>
                <c:pt idx="0">
                  <c:v>1</c:v>
                </c:pt>
                <c:pt idx="1">
                  <c:v>0.89904365420804389</c:v>
                </c:pt>
                <c:pt idx="2">
                  <c:v>0.67566099697576876</c:v>
                </c:pt>
                <c:pt idx="3">
                  <c:v>0.6138904234540643</c:v>
                </c:pt>
                <c:pt idx="4">
                  <c:v>0.57533271948151032</c:v>
                </c:pt>
                <c:pt idx="5">
                  <c:v>0.53026387821368737</c:v>
                </c:pt>
                <c:pt idx="6">
                  <c:v>0.57208669218306196</c:v>
                </c:pt>
                <c:pt idx="7">
                  <c:v>0.48022340706058614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C7-4012-812F-20F570BD3943}"/>
            </c:ext>
          </c:extLst>
        </c:ser>
        <c:ser>
          <c:idx val="4"/>
          <c:order val="1"/>
          <c:tx>
            <c:strRef>
              <c:f>'eGFP expression'!$AU$2</c:f>
              <c:strCache>
                <c:ptCount val="1"/>
                <c:pt idx="0">
                  <c:v>p1.1-D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pPr>
              <a:noFill/>
              <a:ln>
                <a:solidFill>
                  <a:srgbClr val="FFC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'eGFP expression'!$BB$5:$BB$12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plus>
            <c:minus>
              <c:numRef>
                <c:f>'eGFP expression'!$BB$5:$BB$12</c:f>
                <c:numCache>
                  <c:formatCode>General</c:formatCode>
                  <c:ptCount val="8"/>
                  <c:pt idx="0">
                    <c:v>6.8683946637294352E-2</c:v>
                  </c:pt>
                  <c:pt idx="1">
                    <c:v>6.1847053028478774E-2</c:v>
                  </c:pt>
                  <c:pt idx="2">
                    <c:v>4.7862951416009714E-2</c:v>
                  </c:pt>
                  <c:pt idx="3">
                    <c:v>3.1580758378595142E-2</c:v>
                  </c:pt>
                  <c:pt idx="4">
                    <c:v>4.0726053937227447E-2</c:v>
                  </c:pt>
                  <c:pt idx="5">
                    <c:v>3.2549816124366346E-2</c:v>
                  </c:pt>
                  <c:pt idx="6">
                    <c:v>3.7870485485065858E-2</c:v>
                  </c:pt>
                  <c:pt idx="7">
                    <c:v>3.704807328964449E-2</c:v>
                  </c:pt>
                </c:numCache>
              </c:numRef>
            </c:minus>
          </c:errBars>
          <c:xVal>
            <c:numRef>
              <c:f>'eGFP expression'!$N$5:$N$14</c:f>
              <c:numCache>
                <c:formatCode>General</c:formatCode>
                <c:ptCount val="10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'eGFP expression'!$BA$5:$BA$14</c:f>
              <c:numCache>
                <c:formatCode>0%</c:formatCode>
                <c:ptCount val="10"/>
                <c:pt idx="0">
                  <c:v>1</c:v>
                </c:pt>
                <c:pt idx="1">
                  <c:v>0.83065626401819015</c:v>
                </c:pt>
                <c:pt idx="2">
                  <c:v>0.71133645188091565</c:v>
                </c:pt>
                <c:pt idx="3">
                  <c:v>0.61765354581988985</c:v>
                </c:pt>
                <c:pt idx="4">
                  <c:v>0.63647249144234341</c:v>
                </c:pt>
                <c:pt idx="5">
                  <c:v>0.6081379291391088</c:v>
                </c:pt>
                <c:pt idx="6">
                  <c:v>0.65294973159298353</c:v>
                </c:pt>
                <c:pt idx="7">
                  <c:v>0.59962844175633245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C7-4012-812F-20F570BD3943}"/>
            </c:ext>
          </c:extLst>
        </c:ser>
        <c:ser>
          <c:idx val="0"/>
          <c:order val="2"/>
          <c:tx>
            <c:strRef>
              <c:f>'eGFP expression'!$O$2</c:f>
              <c:strCache>
                <c:ptCount val="1"/>
                <c:pt idx="0">
                  <c:v>p1.1-Tr1</c:v>
                </c:pt>
              </c:strCache>
            </c:strRef>
          </c:tx>
          <c:spPr>
            <a:ln w="19050">
              <a:solidFill>
                <a:srgbClr val="92D05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92D05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'eGFP expression'!$V$5:$V$14</c:f>
                <c:numCache>
                  <c:formatCode>General</c:formatCode>
                  <c:ptCount val="10"/>
                  <c:pt idx="0">
                    <c:v>5.8663016037478803E-2</c:v>
                  </c:pt>
                  <c:pt idx="1">
                    <c:v>4.5452780298507654E-2</c:v>
                  </c:pt>
                  <c:pt idx="2">
                    <c:v>4.2277099076174302E-2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plus>
            <c:minus>
              <c:numRef>
                <c:f>'eGFP expression'!$V$5:$V$14</c:f>
                <c:numCache>
                  <c:formatCode>General</c:formatCode>
                  <c:ptCount val="10"/>
                  <c:pt idx="0">
                    <c:v>5.8663016037478803E-2</c:v>
                  </c:pt>
                  <c:pt idx="1">
                    <c:v>4.5452780298507654E-2</c:v>
                  </c:pt>
                  <c:pt idx="2">
                    <c:v>4.2277099076174302E-2</c:v>
                  </c:pt>
                  <c:pt idx="3">
                    <c:v>3.113632740235318E-2</c:v>
                  </c:pt>
                  <c:pt idx="4">
                    <c:v>3.3631663888822674E-2</c:v>
                  </c:pt>
                  <c:pt idx="5">
                    <c:v>6.0921169103481346E-2</c:v>
                  </c:pt>
                  <c:pt idx="6">
                    <c:v>3.461650131717639E-2</c:v>
                  </c:pt>
                  <c:pt idx="7">
                    <c:v>3.359793597383013E-2</c:v>
                  </c:pt>
                </c:numCache>
              </c:numRef>
            </c:minus>
            <c:spPr>
              <a:ln>
                <a:solidFill>
                  <a:schemeClr val="tx1"/>
                </a:solidFill>
              </a:ln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'eGFP expression'!$P$5:$P$7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plus>
            <c:minus>
              <c:numRef>
                <c:f>'eGFP expression'!$P$5:$P$7</c:f>
                <c:numCache>
                  <c:formatCode>General</c:formatCode>
                  <c:ptCount val="3"/>
                  <c:pt idx="0">
                    <c:v>1.2161425065127288E-3</c:v>
                  </c:pt>
                  <c:pt idx="1">
                    <c:v>1.0824286242986589E-3</c:v>
                  </c:pt>
                  <c:pt idx="2">
                    <c:v>9.9354647732302691E-4</c:v>
                  </c:pt>
                </c:numCache>
              </c:numRef>
            </c:minus>
          </c:errBars>
          <c:xVal>
            <c:numRef>
              <c:f>'eGFP expression'!$N$5:$N$12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'eGFP expression'!$U$5:$U$12</c:f>
              <c:numCache>
                <c:formatCode>0%</c:formatCode>
                <c:ptCount val="8"/>
                <c:pt idx="0">
                  <c:v>1</c:v>
                </c:pt>
                <c:pt idx="1">
                  <c:v>0.77682347070117097</c:v>
                </c:pt>
                <c:pt idx="2">
                  <c:v>0.68891991519800977</c:v>
                </c:pt>
                <c:pt idx="3">
                  <c:v>0.6239943421883748</c:v>
                </c:pt>
                <c:pt idx="4">
                  <c:v>0.62614189581021296</c:v>
                </c:pt>
                <c:pt idx="5">
                  <c:v>0.64860417230909473</c:v>
                </c:pt>
                <c:pt idx="6">
                  <c:v>0.65946918663643095</c:v>
                </c:pt>
                <c:pt idx="7">
                  <c:v>0.62015545708021536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99-4484-AEDD-3D96D54AE33D}"/>
            </c:ext>
          </c:extLst>
        </c:ser>
        <c:ser>
          <c:idx val="1"/>
          <c:order val="3"/>
          <c:tx>
            <c:strRef>
              <c:f>'eGFP expression'!$W$2</c:f>
              <c:strCache>
                <c:ptCount val="1"/>
                <c:pt idx="0">
                  <c:v>p1.1-Tr2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0070C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'eGFP expression'!$AD$5:$AD$13</c:f>
                <c:numCache>
                  <c:formatCode>General</c:formatCode>
                  <c:ptCount val="9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plus>
            <c:minus>
              <c:numRef>
                <c:f>'eGFP expression'!$AD$5:$AD$13</c:f>
                <c:numCache>
                  <c:formatCode>General</c:formatCode>
                  <c:ptCount val="9"/>
                  <c:pt idx="0">
                    <c:v>6.3449623717715356E-2</c:v>
                  </c:pt>
                  <c:pt idx="1">
                    <c:v>5.9769431067253402E-2</c:v>
                  </c:pt>
                  <c:pt idx="2">
                    <c:v>5.5393816079884015E-2</c:v>
                  </c:pt>
                  <c:pt idx="3">
                    <c:v>2.8346051249680652E-2</c:v>
                  </c:pt>
                  <c:pt idx="4">
                    <c:v>3.5867572854652217E-2</c:v>
                  </c:pt>
                  <c:pt idx="5">
                    <c:v>2.7869666263295612E-2</c:v>
                  </c:pt>
                  <c:pt idx="6">
                    <c:v>2.8962624196603379E-2</c:v>
                  </c:pt>
                  <c:pt idx="7">
                    <c:v>2.7508929072419343E-2</c:v>
                  </c:pt>
                </c:numCache>
              </c:numRef>
            </c:minus>
          </c:errBars>
          <c:xVal>
            <c:numRef>
              <c:f>'eGFP expression'!$N$5:$N$16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'eGFP expression'!$AC$5:$AC$13</c:f>
              <c:numCache>
                <c:formatCode>0%</c:formatCode>
                <c:ptCount val="9"/>
                <c:pt idx="0">
                  <c:v>1</c:v>
                </c:pt>
                <c:pt idx="1">
                  <c:v>0.79976679730234745</c:v>
                </c:pt>
                <c:pt idx="2">
                  <c:v>0.71646044909302797</c:v>
                </c:pt>
                <c:pt idx="3">
                  <c:v>0.59810374033552627</c:v>
                </c:pt>
                <c:pt idx="4">
                  <c:v>0.586602578497464</c:v>
                </c:pt>
                <c:pt idx="5">
                  <c:v>0.57146900047423799</c:v>
                </c:pt>
                <c:pt idx="6">
                  <c:v>0.62722289612315674</c:v>
                </c:pt>
                <c:pt idx="7">
                  <c:v>0.52638149609544926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99-4484-AEDD-3D96D54AE33D}"/>
            </c:ext>
          </c:extLst>
        </c:ser>
        <c:ser>
          <c:idx val="2"/>
          <c:order val="4"/>
          <c:tx>
            <c:strRef>
              <c:f>'eGFP expression'!$AE$2</c:f>
              <c:strCache>
                <c:ptCount val="1"/>
                <c:pt idx="0">
                  <c:v>p1.1-Tr3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7030A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'eGFP expression'!$AL$5:$AL$13</c:f>
                <c:numCache>
                  <c:formatCode>General</c:formatCode>
                  <c:ptCount val="9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plus>
            <c:minus>
              <c:numRef>
                <c:f>'eGFP expression'!$AL$5:$AL$13</c:f>
                <c:numCache>
                  <c:formatCode>General</c:formatCode>
                  <c:ptCount val="9"/>
                  <c:pt idx="0">
                    <c:v>2.8237280235892812E-2</c:v>
                  </c:pt>
                  <c:pt idx="1">
                    <c:v>3.0436260677393814E-2</c:v>
                  </c:pt>
                  <c:pt idx="2">
                    <c:v>2.3784670746757133E-2</c:v>
                  </c:pt>
                  <c:pt idx="3">
                    <c:v>1.5205526154916663E-2</c:v>
                  </c:pt>
                  <c:pt idx="4">
                    <c:v>1.0319892048084865E-2</c:v>
                  </c:pt>
                  <c:pt idx="5">
                    <c:v>1.3033752918240266E-2</c:v>
                  </c:pt>
                  <c:pt idx="6">
                    <c:v>1.6669463665443831E-2</c:v>
                  </c:pt>
                  <c:pt idx="7">
                    <c:v>1.5324793811638376E-2</c:v>
                  </c:pt>
                </c:numCache>
              </c:numRef>
            </c:minus>
          </c:errBars>
          <c:xVal>
            <c:numRef>
              <c:f>'eGFP expression'!$N$5:$N$12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36</c:v>
                </c:pt>
                <c:pt idx="5">
                  <c:v>45</c:v>
                </c:pt>
                <c:pt idx="6">
                  <c:v>54</c:v>
                </c:pt>
                <c:pt idx="7">
                  <c:v>63</c:v>
                </c:pt>
              </c:numCache>
            </c:numRef>
          </c:xVal>
          <c:yVal>
            <c:numRef>
              <c:f>'eGFP expression'!$AK$5:$AK$12</c:f>
              <c:numCache>
                <c:formatCode>0%</c:formatCode>
                <c:ptCount val="8"/>
                <c:pt idx="0">
                  <c:v>1</c:v>
                </c:pt>
                <c:pt idx="1">
                  <c:v>0.7584481290635563</c:v>
                </c:pt>
                <c:pt idx="2">
                  <c:v>0.6456979471932931</c:v>
                </c:pt>
                <c:pt idx="3">
                  <c:v>0.45065063951245449</c:v>
                </c:pt>
                <c:pt idx="4">
                  <c:v>0.46096208907963793</c:v>
                </c:pt>
                <c:pt idx="5">
                  <c:v>0.40837026005585103</c:v>
                </c:pt>
                <c:pt idx="6">
                  <c:v>0.40718415362763066</c:v>
                </c:pt>
                <c:pt idx="7">
                  <c:v>0.36076152750833945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99-4484-AEDD-3D96D54AE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07520"/>
        <c:axId val="61908096"/>
      </c:scatterChart>
      <c:valAx>
        <c:axId val="61907520"/>
        <c:scaling>
          <c:orientation val="minMax"/>
          <c:max val="7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Days in culture without MTX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0.24871863461932223"/>
              <c:y val="0.923659030492536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1908096"/>
        <c:crosses val="autoZero"/>
        <c:crossBetween val="midCat"/>
        <c:majorUnit val="20"/>
      </c:valAx>
      <c:valAx>
        <c:axId val="61908096"/>
        <c:scaling>
          <c:orientation val="minMax"/>
          <c:max val="1"/>
          <c:min val="0.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GFP/total protein, % from day 0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9487391839193558E-3"/>
              <c:y val="0.1733980148047676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1907520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5055476295841288"/>
          <c:y val="4.5831018518518521E-2"/>
          <c:w val="0.4495258727925619"/>
          <c:h val="0.2704815687230284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3923611111111"/>
          <c:y val="2.5120833333333332E-2"/>
          <c:w val="0.73140555555555553"/>
          <c:h val="0.78542962962962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'eGFP expression'!$B$2</c:f>
              <c:strCache>
                <c:ptCount val="1"/>
                <c:pt idx="0">
                  <c:v>200 nM MTX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'eGFP expression'!$G$5:$G$9</c:f>
                <c:numCache>
                  <c:formatCode>General</c:formatCode>
                  <c:ptCount val="5"/>
                  <c:pt idx="0">
                    <c:v>2.4705505204712126E-4</c:v>
                  </c:pt>
                  <c:pt idx="1">
                    <c:v>2.6893649237438118E-4</c:v>
                  </c:pt>
                  <c:pt idx="2">
                    <c:v>3.6815771391478187E-4</c:v>
                  </c:pt>
                  <c:pt idx="3">
                    <c:v>3.0825764926596422E-4</c:v>
                  </c:pt>
                  <c:pt idx="4">
                    <c:v>3.3768971231017207E-4</c:v>
                  </c:pt>
                </c:numCache>
              </c:numRef>
            </c:plus>
            <c:minus>
              <c:numRef>
                <c:f>'eGFP expression'!$G$5:$G$9</c:f>
                <c:numCache>
                  <c:formatCode>General</c:formatCode>
                  <c:ptCount val="5"/>
                  <c:pt idx="0">
                    <c:v>2.4705505204712126E-4</c:v>
                  </c:pt>
                  <c:pt idx="1">
                    <c:v>2.6893649237438118E-4</c:v>
                  </c:pt>
                  <c:pt idx="2">
                    <c:v>3.6815771391478187E-4</c:v>
                  </c:pt>
                  <c:pt idx="3">
                    <c:v>3.0825764926596422E-4</c:v>
                  </c:pt>
                  <c:pt idx="4">
                    <c:v>3.3768971231017207E-4</c:v>
                  </c:pt>
                </c:numCache>
              </c:numRef>
            </c:minus>
          </c:errBars>
          <c:cat>
            <c:strRef>
              <c:f>'eGFP expression'!$A$5:$A$9</c:f>
              <c:strCache>
                <c:ptCount val="5"/>
                <c:pt idx="0">
                  <c:v>p1.1</c:v>
                </c:pt>
                <c:pt idx="1">
                  <c:v>p1.1-D</c:v>
                </c:pt>
                <c:pt idx="2">
                  <c:v>p1.1-Tr1</c:v>
                </c:pt>
                <c:pt idx="3">
                  <c:v>p1.1-Tr2</c:v>
                </c:pt>
                <c:pt idx="4">
                  <c:v>p1.1-Tr3</c:v>
                </c:pt>
              </c:strCache>
            </c:strRef>
          </c:cat>
          <c:val>
            <c:numRef>
              <c:f>'eGFP expression'!$F$5:$F$9</c:f>
              <c:numCache>
                <c:formatCode>0.00%</c:formatCode>
                <c:ptCount val="5"/>
                <c:pt idx="0">
                  <c:v>5.3619252966975945E-3</c:v>
                </c:pt>
                <c:pt idx="1">
                  <c:v>8.4143590559704277E-3</c:v>
                </c:pt>
                <c:pt idx="2">
                  <c:v>7.0069586177776907E-3</c:v>
                </c:pt>
                <c:pt idx="3">
                  <c:v>6.7009849026621474E-3</c:v>
                </c:pt>
                <c:pt idx="4">
                  <c:v>6.7183808703719268E-3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74-486C-BD71-256D84035FD4}"/>
            </c:ext>
          </c:extLst>
        </c:ser>
        <c:ser>
          <c:idx val="1"/>
          <c:order val="1"/>
          <c:tx>
            <c:strRef>
              <c:f>'eGFP expression'!$B$13</c:f>
              <c:strCache>
                <c:ptCount val="1"/>
                <c:pt idx="0">
                  <c:v> 2000 nM MTX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'eGFP expression'!$G$16:$G$20</c:f>
                <c:numCache>
                  <c:formatCode>General</c:formatCode>
                  <c:ptCount val="5"/>
                  <c:pt idx="0">
                    <c:v>9.8441959546205124E-4</c:v>
                  </c:pt>
                  <c:pt idx="1">
                    <c:v>1.8192511257465157E-3</c:v>
                  </c:pt>
                  <c:pt idx="2">
                    <c:v>1.610873288746149E-3</c:v>
                  </c:pt>
                  <c:pt idx="3">
                    <c:v>1.7820941123632679E-3</c:v>
                  </c:pt>
                  <c:pt idx="4">
                    <c:v>9.1315072717907937E-4</c:v>
                  </c:pt>
                </c:numCache>
              </c:numRef>
            </c:plus>
            <c:minus>
              <c:numRef>
                <c:f>'eGFP expression'!$G$16:$G$20</c:f>
                <c:numCache>
                  <c:formatCode>General</c:formatCode>
                  <c:ptCount val="5"/>
                  <c:pt idx="0">
                    <c:v>9.8441959546205124E-4</c:v>
                  </c:pt>
                  <c:pt idx="1">
                    <c:v>1.8192511257465157E-3</c:v>
                  </c:pt>
                  <c:pt idx="2">
                    <c:v>1.610873288746149E-3</c:v>
                  </c:pt>
                  <c:pt idx="3">
                    <c:v>1.7820941123632679E-3</c:v>
                  </c:pt>
                  <c:pt idx="4">
                    <c:v>9.1315072717907937E-4</c:v>
                  </c:pt>
                </c:numCache>
              </c:numRef>
            </c:minus>
          </c:errBars>
          <c:cat>
            <c:strRef>
              <c:f>'eGFP expression'!$A$5:$A$9</c:f>
              <c:strCache>
                <c:ptCount val="5"/>
                <c:pt idx="0">
                  <c:v>p1.1</c:v>
                </c:pt>
                <c:pt idx="1">
                  <c:v>p1.1-D</c:v>
                </c:pt>
                <c:pt idx="2">
                  <c:v>p1.1-Tr1</c:v>
                </c:pt>
                <c:pt idx="3">
                  <c:v>p1.1-Tr2</c:v>
                </c:pt>
                <c:pt idx="4">
                  <c:v>p1.1-Tr3</c:v>
                </c:pt>
              </c:strCache>
            </c:strRef>
          </c:cat>
          <c:val>
            <c:numRef>
              <c:f>'eGFP expression'!$F$16:$F$20</c:f>
              <c:numCache>
                <c:formatCode>0.00%</c:formatCode>
                <c:ptCount val="5"/>
                <c:pt idx="0">
                  <c:v>3.2508466310740718E-2</c:v>
                </c:pt>
                <c:pt idx="1">
                  <c:v>3.7458674717393808E-2</c:v>
                </c:pt>
                <c:pt idx="2">
                  <c:v>3.8833987852821994E-2</c:v>
                </c:pt>
                <c:pt idx="3">
                  <c:v>3.9720671541598279E-2</c:v>
                </c:pt>
                <c:pt idx="4">
                  <c:v>4.5733517253761694E-2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74-486C-BD71-256D8403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942080"/>
        <c:axId val="61910400"/>
      </c:barChart>
      <c:catAx>
        <c:axId val="80942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 b="0">
                <a:latin typeface="Arial Narrow" panose="020B0606020202030204" pitchFamily="34" charset="0"/>
              </a:defRPr>
            </a:pPr>
            <a:endParaRPr lang="ru-RU"/>
          </a:p>
        </c:txPr>
        <c:crossAx val="61910400"/>
        <c:crosses val="autoZero"/>
        <c:auto val="0"/>
        <c:lblAlgn val="ctr"/>
        <c:lblOffset val="100"/>
        <c:noMultiLvlLbl val="0"/>
      </c:catAx>
      <c:valAx>
        <c:axId val="61910400"/>
        <c:scaling>
          <c:orientation val="minMax"/>
          <c:max val="6.0000000000000012E-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Arial Narrow" panose="020B0606020202030204" pitchFamily="34" charset="0"/>
                  </a:defRPr>
                </a:pPr>
                <a:r>
                  <a:rPr lang="en-US" sz="800" b="0">
                    <a:latin typeface="Arial Narrow" panose="020B0606020202030204" pitchFamily="34" charset="0"/>
                  </a:rPr>
                  <a:t>eGFP/total protein, %</a:t>
                </a:r>
                <a:endParaRPr lang="ru-RU" sz="800" b="0">
                  <a:latin typeface="Arial Narrow" panose="020B0606020202030204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26244907407407408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 b="0">
                <a:latin typeface="Arial Narrow" panose="020B0606020202030204" pitchFamily="34" charset="0"/>
              </a:defRPr>
            </a:pPr>
            <a:endParaRPr lang="ru-RU"/>
          </a:p>
        </c:txPr>
        <c:crossAx val="80942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118104731911866"/>
          <c:y val="2.169486414753858E-2"/>
          <c:w val="0.49018263888888891"/>
          <c:h val="0.15808657407407409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800" b="0">
              <a:latin typeface="Arial Narrow" panose="020B060602020203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3375"/>
          <c:y val="3.030462962962964E-2"/>
          <c:w val="0.77272986111111108"/>
          <c:h val="0.780926388888888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'eGFP expression'!$B$25</c:f>
              <c:strCache>
                <c:ptCount val="1"/>
                <c:pt idx="0">
                  <c:v>Amplification rate (eGFP expression increase, times)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'eGFP expression'!$C$27:$C$31</c:f>
                <c:numCache>
                  <c:formatCode>General</c:formatCode>
                  <c:ptCount val="5"/>
                  <c:pt idx="0">
                    <c:v>0.33428033906616655</c:v>
                  </c:pt>
                  <c:pt idx="1">
                    <c:v>0.25882615197374714</c:v>
                  </c:pt>
                  <c:pt idx="2">
                    <c:v>0.37100932925974422</c:v>
                  </c:pt>
                  <c:pt idx="3">
                    <c:v>0.38089518058953459</c:v>
                  </c:pt>
                  <c:pt idx="4">
                    <c:v>0.36816298474925474</c:v>
                  </c:pt>
                </c:numCache>
              </c:numRef>
            </c:plus>
            <c:minus>
              <c:numRef>
                <c:f>'eGFP expression'!$C$27:$C$31</c:f>
                <c:numCache>
                  <c:formatCode>General</c:formatCode>
                  <c:ptCount val="5"/>
                  <c:pt idx="0">
                    <c:v>0.33428033906616655</c:v>
                  </c:pt>
                  <c:pt idx="1">
                    <c:v>0.25882615197374714</c:v>
                  </c:pt>
                  <c:pt idx="2">
                    <c:v>0.37100932925974422</c:v>
                  </c:pt>
                  <c:pt idx="3">
                    <c:v>0.38089518058953459</c:v>
                  </c:pt>
                  <c:pt idx="4">
                    <c:v>0.36816298474925474</c:v>
                  </c:pt>
                </c:numCache>
              </c:numRef>
            </c:minus>
          </c:errBars>
          <c:cat>
            <c:strRef>
              <c:f>'eGFP expression'!$A$5:$A$9</c:f>
              <c:strCache>
                <c:ptCount val="5"/>
                <c:pt idx="0">
                  <c:v>p1.1</c:v>
                </c:pt>
                <c:pt idx="1">
                  <c:v>p1.1-D</c:v>
                </c:pt>
                <c:pt idx="2">
                  <c:v>p1.1-Tr1</c:v>
                </c:pt>
                <c:pt idx="3">
                  <c:v>p1.1-Tr2</c:v>
                </c:pt>
                <c:pt idx="4">
                  <c:v>p1.1-Tr3</c:v>
                </c:pt>
              </c:strCache>
            </c:strRef>
          </c:cat>
          <c:val>
            <c:numRef>
              <c:f>'eGFP expression'!$B$27:$B$31</c:f>
              <c:numCache>
                <c:formatCode>0.00</c:formatCode>
                <c:ptCount val="5"/>
                <c:pt idx="0">
                  <c:v>6.0628346185208244</c:v>
                </c:pt>
                <c:pt idx="1">
                  <c:v>4.4517561549521609</c:v>
                </c:pt>
                <c:pt idx="2">
                  <c:v>5.5422031113890728</c:v>
                </c:pt>
                <c:pt idx="3">
                  <c:v>5.9275870813883147</c:v>
                </c:pt>
                <c:pt idx="4">
                  <c:v>6.8072230699879785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74-486C-BD71-256D8403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942592"/>
        <c:axId val="61912704"/>
      </c:barChart>
      <c:catAx>
        <c:axId val="80942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 b="0">
                <a:latin typeface="Arial Narrow" panose="020B0606020202030204" pitchFamily="34" charset="0"/>
              </a:defRPr>
            </a:pPr>
            <a:endParaRPr lang="ru-RU"/>
          </a:p>
        </c:txPr>
        <c:crossAx val="61912704"/>
        <c:crosses val="autoZero"/>
        <c:auto val="0"/>
        <c:lblAlgn val="ctr"/>
        <c:lblOffset val="100"/>
        <c:noMultiLvlLbl val="0"/>
      </c:catAx>
      <c:valAx>
        <c:axId val="6191270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Arial Narrow" panose="020B0606020202030204" pitchFamily="34" charset="0"/>
                  </a:defRPr>
                </a:pPr>
                <a:r>
                  <a:rPr lang="en-US" sz="800" b="0">
                    <a:latin typeface="Arial Narrow" panose="020B0606020202030204" pitchFamily="34" charset="0"/>
                  </a:rPr>
                  <a:t>eGFP expression increase, times</a:t>
                </a:r>
                <a:endParaRPr lang="ru-RU" sz="800" b="0">
                  <a:latin typeface="Arial Narrow" panose="020B0606020202030204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1984573636838318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 b="0">
                <a:latin typeface="Arial Narrow" panose="020B0606020202030204" pitchFamily="34" charset="0"/>
              </a:defRPr>
            </a:pPr>
            <a:endParaRPr lang="ru-RU"/>
          </a:p>
        </c:txPr>
        <c:crossAx val="809425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chart" Target="../charts/chart6.xml"/><Relationship Id="rId2" Type="http://schemas.openxmlformats.org/officeDocument/2006/relationships/chart" Target="../charts/chart2.xml"/><Relationship Id="rId16" Type="http://schemas.openxmlformats.org/officeDocument/2006/relationships/chart" Target="../charts/chart5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image" Target="../media/image2.png"/><Relationship Id="rId15" Type="http://schemas.openxmlformats.org/officeDocument/2006/relationships/chart" Target="../charts/chart4.xml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image" Target="../media/image11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77787</xdr:rowOff>
    </xdr:from>
    <xdr:to>
      <xdr:col>7</xdr:col>
      <xdr:colOff>503464</xdr:colOff>
      <xdr:row>64</xdr:row>
      <xdr:rowOff>51484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449037</xdr:colOff>
      <xdr:row>30</xdr:row>
      <xdr:rowOff>54429</xdr:rowOff>
    </xdr:from>
    <xdr:to>
      <xdr:col>11</xdr:col>
      <xdr:colOff>952503</xdr:colOff>
      <xdr:row>32</xdr:row>
      <xdr:rowOff>95251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/>
      </xdr:nvSpPr>
      <xdr:spPr>
        <a:xfrm>
          <a:off x="7259412" y="5983742"/>
          <a:ext cx="503466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ns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15</xdr:col>
      <xdr:colOff>132869</xdr:colOff>
      <xdr:row>30</xdr:row>
      <xdr:rowOff>5602</xdr:rowOff>
    </xdr:from>
    <xdr:to>
      <xdr:col>15</xdr:col>
      <xdr:colOff>633934</xdr:colOff>
      <xdr:row>32</xdr:row>
      <xdr:rowOff>46424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6256083" y="6482602"/>
          <a:ext cx="501065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14</xdr:col>
      <xdr:colOff>515712</xdr:colOff>
      <xdr:row>28</xdr:row>
      <xdr:rowOff>117022</xdr:rowOff>
    </xdr:from>
    <xdr:to>
      <xdr:col>14</xdr:col>
      <xdr:colOff>1019178</xdr:colOff>
      <xdr:row>30</xdr:row>
      <xdr:rowOff>157844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6097362" y="6213022"/>
          <a:ext cx="503466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14</xdr:col>
      <xdr:colOff>762414</xdr:colOff>
      <xdr:row>29</xdr:row>
      <xdr:rowOff>24481</xdr:rowOff>
    </xdr:from>
    <xdr:to>
      <xdr:col>14</xdr:col>
      <xdr:colOff>1064558</xdr:colOff>
      <xdr:row>31</xdr:row>
      <xdr:rowOff>62074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/>
      </xdr:nvSpPr>
      <xdr:spPr>
        <a:xfrm>
          <a:off x="6320532" y="6310981"/>
          <a:ext cx="302144" cy="418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14</xdr:col>
      <xdr:colOff>1009974</xdr:colOff>
      <xdr:row>29</xdr:row>
      <xdr:rowOff>84364</xdr:rowOff>
    </xdr:from>
    <xdr:to>
      <xdr:col>15</xdr:col>
      <xdr:colOff>186605</xdr:colOff>
      <xdr:row>31</xdr:row>
      <xdr:rowOff>125187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/>
      </xdr:nvSpPr>
      <xdr:spPr>
        <a:xfrm>
          <a:off x="6591624" y="6370864"/>
          <a:ext cx="329156" cy="4218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8</xdr:col>
      <xdr:colOff>171423</xdr:colOff>
      <xdr:row>37</xdr:row>
      <xdr:rowOff>89802</xdr:rowOff>
    </xdr:from>
    <xdr:to>
      <xdr:col>16</xdr:col>
      <xdr:colOff>31949</xdr:colOff>
      <xdr:row>64</xdr:row>
      <xdr:rowOff>63499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217715</xdr:colOff>
      <xdr:row>31</xdr:row>
      <xdr:rowOff>132360</xdr:rowOff>
    </xdr:from>
    <xdr:to>
      <xdr:col>40</xdr:col>
      <xdr:colOff>666750</xdr:colOff>
      <xdr:row>71</xdr:row>
      <xdr:rowOff>166695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155865</xdr:colOff>
      <xdr:row>76</xdr:row>
      <xdr:rowOff>138546</xdr:rowOff>
    </xdr:from>
    <xdr:to>
      <xdr:col>41</xdr:col>
      <xdr:colOff>285261</xdr:colOff>
      <xdr:row>119</xdr:row>
      <xdr:rowOff>170954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pSpPr/>
      </xdr:nvGrpSpPr>
      <xdr:grpSpPr>
        <a:xfrm>
          <a:off x="11474740" y="14648296"/>
          <a:ext cx="11718146" cy="8223908"/>
          <a:chOff x="8139545" y="16538863"/>
          <a:chExt cx="11767215" cy="8223908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xmlns="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139545" y="16573500"/>
            <a:ext cx="3952381" cy="3952381"/>
          </a:xfrm>
          <a:prstGeom prst="rect">
            <a:avLst/>
          </a:prstGeom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xmlns="" id="{00000000-0008-0000-0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053454" y="16538863"/>
            <a:ext cx="3828572" cy="3961905"/>
          </a:xfrm>
          <a:prstGeom prst="rect">
            <a:avLst/>
          </a:prstGeom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xmlns="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5898091" y="16590818"/>
            <a:ext cx="3790476" cy="3866667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xmlns="" id="{00000000-0008-0000-0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8260773" y="20400818"/>
            <a:ext cx="3819048" cy="4294409"/>
          </a:xfrm>
          <a:prstGeom prst="rect">
            <a:avLst/>
          </a:prstGeom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xmlns="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053453" y="20781818"/>
            <a:ext cx="3980953" cy="3980953"/>
          </a:xfrm>
          <a:prstGeom prst="rect">
            <a:avLst/>
          </a:prstGeom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6001998" y="20816455"/>
            <a:ext cx="3904762" cy="3876191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350384</xdr:colOff>
      <xdr:row>17</xdr:row>
      <xdr:rowOff>24062</xdr:rowOff>
    </xdr:from>
    <xdr:to>
      <xdr:col>38</xdr:col>
      <xdr:colOff>292344</xdr:colOff>
      <xdr:row>30</xdr:row>
      <xdr:rowOff>45751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GrpSpPr/>
      </xdr:nvGrpSpPr>
      <xdr:grpSpPr>
        <a:xfrm>
          <a:off x="11145384" y="3262562"/>
          <a:ext cx="10308335" cy="2529939"/>
          <a:chOff x="6591011" y="3441156"/>
          <a:chExt cx="9048489" cy="2498189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xmlns="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6591011" y="3441156"/>
            <a:ext cx="7145302" cy="2189135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xmlns="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1239500" y="4558393"/>
            <a:ext cx="4400000" cy="1380952"/>
          </a:xfrm>
          <a:prstGeom prst="rect">
            <a:avLst/>
          </a:prstGeom>
        </xdr:spPr>
      </xdr:pic>
    </xdr:grpSp>
    <xdr:clientData/>
  </xdr:twoCellAnchor>
  <xdr:twoCellAnchor editAs="oneCell">
    <xdr:from>
      <xdr:col>35</xdr:col>
      <xdr:colOff>126174</xdr:colOff>
      <xdr:row>119</xdr:row>
      <xdr:rowOff>117515</xdr:rowOff>
    </xdr:from>
    <xdr:to>
      <xdr:col>41</xdr:col>
      <xdr:colOff>522250</xdr:colOff>
      <xdr:row>140</xdr:row>
      <xdr:rowOff>88444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418629" y="22821651"/>
          <a:ext cx="4032894" cy="3971429"/>
        </a:xfrm>
        <a:prstGeom prst="rect">
          <a:avLst/>
        </a:prstGeom>
      </xdr:spPr>
    </xdr:pic>
    <xdr:clientData/>
  </xdr:twoCellAnchor>
  <xdr:twoCellAnchor editAs="oneCell">
    <xdr:from>
      <xdr:col>25</xdr:col>
      <xdr:colOff>352547</xdr:colOff>
      <xdr:row>120</xdr:row>
      <xdr:rowOff>40821</xdr:rowOff>
    </xdr:from>
    <xdr:to>
      <xdr:col>34</xdr:col>
      <xdr:colOff>598808</xdr:colOff>
      <xdr:row>153</xdr:row>
      <xdr:rowOff>175369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01502" y="22935457"/>
          <a:ext cx="4766306" cy="6421048"/>
        </a:xfrm>
        <a:prstGeom prst="rect">
          <a:avLst/>
        </a:prstGeom>
      </xdr:spPr>
    </xdr:pic>
    <xdr:clientData/>
  </xdr:twoCellAnchor>
  <xdr:twoCellAnchor editAs="oneCell">
    <xdr:from>
      <xdr:col>7</xdr:col>
      <xdr:colOff>286312</xdr:colOff>
      <xdr:row>2</xdr:row>
      <xdr:rowOff>154781</xdr:rowOff>
    </xdr:from>
    <xdr:to>
      <xdr:col>8</xdr:col>
      <xdr:colOff>308104</xdr:colOff>
      <xdr:row>3</xdr:row>
      <xdr:rowOff>180975</xdr:rowOff>
    </xdr:to>
    <xdr:pic>
      <xdr:nvPicPr>
        <xdr:cNvPr id="27" name="Рисунок 26" descr="square root of [ (1/N) times Sigma i=1 to N of (xi - mu)^2 ]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468" y="535781"/>
          <a:ext cx="629011" cy="216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342342</xdr:colOff>
      <xdr:row>15</xdr:row>
      <xdr:rowOff>35718</xdr:rowOff>
    </xdr:from>
    <xdr:ext cx="422363" cy="145257"/>
    <xdr:pic>
      <xdr:nvPicPr>
        <xdr:cNvPr id="28" name="Рисунок 27" descr="square root of [ (1/N) times Sigma i=1 to N of (xi - mu)^2 ]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0498" y="2893218"/>
          <a:ext cx="422363" cy="145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15</xdr:col>
      <xdr:colOff>290675</xdr:colOff>
      <xdr:row>31</xdr:row>
      <xdr:rowOff>17655</xdr:rowOff>
    </xdr:from>
    <xdr:to>
      <xdr:col>16</xdr:col>
      <xdr:colOff>236023</xdr:colOff>
      <xdr:row>33</xdr:row>
      <xdr:rowOff>58477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/>
      </xdr:nvSpPr>
      <xdr:spPr>
        <a:xfrm>
          <a:off x="9696613" y="5923155"/>
          <a:ext cx="469223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</xdr:col>
      <xdr:colOff>285750</xdr:colOff>
      <xdr:row>44</xdr:row>
      <xdr:rowOff>14203</xdr:rowOff>
    </xdr:from>
    <xdr:to>
      <xdr:col>4</xdr:col>
      <xdr:colOff>462642</xdr:colOff>
      <xdr:row>45</xdr:row>
      <xdr:rowOff>85044</xdr:rowOff>
    </xdr:to>
    <xdr:sp macro="" textlink="">
      <xdr:nvSpPr>
        <xdr:cNvPr id="29" name="Правая круглая скобка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/>
      </xdr:nvSpPr>
      <xdr:spPr>
        <a:xfrm rot="16200000">
          <a:off x="1969932" y="7545459"/>
          <a:ext cx="261341" cy="1962829"/>
        </a:xfrm>
        <a:prstGeom prst="rightBracket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</xdr:col>
      <xdr:colOff>107157</xdr:colOff>
      <xdr:row>77</xdr:row>
      <xdr:rowOff>140773</xdr:rowOff>
    </xdr:from>
    <xdr:to>
      <xdr:col>4</xdr:col>
      <xdr:colOff>71436</xdr:colOff>
      <xdr:row>79</xdr:row>
      <xdr:rowOff>51126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547813" y="14833086"/>
          <a:ext cx="1119186" cy="2913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* p˂0.05</a:t>
          </a:r>
          <a:endParaRPr lang="ru-RU" sz="1600"/>
        </a:p>
      </xdr:txBody>
    </xdr:sp>
    <xdr:clientData/>
  </xdr:twoCellAnchor>
  <xdr:twoCellAnchor>
    <xdr:from>
      <xdr:col>54</xdr:col>
      <xdr:colOff>108857</xdr:colOff>
      <xdr:row>42</xdr:row>
      <xdr:rowOff>161276</xdr:rowOff>
    </xdr:from>
    <xdr:to>
      <xdr:col>61</xdr:col>
      <xdr:colOff>130918</xdr:colOff>
      <xdr:row>71</xdr:row>
      <xdr:rowOff>75457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61</xdr:col>
      <xdr:colOff>122502</xdr:colOff>
      <xdr:row>42</xdr:row>
      <xdr:rowOff>153286</xdr:rowOff>
    </xdr:from>
    <xdr:to>
      <xdr:col>68</xdr:col>
      <xdr:colOff>222250</xdr:colOff>
      <xdr:row>71</xdr:row>
      <xdr:rowOff>67467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</xdr:col>
      <xdr:colOff>684513</xdr:colOff>
      <xdr:row>31</xdr:row>
      <xdr:rowOff>132882</xdr:rowOff>
    </xdr:from>
    <xdr:to>
      <xdr:col>51</xdr:col>
      <xdr:colOff>340180</xdr:colOff>
      <xdr:row>71</xdr:row>
      <xdr:rowOff>177277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113238</xdr:colOff>
      <xdr:row>56</xdr:row>
      <xdr:rowOff>89647</xdr:rowOff>
    </xdr:from>
    <xdr:to>
      <xdr:col>61</xdr:col>
      <xdr:colOff>19014</xdr:colOff>
      <xdr:row>59</xdr:row>
      <xdr:rowOff>108857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GrpSpPr/>
      </xdr:nvGrpSpPr>
      <xdr:grpSpPr>
        <a:xfrm>
          <a:off x="34577863" y="10789397"/>
          <a:ext cx="509026" cy="590710"/>
          <a:chOff x="40143551" y="8970817"/>
          <a:chExt cx="511012" cy="484910"/>
        </a:xfrm>
      </xdr:grpSpPr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xmlns="" id="{00000000-0008-0000-0100-00001E000000}"/>
              </a:ext>
            </a:extLst>
          </xdr:cNvPr>
          <xdr:cNvSpPr txBox="1"/>
        </xdr:nvSpPr>
        <xdr:spPr>
          <a:xfrm>
            <a:off x="40324948" y="8986982"/>
            <a:ext cx="329615" cy="4212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4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*</a:t>
            </a:r>
            <a:r>
              <a:rPr lang="en-US" sz="2400" b="1"/>
              <a:t> </a:t>
            </a:r>
            <a:endParaRPr lang="ru-RU" sz="2400" b="1"/>
          </a:p>
        </xdr:txBody>
      </xdr:sp>
      <xdr:sp macro="" textlink="">
        <xdr:nvSpPr>
          <xdr:cNvPr id="36" name="Правая круглая скобка 35">
            <a:extLst>
              <a:ext uri="{FF2B5EF4-FFF2-40B4-BE49-F238E27FC236}">
                <a16:creationId xmlns:a16="http://schemas.microsoft.com/office/drawing/2014/main" xmlns="" id="{00000000-0008-0000-0100-000024000000}"/>
              </a:ext>
            </a:extLst>
          </xdr:cNvPr>
          <xdr:cNvSpPr/>
        </xdr:nvSpPr>
        <xdr:spPr>
          <a:xfrm>
            <a:off x="40143551" y="8970817"/>
            <a:ext cx="225132" cy="484910"/>
          </a:xfrm>
          <a:prstGeom prst="rightBracket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9</xdr:col>
      <xdr:colOff>604952</xdr:colOff>
      <xdr:row>40</xdr:row>
      <xdr:rowOff>183886</xdr:rowOff>
    </xdr:from>
    <xdr:to>
      <xdr:col>13</xdr:col>
      <xdr:colOff>325815</xdr:colOff>
      <xdr:row>43</xdr:row>
      <xdr:rowOff>124354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/>
      </xdr:nvSpPr>
      <xdr:spPr>
        <a:xfrm>
          <a:off x="6177077" y="7803886"/>
          <a:ext cx="2554551" cy="5119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ARD</a:t>
          </a:r>
          <a:r>
            <a:rPr lang="en-US" sz="24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vs Tr2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67</xdr:col>
      <xdr:colOff>530678</xdr:colOff>
      <xdr:row>61</xdr:row>
      <xdr:rowOff>95250</xdr:rowOff>
    </xdr:from>
    <xdr:to>
      <xdr:col>68</xdr:col>
      <xdr:colOff>421822</xdr:colOff>
      <xdr:row>63</xdr:row>
      <xdr:rowOff>136072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/>
      </xdr:nvSpPr>
      <xdr:spPr>
        <a:xfrm>
          <a:off x="39487928" y="11742964"/>
          <a:ext cx="503465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ns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11</xdr:col>
      <xdr:colOff>323170</xdr:colOff>
      <xdr:row>42</xdr:row>
      <xdr:rowOff>166688</xdr:rowOff>
    </xdr:from>
    <xdr:to>
      <xdr:col>11</xdr:col>
      <xdr:colOff>802976</xdr:colOff>
      <xdr:row>45</xdr:row>
      <xdr:rowOff>17010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 txBox="1"/>
      </xdr:nvSpPr>
      <xdr:spPr>
        <a:xfrm>
          <a:off x="7204983" y="8167688"/>
          <a:ext cx="479806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10</xdr:col>
      <xdr:colOff>640673</xdr:colOff>
      <xdr:row>44</xdr:row>
      <xdr:rowOff>50271</xdr:rowOff>
    </xdr:from>
    <xdr:to>
      <xdr:col>12</xdr:col>
      <xdr:colOff>143252</xdr:colOff>
      <xdr:row>45</xdr:row>
      <xdr:rowOff>127914</xdr:rowOff>
    </xdr:to>
    <xdr:sp macro="" textlink="">
      <xdr:nvSpPr>
        <xdr:cNvPr id="39" name="Правая круглая скобка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/>
      </xdr:nvSpPr>
      <xdr:spPr>
        <a:xfrm rot="16200000">
          <a:off x="7365922" y="7898272"/>
          <a:ext cx="268143" cy="1336142"/>
        </a:xfrm>
        <a:prstGeom prst="rightBracket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</xdr:col>
      <xdr:colOff>476250</xdr:colOff>
      <xdr:row>42</xdr:row>
      <xdr:rowOff>125866</xdr:rowOff>
    </xdr:from>
    <xdr:to>
      <xdr:col>3</xdr:col>
      <xdr:colOff>360366</xdr:colOff>
      <xdr:row>44</xdr:row>
      <xdr:rowOff>166688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/>
      </xdr:nvSpPr>
      <xdr:spPr>
        <a:xfrm>
          <a:off x="1928813" y="8126866"/>
          <a:ext cx="479428" cy="421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2400" b="1"/>
            <a:t> </a:t>
          </a:r>
          <a:endParaRPr lang="ru-RU" sz="2400" b="1"/>
        </a:p>
      </xdr:txBody>
    </xdr:sp>
    <xdr:clientData/>
  </xdr:twoCellAnchor>
  <xdr:twoCellAnchor>
    <xdr:from>
      <xdr:col>55</xdr:col>
      <xdr:colOff>353786</xdr:colOff>
      <xdr:row>63</xdr:row>
      <xdr:rowOff>136072</xdr:rowOff>
    </xdr:from>
    <xdr:to>
      <xdr:col>57</xdr:col>
      <xdr:colOff>236422</xdr:colOff>
      <xdr:row>65</xdr:row>
      <xdr:rowOff>46425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 txBox="1"/>
      </xdr:nvSpPr>
      <xdr:spPr>
        <a:xfrm>
          <a:off x="31990393" y="12164786"/>
          <a:ext cx="1107279" cy="2913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* p˂0.05</a:t>
          </a:r>
          <a:endParaRPr lang="ru-RU" sz="16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0.24333</cdr:x>
      <cdr:y>0.11685</cdr:y>
    </cdr:from>
    <cdr:to>
      <cdr:x>0.77731</cdr:x>
      <cdr:y>0.22175</cdr:y>
    </cdr:to>
    <cdr:sp macro="" textlink="">
      <cdr:nvSpPr>
        <cdr:cNvPr id="2" name="TextBox 36"/>
        <cdr:cNvSpPr txBox="1"/>
      </cdr:nvSpPr>
      <cdr:spPr>
        <a:xfrm xmlns:a="http://schemas.openxmlformats.org/drawingml/2006/main">
          <a:off x="1159164" y="570345"/>
          <a:ext cx="2543727" cy="5119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p1.1</a:t>
          </a:r>
          <a:r>
            <a:rPr lang="en-US" sz="24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2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vs Tr2</a:t>
          </a:r>
          <a:r>
            <a:rPr lang="en-US" sz="2400" b="1"/>
            <a:t> </a:t>
          </a:r>
          <a:endParaRPr lang="ru-RU" sz="24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561770</xdr:colOff>
      <xdr:row>16</xdr:row>
      <xdr:rowOff>169340</xdr:rowOff>
    </xdr:from>
    <xdr:to>
      <xdr:col>21</xdr:col>
      <xdr:colOff>143333</xdr:colOff>
      <xdr:row>28</xdr:row>
      <xdr:rowOff>71319</xdr:rowOff>
    </xdr:to>
    <xdr:grpSp>
      <xdr:nvGrpSpPr>
        <xdr:cNvPr id="3" name="Группа 2"/>
        <xdr:cNvGrpSpPr/>
      </xdr:nvGrpSpPr>
      <xdr:grpSpPr>
        <a:xfrm>
          <a:off x="6684984" y="3217340"/>
          <a:ext cx="5636742" cy="2242408"/>
          <a:chOff x="14255358" y="5514547"/>
          <a:chExt cx="5632740" cy="2244008"/>
        </a:xfrm>
      </xdr:grpSpPr>
      <xdr:grpSp>
        <xdr:nvGrpSpPr>
          <xdr:cNvPr id="2" name="Группа 1"/>
          <xdr:cNvGrpSpPr/>
        </xdr:nvGrpSpPr>
        <xdr:grpSpPr>
          <a:xfrm>
            <a:off x="14255358" y="5514547"/>
            <a:ext cx="5632740" cy="2244008"/>
            <a:chOff x="14255358" y="5514547"/>
            <a:chExt cx="5632740" cy="2244008"/>
          </a:xfrm>
        </xdr:grpSpPr>
        <xdr:graphicFrame macro="">
          <xdr:nvGraphicFramePr>
            <xdr:cNvPr id="27" name="Диаграмма 26">
              <a:extLst>
                <a:ext uri="{FF2B5EF4-FFF2-40B4-BE49-F238E27FC236}">
                  <a16:creationId xmlns:a16="http://schemas.microsoft.com/office/drawing/2014/main" xmlns="" id="{00000000-0008-0000-0200-00001B000000}"/>
                </a:ext>
              </a:extLst>
            </xdr:cNvPr>
            <xdr:cNvGraphicFramePr>
              <a:graphicFrameLocks/>
            </xdr:cNvGraphicFramePr>
          </xdr:nvGraphicFramePr>
          <xdr:xfrm>
            <a:off x="18073172" y="5514547"/>
            <a:ext cx="1814926" cy="215838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39" name="Диаграмма 38">
              <a:extLst>
                <a:ext uri="{FF2B5EF4-FFF2-40B4-BE49-F238E27FC236}">
                  <a16:creationId xmlns:a16="http://schemas.microsoft.com/office/drawing/2014/main" xmlns="" id="{00000000-0008-0000-0200-000027000000}"/>
                </a:ext>
              </a:extLst>
            </xdr:cNvPr>
            <xdr:cNvGraphicFramePr>
              <a:graphicFrameLocks/>
            </xdr:cNvGraphicFramePr>
          </xdr:nvGraphicFramePr>
          <xdr:xfrm>
            <a:off x="14255358" y="5588166"/>
            <a:ext cx="1693991" cy="215838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40" name="Диаграмма 39">
              <a:extLst>
                <a:ext uri="{FF2B5EF4-FFF2-40B4-BE49-F238E27FC236}">
                  <a16:creationId xmlns:a16="http://schemas.microsoft.com/office/drawing/2014/main" xmlns="" id="{00000000-0008-0000-0200-000028000000}"/>
                </a:ext>
              </a:extLst>
            </xdr:cNvPr>
            <xdr:cNvGraphicFramePr>
              <a:graphicFrameLocks/>
            </xdr:cNvGraphicFramePr>
          </xdr:nvGraphicFramePr>
          <xdr:xfrm>
            <a:off x="16227305" y="5600172"/>
            <a:ext cx="1630848" cy="215838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sp macro="" textlink="">
          <xdr:nvSpPr>
            <xdr:cNvPr id="42" name="TextBox 41">
              <a:extLst>
                <a:ext uri="{FF2B5EF4-FFF2-40B4-BE49-F238E27FC236}">
                  <a16:creationId xmlns:a16="http://schemas.microsoft.com/office/drawing/2014/main" xmlns="" id="{00000000-0008-0000-0200-00002A000000}"/>
                </a:ext>
              </a:extLst>
            </xdr:cNvPr>
            <xdr:cNvSpPr txBox="1"/>
          </xdr:nvSpPr>
          <xdr:spPr>
            <a:xfrm>
              <a:off x="14866098" y="5864897"/>
              <a:ext cx="214186" cy="2684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200" b="1" i="0" u="none" strike="noStrike">
                  <a:solidFill>
                    <a:schemeClr val="dk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*</a:t>
              </a:r>
              <a:r>
                <a:rPr lang="en-US" sz="1200" b="1">
                  <a:latin typeface="Arial Narrow" panose="020B0606020202030204" pitchFamily="34" charset="0"/>
                </a:rPr>
                <a:t> </a:t>
              </a:r>
              <a:endParaRPr lang="ru-RU" sz="1200" b="1">
                <a:latin typeface="Arial Narrow" panose="020B0606020202030204" pitchFamily="34" charset="0"/>
              </a:endParaRPr>
            </a:p>
          </xdr:txBody>
        </xdr:sp>
        <xdr:sp macro="" textlink="">
          <xdr:nvSpPr>
            <xdr:cNvPr id="43" name="Правая круглая скобка 42">
              <a:extLst>
                <a:ext uri="{FF2B5EF4-FFF2-40B4-BE49-F238E27FC236}">
                  <a16:creationId xmlns:a16="http://schemas.microsoft.com/office/drawing/2014/main" xmlns="" id="{00000000-0008-0000-0200-00002B000000}"/>
                </a:ext>
              </a:extLst>
            </xdr:cNvPr>
            <xdr:cNvSpPr/>
          </xdr:nvSpPr>
          <xdr:spPr>
            <a:xfrm rot="16200000">
              <a:off x="17135632" y="5712662"/>
              <a:ext cx="57636" cy="492869"/>
            </a:xfrm>
            <a:prstGeom prst="rightBracket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atin typeface="Arial Narrow" panose="020B0606020202030204" pitchFamily="34" charset="0"/>
              </a:endParaRPr>
            </a:p>
          </xdr:txBody>
        </xdr:sp>
        <xdr:sp macro="" textlink="">
          <xdr:nvSpPr>
            <xdr:cNvPr id="51" name="Правая круглая скобка 50">
              <a:extLst>
                <a:ext uri="{FF2B5EF4-FFF2-40B4-BE49-F238E27FC236}">
                  <a16:creationId xmlns:a16="http://schemas.microsoft.com/office/drawing/2014/main" xmlns="" id="{00000000-0008-0000-0200-000033000000}"/>
                </a:ext>
              </a:extLst>
            </xdr:cNvPr>
            <xdr:cNvSpPr/>
          </xdr:nvSpPr>
          <xdr:spPr>
            <a:xfrm rot="16200000">
              <a:off x="15141936" y="5710080"/>
              <a:ext cx="50253" cy="772220"/>
            </a:xfrm>
            <a:prstGeom prst="rightBracket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atin typeface="Arial Narrow" panose="020B0606020202030204" pitchFamily="34" charset="0"/>
              </a:endParaRPr>
            </a:p>
          </xdr:txBody>
        </xdr:sp>
        <xdr:sp macro="" textlink="">
          <xdr:nvSpPr>
            <xdr:cNvPr id="53" name="TextBox 52">
              <a:extLst>
                <a:ext uri="{FF2B5EF4-FFF2-40B4-BE49-F238E27FC236}">
                  <a16:creationId xmlns:a16="http://schemas.microsoft.com/office/drawing/2014/main" xmlns="" id="{00000000-0008-0000-0200-000035000000}"/>
                </a:ext>
              </a:extLst>
            </xdr:cNvPr>
            <xdr:cNvSpPr txBox="1"/>
          </xdr:nvSpPr>
          <xdr:spPr>
            <a:xfrm>
              <a:off x="17014723" y="5710312"/>
              <a:ext cx="214186" cy="2684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200" b="1" i="0" u="none" strike="noStrike">
                  <a:solidFill>
                    <a:schemeClr val="dk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*</a:t>
              </a:r>
              <a:r>
                <a:rPr lang="en-US" sz="1200" b="1">
                  <a:latin typeface="Arial Narrow" panose="020B0606020202030204" pitchFamily="34" charset="0"/>
                </a:rPr>
                <a:t> </a:t>
              </a:r>
              <a:endParaRPr lang="ru-RU" sz="1200" b="1">
                <a:latin typeface="Arial Narrow" panose="020B0606020202030204" pitchFamily="34" charset="0"/>
              </a:endParaRPr>
            </a:p>
          </xdr:txBody>
        </xdr:sp>
      </xdr:grpSp>
      <xdr:grpSp>
        <xdr:nvGrpSpPr>
          <xdr:cNvPr id="30" name="Группа 29">
            <a:extLst>
              <a:ext uri="{FF2B5EF4-FFF2-40B4-BE49-F238E27FC236}">
                <a16:creationId xmlns:a16="http://schemas.microsoft.com/office/drawing/2014/main" xmlns="" id="{00000000-0008-0000-0200-00001E000000}"/>
              </a:ext>
            </a:extLst>
          </xdr:cNvPr>
          <xdr:cNvGrpSpPr/>
        </xdr:nvGrpSpPr>
        <xdr:grpSpPr>
          <a:xfrm>
            <a:off x="19685374" y="6687110"/>
            <a:ext cx="190499" cy="304800"/>
            <a:chOff x="40143551" y="8970817"/>
            <a:chExt cx="511012" cy="484910"/>
          </a:xfrm>
        </xdr:grpSpPr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xmlns="" id="{00000000-0008-0000-0200-00001F000000}"/>
                </a:ext>
              </a:extLst>
            </xdr:cNvPr>
            <xdr:cNvSpPr txBox="1"/>
          </xdr:nvSpPr>
          <xdr:spPr>
            <a:xfrm>
              <a:off x="40324948" y="8986982"/>
              <a:ext cx="329615" cy="421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50" b="1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</a:t>
              </a:r>
              <a:r>
                <a:rPr lang="en-US" sz="1050" b="1"/>
                <a:t> </a:t>
              </a:r>
              <a:endParaRPr lang="ru-RU" sz="1050" b="1"/>
            </a:p>
          </xdr:txBody>
        </xdr:sp>
        <xdr:sp macro="" textlink="">
          <xdr:nvSpPr>
            <xdr:cNvPr id="32" name="Правая круглая скобка 31">
              <a:extLst>
                <a:ext uri="{FF2B5EF4-FFF2-40B4-BE49-F238E27FC236}">
                  <a16:creationId xmlns:a16="http://schemas.microsoft.com/office/drawing/2014/main" xmlns="" id="{00000000-0008-0000-0200-000020000000}"/>
                </a:ext>
              </a:extLst>
            </xdr:cNvPr>
            <xdr:cNvSpPr/>
          </xdr:nvSpPr>
          <xdr:spPr>
            <a:xfrm>
              <a:off x="40143551" y="8970817"/>
              <a:ext cx="225132" cy="484910"/>
            </a:xfrm>
            <a:prstGeom prst="rightBracket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/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0"/>
  <sheetViews>
    <sheetView zoomScale="70" zoomScaleNormal="70" workbookViewId="0">
      <selection activeCell="Q47" sqref="Q47"/>
    </sheetView>
  </sheetViews>
  <sheetFormatPr defaultRowHeight="15" x14ac:dyDescent="0.25"/>
  <cols>
    <col min="1" max="1" width="11.85546875" style="2" customWidth="1"/>
    <col min="2" max="2" width="9.140625" style="2"/>
    <col min="4" max="4" width="11.140625" bestFit="1" customWidth="1"/>
    <col min="5" max="5" width="13.85546875" customWidth="1"/>
    <col min="6" max="6" width="13.7109375" customWidth="1"/>
    <col min="8" max="8" width="16.7109375" customWidth="1"/>
    <col min="10" max="10" width="11.42578125" customWidth="1"/>
    <col min="11" max="11" width="13.42578125" customWidth="1"/>
    <col min="14" max="14" width="10.140625" bestFit="1" customWidth="1"/>
    <col min="15" max="15" width="12.140625" bestFit="1" customWidth="1"/>
    <col min="16" max="16" width="11.140625" bestFit="1" customWidth="1"/>
    <col min="17" max="17" width="10.140625" bestFit="1" customWidth="1"/>
  </cols>
  <sheetData>
    <row r="1" spans="1:16" x14ac:dyDescent="0.25">
      <c r="B1" s="1"/>
    </row>
    <row r="2" spans="1:16" x14ac:dyDescent="0.25">
      <c r="B2" s="17"/>
      <c r="C2" s="17"/>
      <c r="D2" s="17"/>
      <c r="E2" s="17"/>
      <c r="M2" s="83"/>
      <c r="N2" s="83"/>
      <c r="O2" s="83"/>
    </row>
    <row r="3" spans="1:16" x14ac:dyDescent="0.25">
      <c r="M3" s="83"/>
      <c r="N3" s="53"/>
      <c r="O3" s="53"/>
    </row>
    <row r="4" spans="1:16" x14ac:dyDescent="0.25">
      <c r="A4" s="8" t="s">
        <v>11</v>
      </c>
      <c r="B4" s="8" t="s">
        <v>12</v>
      </c>
      <c r="C4" s="4" t="s">
        <v>4</v>
      </c>
      <c r="D4" s="4" t="s">
        <v>2</v>
      </c>
      <c r="E4" s="4" t="s">
        <v>48</v>
      </c>
      <c r="F4" s="8" t="s">
        <v>20</v>
      </c>
      <c r="G4" s="4" t="s">
        <v>3</v>
      </c>
      <c r="H4" s="8" t="s">
        <v>7</v>
      </c>
      <c r="I4" s="9" t="s">
        <v>3</v>
      </c>
      <c r="J4" s="8" t="s">
        <v>1</v>
      </c>
      <c r="K4" s="8" t="s">
        <v>8</v>
      </c>
      <c r="M4" s="83"/>
      <c r="N4" s="53"/>
      <c r="O4" s="53"/>
    </row>
    <row r="5" spans="1:16" x14ac:dyDescent="0.25">
      <c r="A5" s="8"/>
      <c r="B5" s="8"/>
      <c r="C5" s="4"/>
      <c r="D5" s="39"/>
      <c r="E5" s="39"/>
      <c r="F5" s="5"/>
      <c r="G5" s="31"/>
      <c r="H5" s="15"/>
      <c r="I5" s="7"/>
      <c r="J5" s="20"/>
      <c r="K5" s="6"/>
      <c r="M5" s="83"/>
      <c r="N5" s="53"/>
      <c r="O5" s="53"/>
    </row>
    <row r="6" spans="1:16" x14ac:dyDescent="0.25">
      <c r="A6" s="3"/>
      <c r="B6" s="30">
        <v>0</v>
      </c>
      <c r="C6" s="4" t="s">
        <v>5</v>
      </c>
      <c r="D6" s="29">
        <v>43919</v>
      </c>
      <c r="E6" s="39" t="s">
        <v>30</v>
      </c>
      <c r="F6" s="28">
        <v>6.1011597435651169E-2</v>
      </c>
      <c r="G6" s="69">
        <v>1.8359607589216922E-2</v>
      </c>
      <c r="H6" s="15">
        <v>7.8175000000000017</v>
      </c>
      <c r="I6" s="7">
        <v>4.1155559378302412E-2</v>
      </c>
      <c r="J6" s="66">
        <f t="shared" ref="J6:J11" si="0">F6/H6</f>
        <v>7.8044895984203588E-3</v>
      </c>
      <c r="K6" s="66">
        <f t="shared" ref="K6:K11" si="1">J6*(($G6^2+$I6^2)^0.5)</f>
        <v>3.5170941325123961E-4</v>
      </c>
      <c r="L6" s="244" t="s">
        <v>14</v>
      </c>
      <c r="M6" s="83"/>
      <c r="N6" s="170"/>
      <c r="O6" s="158"/>
    </row>
    <row r="7" spans="1:16" x14ac:dyDescent="0.25">
      <c r="A7" s="3"/>
      <c r="B7" s="30">
        <v>0</v>
      </c>
      <c r="C7" s="4" t="s">
        <v>5</v>
      </c>
      <c r="D7" s="29">
        <v>43919</v>
      </c>
      <c r="E7" s="39" t="s">
        <v>31</v>
      </c>
      <c r="F7" s="28">
        <v>4.6192445735689584E-2</v>
      </c>
      <c r="G7" s="69">
        <v>1.8920158637944974E-2</v>
      </c>
      <c r="H7" s="15">
        <v>6.7645000000000008</v>
      </c>
      <c r="I7" s="7">
        <v>3.1255070969735545E-2</v>
      </c>
      <c r="J7" s="66">
        <f t="shared" si="0"/>
        <v>6.8286563287293335E-3</v>
      </c>
      <c r="K7" s="66">
        <f t="shared" si="1"/>
        <v>2.4948922408308681E-4</v>
      </c>
      <c r="L7" s="244"/>
      <c r="M7" s="83"/>
      <c r="N7" s="170"/>
      <c r="O7" s="158"/>
    </row>
    <row r="8" spans="1:16" x14ac:dyDescent="0.25">
      <c r="A8" s="3"/>
      <c r="B8" s="30">
        <v>0</v>
      </c>
      <c r="C8" s="4" t="s">
        <v>5</v>
      </c>
      <c r="D8" s="29">
        <v>43919</v>
      </c>
      <c r="E8" s="39" t="s">
        <v>32</v>
      </c>
      <c r="F8" s="28">
        <v>5.6754189156742213E-2</v>
      </c>
      <c r="G8" s="69">
        <v>3.7656091262905068E-2</v>
      </c>
      <c r="H8" s="15">
        <v>7.9700000000000006</v>
      </c>
      <c r="I8" s="7">
        <v>6.7427999209756697E-3</v>
      </c>
      <c r="J8" s="66">
        <f t="shared" si="0"/>
        <v>7.1209773095034139E-3</v>
      </c>
      <c r="K8" s="66">
        <f t="shared" si="1"/>
        <v>2.724131298389407E-4</v>
      </c>
      <c r="L8" s="244"/>
      <c r="M8" s="83"/>
      <c r="N8" s="170"/>
      <c r="O8" s="158"/>
    </row>
    <row r="9" spans="1:16" s="2" customFormat="1" x14ac:dyDescent="0.25">
      <c r="A9" s="3"/>
      <c r="B9" s="30">
        <v>0</v>
      </c>
      <c r="C9" s="30" t="s">
        <v>5</v>
      </c>
      <c r="D9" s="29">
        <v>43919</v>
      </c>
      <c r="E9" s="39" t="s">
        <v>33</v>
      </c>
      <c r="F9" s="51">
        <v>5.0482389070303495E-2</v>
      </c>
      <c r="G9" s="31">
        <v>1.0186830118620404E-2</v>
      </c>
      <c r="H9" s="15">
        <v>8.8964999999999996</v>
      </c>
      <c r="I9" s="7">
        <v>1.2796514558650747E-2</v>
      </c>
      <c r="J9" s="66">
        <f t="shared" si="0"/>
        <v>5.6744100567980103E-3</v>
      </c>
      <c r="K9" s="66">
        <f t="shared" si="1"/>
        <v>9.2811267855071351E-5</v>
      </c>
      <c r="L9" s="244"/>
      <c r="M9" s="83"/>
      <c r="N9" s="170"/>
      <c r="O9" s="158"/>
    </row>
    <row r="10" spans="1:16" x14ac:dyDescent="0.25">
      <c r="A10" s="8"/>
      <c r="B10" s="30">
        <v>0</v>
      </c>
      <c r="C10" s="30" t="s">
        <v>5</v>
      </c>
      <c r="D10" s="29">
        <v>43919</v>
      </c>
      <c r="E10" s="39" t="s">
        <v>34</v>
      </c>
      <c r="F10" s="51">
        <v>7.1832888734152903E-2</v>
      </c>
      <c r="G10" s="31">
        <v>1.8438489325368318E-2</v>
      </c>
      <c r="H10" s="15">
        <v>7.9029999999999996</v>
      </c>
      <c r="I10" s="7">
        <v>1.807358848534513E-2</v>
      </c>
      <c r="J10" s="66">
        <f t="shared" si="0"/>
        <v>9.0893190856830199E-3</v>
      </c>
      <c r="K10" s="66">
        <f t="shared" si="1"/>
        <v>2.3467919388607688E-4</v>
      </c>
      <c r="L10" s="244"/>
      <c r="M10" s="83"/>
      <c r="N10" s="170"/>
      <c r="O10" s="158"/>
    </row>
    <row r="11" spans="1:16" s="16" customFormat="1" x14ac:dyDescent="0.25">
      <c r="A11" s="18"/>
      <c r="B11" s="30">
        <v>0</v>
      </c>
      <c r="C11" s="30" t="s">
        <v>5</v>
      </c>
      <c r="D11" s="29">
        <v>43919</v>
      </c>
      <c r="E11" s="39" t="s">
        <v>92</v>
      </c>
      <c r="F11" s="167">
        <v>4.2029125528236649E-2</v>
      </c>
      <c r="G11" s="166">
        <v>5.1490279506196334E-4</v>
      </c>
      <c r="H11" s="15">
        <v>7.632083333333334</v>
      </c>
      <c r="I11" s="7">
        <v>3.0960290359316991E-2</v>
      </c>
      <c r="J11" s="66">
        <f t="shared" si="0"/>
        <v>5.5069007625576216E-3</v>
      </c>
      <c r="K11" s="66">
        <f t="shared" si="1"/>
        <v>1.705188238144179E-4</v>
      </c>
      <c r="L11" s="78"/>
      <c r="M11" s="50"/>
      <c r="N11" s="170"/>
      <c r="O11" s="158"/>
    </row>
    <row r="12" spans="1:16" x14ac:dyDescent="0.25">
      <c r="A12" s="30"/>
      <c r="B12" s="30"/>
      <c r="C12" s="30"/>
      <c r="D12" s="29"/>
      <c r="E12" s="39"/>
      <c r="F12" s="51"/>
      <c r="G12" s="31"/>
      <c r="H12" s="15"/>
      <c r="I12" s="7"/>
      <c r="J12" s="20"/>
      <c r="K12" s="20"/>
      <c r="L12" s="59"/>
      <c r="M12" s="83"/>
      <c r="N12" s="170"/>
      <c r="O12" s="158"/>
    </row>
    <row r="13" spans="1:16" x14ac:dyDescent="0.25">
      <c r="A13" s="30"/>
      <c r="B13" s="30">
        <v>0</v>
      </c>
      <c r="C13" s="30" t="s">
        <v>5</v>
      </c>
      <c r="D13" s="29">
        <v>43919</v>
      </c>
      <c r="E13" s="39" t="s">
        <v>30</v>
      </c>
      <c r="F13" s="65">
        <v>5.7324659767575871E-2</v>
      </c>
      <c r="G13" s="69">
        <v>2.421877714770428E-2</v>
      </c>
      <c r="H13" s="15">
        <v>9.2318749999999987</v>
      </c>
      <c r="I13" s="31">
        <v>1.1967821765393873E-2</v>
      </c>
      <c r="J13" s="66">
        <f t="shared" ref="J13:J18" si="2">F13/H13</f>
        <v>6.2094276371350218E-3</v>
      </c>
      <c r="K13" s="66">
        <f t="shared" ref="K13:K18" si="3">J13*(($G13^2+$I13^2)^0.5)</f>
        <v>1.6774397540472553E-4</v>
      </c>
      <c r="L13" s="244" t="s">
        <v>13</v>
      </c>
      <c r="M13" s="83"/>
      <c r="N13" s="170"/>
      <c r="O13" s="158"/>
      <c r="P13" s="64"/>
    </row>
    <row r="14" spans="1:16" x14ac:dyDescent="0.25">
      <c r="A14" s="18"/>
      <c r="B14" s="30">
        <v>0</v>
      </c>
      <c r="C14" s="30" t="s">
        <v>5</v>
      </c>
      <c r="D14" s="29">
        <v>43919</v>
      </c>
      <c r="E14" s="39" t="s">
        <v>31</v>
      </c>
      <c r="F14" s="65">
        <v>5.531854122646946E-2</v>
      </c>
      <c r="G14" s="69">
        <v>4.2790375896401504E-3</v>
      </c>
      <c r="H14" s="15">
        <v>8.4156249999999986</v>
      </c>
      <c r="I14" s="31">
        <v>2.7622589447020084E-2</v>
      </c>
      <c r="J14" s="66">
        <f t="shared" si="2"/>
        <v>6.5733134765949613E-3</v>
      </c>
      <c r="K14" s="66">
        <f t="shared" si="3"/>
        <v>1.8373764707718405E-4</v>
      </c>
      <c r="L14" s="244"/>
      <c r="M14" s="50"/>
      <c r="N14" s="170"/>
      <c r="O14" s="158"/>
      <c r="P14" s="64"/>
    </row>
    <row r="15" spans="1:16" x14ac:dyDescent="0.25">
      <c r="A15" s="18"/>
      <c r="B15" s="30">
        <v>0</v>
      </c>
      <c r="C15" s="30" t="s">
        <v>5</v>
      </c>
      <c r="D15" s="29">
        <v>43919</v>
      </c>
      <c r="E15" s="39" t="s">
        <v>32</v>
      </c>
      <c r="F15" s="65">
        <v>5.1276274851133306E-2</v>
      </c>
      <c r="G15" s="69">
        <v>2.3664399354934078E-2</v>
      </c>
      <c r="H15" s="15">
        <v>8.1187499999999968</v>
      </c>
      <c r="I15" s="31">
        <v>2.2427097293984372E-2</v>
      </c>
      <c r="J15" s="66">
        <f t="shared" si="2"/>
        <v>6.3157844312404406E-3</v>
      </c>
      <c r="K15" s="66">
        <f t="shared" si="3"/>
        <v>2.0591573601614152E-4</v>
      </c>
      <c r="L15" s="244"/>
      <c r="M15" s="50"/>
      <c r="N15" s="170"/>
      <c r="O15" s="158"/>
      <c r="P15" s="64"/>
    </row>
    <row r="16" spans="1:16" x14ac:dyDescent="0.25">
      <c r="A16" s="18"/>
      <c r="B16" s="30">
        <v>0</v>
      </c>
      <c r="C16" s="30" t="s">
        <v>5</v>
      </c>
      <c r="D16" s="29">
        <v>43919</v>
      </c>
      <c r="E16" s="39" t="s">
        <v>33</v>
      </c>
      <c r="F16" s="65">
        <v>5.4494025523434506E-2</v>
      </c>
      <c r="G16" s="69">
        <v>2.153383616304929E-3</v>
      </c>
      <c r="H16" s="15">
        <v>8.6118749999999977</v>
      </c>
      <c r="I16" s="31">
        <v>7.5026497865935918E-2</v>
      </c>
      <c r="J16" s="66">
        <f t="shared" si="2"/>
        <v>6.3277771128162586E-3</v>
      </c>
      <c r="K16" s="66">
        <f t="shared" si="3"/>
        <v>4.7494646196442962E-4</v>
      </c>
      <c r="L16" s="244"/>
      <c r="M16" s="50"/>
      <c r="N16" s="170"/>
      <c r="O16" s="158"/>
      <c r="P16" s="64"/>
    </row>
    <row r="17" spans="1:16" s="2" customFormat="1" x14ac:dyDescent="0.25">
      <c r="A17" s="18"/>
      <c r="B17" s="30">
        <v>0</v>
      </c>
      <c r="C17" s="30" t="s">
        <v>5</v>
      </c>
      <c r="D17" s="29">
        <v>43919</v>
      </c>
      <c r="E17" s="39" t="s">
        <v>34</v>
      </c>
      <c r="F17" s="65">
        <v>7.342754826162122E-2</v>
      </c>
      <c r="G17" s="69">
        <v>8.7216095291095172E-4</v>
      </c>
      <c r="H17" s="15">
        <v>9.4875000000000007</v>
      </c>
      <c r="I17" s="31">
        <v>1.8818915652132059E-2</v>
      </c>
      <c r="J17" s="66">
        <f t="shared" si="2"/>
        <v>7.7393990262578354E-3</v>
      </c>
      <c r="K17" s="66">
        <f t="shared" si="3"/>
        <v>1.4580342768402021E-4</v>
      </c>
      <c r="L17" s="244"/>
      <c r="M17" s="83"/>
      <c r="N17" s="170"/>
      <c r="O17" s="158"/>
      <c r="P17" s="64"/>
    </row>
    <row r="18" spans="1:16" s="16" customFormat="1" x14ac:dyDescent="0.25">
      <c r="A18" s="30"/>
      <c r="B18" s="30">
        <v>0</v>
      </c>
      <c r="C18" s="30" t="s">
        <v>5</v>
      </c>
      <c r="D18" s="29">
        <v>43919</v>
      </c>
      <c r="E18" s="39" t="s">
        <v>92</v>
      </c>
      <c r="F18" s="167">
        <v>3.9742289065501347E-2</v>
      </c>
      <c r="G18" s="166">
        <v>3.3942002801470694E-2</v>
      </c>
      <c r="H18" s="15">
        <v>7.617916666666666</v>
      </c>
      <c r="I18" s="7">
        <v>3.4808078710706208E-3</v>
      </c>
      <c r="J18" s="66">
        <f t="shared" si="2"/>
        <v>5.2169498308375674E-3</v>
      </c>
      <c r="K18" s="66">
        <f t="shared" si="3"/>
        <v>1.7800241825649801E-4</v>
      </c>
      <c r="L18" s="77"/>
      <c r="M18" s="83"/>
      <c r="N18" s="170"/>
      <c r="O18" s="158"/>
      <c r="P18" s="21"/>
    </row>
    <row r="19" spans="1:16" s="2" customFormat="1" x14ac:dyDescent="0.25">
      <c r="A19" s="18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60"/>
      <c r="M19" s="50"/>
      <c r="N19" s="170"/>
      <c r="O19" s="158"/>
      <c r="P19" s="21"/>
    </row>
    <row r="20" spans="1:16" s="2" customFormat="1" ht="15" customHeight="1" x14ac:dyDescent="0.25">
      <c r="A20" s="18"/>
      <c r="B20" s="30">
        <v>0</v>
      </c>
      <c r="C20" s="30" t="s">
        <v>6</v>
      </c>
      <c r="D20" s="29">
        <v>43941</v>
      </c>
      <c r="E20" s="39" t="s">
        <v>35</v>
      </c>
      <c r="F20" s="51">
        <v>0.30423616548213606</v>
      </c>
      <c r="G20" s="31">
        <v>1.9609761319835371E-3</v>
      </c>
      <c r="H20" s="15">
        <v>7.7630000000000017</v>
      </c>
      <c r="I20" s="7">
        <v>3.0969509932168831E-2</v>
      </c>
      <c r="J20" s="32">
        <f t="shared" ref="J20:J25" si="4">F20/H20</f>
        <v>3.9190540445979132E-2</v>
      </c>
      <c r="K20" s="32">
        <f t="shared" ref="K20:K25" si="5">J20*(($G20^2+$I20^2)^0.5)</f>
        <v>1.2161425065127288E-3</v>
      </c>
      <c r="L20" s="244" t="s">
        <v>14</v>
      </c>
      <c r="M20" s="50"/>
      <c r="N20" s="170"/>
      <c r="O20" s="158"/>
      <c r="P20" s="21"/>
    </row>
    <row r="21" spans="1:16" x14ac:dyDescent="0.25">
      <c r="A21" s="18"/>
      <c r="B21" s="30">
        <v>0</v>
      </c>
      <c r="C21" s="30" t="s">
        <v>6</v>
      </c>
      <c r="D21" s="29">
        <v>43941</v>
      </c>
      <c r="E21" s="39" t="s">
        <v>36</v>
      </c>
      <c r="F21" s="28">
        <v>0.34474001944871308</v>
      </c>
      <c r="G21" s="69">
        <v>2.3821493524585773E-2</v>
      </c>
      <c r="H21" s="15">
        <v>8.3260000000000005</v>
      </c>
      <c r="I21" s="7">
        <v>2.88753669953669E-2</v>
      </c>
      <c r="J21" s="32">
        <f t="shared" si="4"/>
        <v>4.1405238944116386E-2</v>
      </c>
      <c r="K21" s="32">
        <f t="shared" si="5"/>
        <v>1.5499338593370098E-3</v>
      </c>
      <c r="L21" s="244"/>
      <c r="M21" s="50"/>
      <c r="N21" s="170"/>
      <c r="O21" s="158"/>
      <c r="P21" s="21"/>
    </row>
    <row r="22" spans="1:16" x14ac:dyDescent="0.25">
      <c r="A22" s="3"/>
      <c r="B22" s="30">
        <v>0</v>
      </c>
      <c r="C22" s="30" t="s">
        <v>6</v>
      </c>
      <c r="D22" s="29">
        <v>43941</v>
      </c>
      <c r="E22" s="39" t="s">
        <v>37</v>
      </c>
      <c r="F22" s="28">
        <v>0.37396210790434109</v>
      </c>
      <c r="G22" s="69">
        <v>1.7357262623069681E-2</v>
      </c>
      <c r="H22" s="15">
        <v>7.6565000000000021</v>
      </c>
      <c r="I22" s="7">
        <v>9.5124402092619607E-3</v>
      </c>
      <c r="J22" s="32">
        <f t="shared" si="4"/>
        <v>4.8842435565119961E-2</v>
      </c>
      <c r="K22" s="32">
        <f t="shared" si="5"/>
        <v>9.6673615004432543E-4</v>
      </c>
      <c r="L22" s="244"/>
      <c r="M22" s="83"/>
      <c r="N22" s="170"/>
      <c r="O22" s="158"/>
      <c r="P22" s="21"/>
    </row>
    <row r="23" spans="1:16" x14ac:dyDescent="0.25">
      <c r="A23" s="3"/>
      <c r="B23" s="30">
        <v>0</v>
      </c>
      <c r="C23" s="30" t="s">
        <v>6</v>
      </c>
      <c r="D23" s="29">
        <v>43941</v>
      </c>
      <c r="E23" s="39" t="s">
        <v>38</v>
      </c>
      <c r="F23" s="28">
        <v>0.39436396009412217</v>
      </c>
      <c r="G23" s="69">
        <v>2.3643761993699355E-2</v>
      </c>
      <c r="H23" s="15">
        <v>8.4194999999999993</v>
      </c>
      <c r="I23" s="7">
        <v>3.6533220478193303E-2</v>
      </c>
      <c r="J23" s="32">
        <f t="shared" si="4"/>
        <v>4.6839356267488828E-2</v>
      </c>
      <c r="K23" s="32">
        <f t="shared" si="5"/>
        <v>2.0382944844221035E-3</v>
      </c>
      <c r="L23" s="244"/>
      <c r="M23" s="50"/>
      <c r="N23" s="170"/>
      <c r="O23" s="158"/>
      <c r="P23" s="21"/>
    </row>
    <row r="24" spans="1:16" x14ac:dyDescent="0.25">
      <c r="A24" s="3"/>
      <c r="B24" s="30">
        <v>0</v>
      </c>
      <c r="C24" s="30" t="s">
        <v>6</v>
      </c>
      <c r="D24" s="29">
        <v>43941</v>
      </c>
      <c r="E24" s="39" t="s">
        <v>39</v>
      </c>
      <c r="F24" s="51">
        <v>0.31651801911256239</v>
      </c>
      <c r="G24" s="31">
        <v>3.2020412295589711E-2</v>
      </c>
      <c r="H24" s="15">
        <v>8.1925000000000008</v>
      </c>
      <c r="I24" s="7">
        <v>3.6164509162912875E-2</v>
      </c>
      <c r="J24" s="32">
        <f t="shared" si="4"/>
        <v>3.8635095405866626E-2</v>
      </c>
      <c r="K24" s="32">
        <f t="shared" si="5"/>
        <v>1.8661905005160572E-3</v>
      </c>
      <c r="L24" s="244"/>
      <c r="M24" s="50"/>
      <c r="N24" s="170"/>
      <c r="O24" s="158"/>
      <c r="P24" s="64"/>
    </row>
    <row r="25" spans="1:16" s="16" customFormat="1" x14ac:dyDescent="0.25">
      <c r="A25" s="18"/>
      <c r="B25" s="30">
        <v>0</v>
      </c>
      <c r="C25" s="30" t="s">
        <v>6</v>
      </c>
      <c r="D25" s="29">
        <v>43941</v>
      </c>
      <c r="E25" s="39" t="s">
        <v>40</v>
      </c>
      <c r="F25" s="167">
        <v>0.21338644376680752</v>
      </c>
      <c r="G25" s="166">
        <v>9.0729853242582583E-4</v>
      </c>
      <c r="H25" s="15">
        <v>6.5883333333333329</v>
      </c>
      <c r="I25" s="7">
        <v>5.0085985006888536E-3</v>
      </c>
      <c r="J25" s="32">
        <f t="shared" si="4"/>
        <v>3.2388531813833672E-2</v>
      </c>
      <c r="K25" s="32">
        <f t="shared" si="5"/>
        <v>1.6486128433989693E-4</v>
      </c>
      <c r="L25" s="78"/>
      <c r="M25" s="50"/>
      <c r="N25" s="170"/>
      <c r="O25" s="158"/>
      <c r="P25" s="64"/>
    </row>
    <row r="26" spans="1:16" x14ac:dyDescent="0.25">
      <c r="A26" s="8"/>
      <c r="B26" s="30"/>
      <c r="C26" s="30"/>
      <c r="D26" s="29"/>
      <c r="E26" s="39"/>
      <c r="F26" s="28"/>
      <c r="G26" s="69"/>
      <c r="H26" s="15"/>
      <c r="I26" s="7"/>
      <c r="J26" s="20"/>
      <c r="K26" s="20"/>
      <c r="L26" s="61"/>
      <c r="M26" s="83"/>
      <c r="N26" s="170"/>
      <c r="O26" s="158"/>
      <c r="P26" s="64"/>
    </row>
    <row r="27" spans="1:16" ht="15" customHeight="1" x14ac:dyDescent="0.25">
      <c r="A27" s="8"/>
      <c r="B27" s="30">
        <v>0</v>
      </c>
      <c r="C27" s="30" t="s">
        <v>6</v>
      </c>
      <c r="D27" s="29">
        <v>43941</v>
      </c>
      <c r="E27" s="39" t="s">
        <v>35</v>
      </c>
      <c r="F27" s="67">
        <v>0.33756734921244719</v>
      </c>
      <c r="G27" s="69">
        <v>1.296825974301871E-2</v>
      </c>
      <c r="H27" s="15">
        <v>8.7731250000000003</v>
      </c>
      <c r="I27" s="31">
        <v>2.4280506413899935E-2</v>
      </c>
      <c r="J27" s="32">
        <f t="shared" ref="J27:J32" si="6">F27/H27</f>
        <v>3.8477435259664849E-2</v>
      </c>
      <c r="K27" s="32">
        <f t="shared" ref="K27:K32" si="7">J27*(($G27^2+$I27^2)^0.5)</f>
        <v>1.059156495374971E-3</v>
      </c>
      <c r="L27" s="244" t="s">
        <v>13</v>
      </c>
      <c r="M27" s="83"/>
      <c r="N27" s="170"/>
      <c r="O27" s="158"/>
      <c r="P27" s="64"/>
    </row>
    <row r="28" spans="1:16" x14ac:dyDescent="0.25">
      <c r="A28" s="3"/>
      <c r="B28" s="30">
        <v>0</v>
      </c>
      <c r="C28" s="30" t="s">
        <v>6</v>
      </c>
      <c r="D28" s="29">
        <v>43941</v>
      </c>
      <c r="E28" s="39" t="s">
        <v>36</v>
      </c>
      <c r="F28" s="67">
        <v>0.36353006530925858</v>
      </c>
      <c r="G28" s="69">
        <v>5.7893788365137528E-3</v>
      </c>
      <c r="H28" s="15">
        <v>9.5574999999999974</v>
      </c>
      <c r="I28" s="31">
        <v>2.4044959862477504E-2</v>
      </c>
      <c r="J28" s="32">
        <f t="shared" si="6"/>
        <v>3.8036104139080165E-2</v>
      </c>
      <c r="K28" s="32">
        <f t="shared" si="7"/>
        <v>9.407129093396354E-4</v>
      </c>
      <c r="L28" s="244"/>
      <c r="M28" s="50"/>
      <c r="N28" s="170"/>
      <c r="O28" s="158"/>
      <c r="P28" s="64"/>
    </row>
    <row r="29" spans="1:16" x14ac:dyDescent="0.25">
      <c r="A29" s="3"/>
      <c r="B29" s="30">
        <v>0</v>
      </c>
      <c r="C29" s="30" t="s">
        <v>6</v>
      </c>
      <c r="D29" s="29">
        <v>43941</v>
      </c>
      <c r="E29" s="39" t="s">
        <v>37</v>
      </c>
      <c r="F29" s="67">
        <v>0.39877088335574334</v>
      </c>
      <c r="G29" s="69">
        <v>1.9495252464852683E-3</v>
      </c>
      <c r="H29" s="15">
        <v>9.3554166666666667</v>
      </c>
      <c r="I29" s="31">
        <v>1.7635941632054891E-3</v>
      </c>
      <c r="J29" s="32">
        <f t="shared" si="6"/>
        <v>4.2624598942403419E-2</v>
      </c>
      <c r="K29" s="32">
        <f t="shared" si="7"/>
        <v>1.1205416932579707E-4</v>
      </c>
      <c r="L29" s="244"/>
      <c r="M29" s="50"/>
      <c r="N29" s="170"/>
      <c r="O29" s="158"/>
      <c r="P29" s="64"/>
    </row>
    <row r="30" spans="1:16" x14ac:dyDescent="0.25">
      <c r="A30" s="3"/>
      <c r="B30" s="30">
        <v>0</v>
      </c>
      <c r="C30" s="30" t="s">
        <v>6</v>
      </c>
      <c r="D30" s="29">
        <v>43941</v>
      </c>
      <c r="E30" s="39" t="s">
        <v>38</v>
      </c>
      <c r="F30" s="67">
        <v>0.40887021777756433</v>
      </c>
      <c r="G30" s="69">
        <v>8.958698836933782E-3</v>
      </c>
      <c r="H30" s="15">
        <v>10.098124999999996</v>
      </c>
      <c r="I30" s="31">
        <v>2.0744483151725092E-2</v>
      </c>
      <c r="J30" s="32">
        <f t="shared" si="6"/>
        <v>4.0489716435235697E-2</v>
      </c>
      <c r="K30" s="32">
        <f t="shared" si="7"/>
        <v>9.1491696632665942E-4</v>
      </c>
      <c r="L30" s="244"/>
      <c r="M30" s="50"/>
      <c r="N30" s="83"/>
      <c r="O30" s="83"/>
      <c r="P30" s="64"/>
    </row>
    <row r="31" spans="1:16" x14ac:dyDescent="0.25">
      <c r="A31" s="3"/>
      <c r="B31" s="30">
        <v>0</v>
      </c>
      <c r="C31" s="30" t="s">
        <v>6</v>
      </c>
      <c r="D31" s="29">
        <v>43941</v>
      </c>
      <c r="E31" s="39" t="s">
        <v>39</v>
      </c>
      <c r="F31" s="67">
        <v>0.33964725052823663</v>
      </c>
      <c r="G31" s="69">
        <v>4.9671152814843751E-3</v>
      </c>
      <c r="H31" s="15">
        <v>9.3612499999999983</v>
      </c>
      <c r="I31" s="31">
        <v>9.4419385924250014E-4</v>
      </c>
      <c r="J31" s="32">
        <f t="shared" si="6"/>
        <v>3.6282254028920997E-2</v>
      </c>
      <c r="K31" s="32">
        <f t="shared" si="7"/>
        <v>1.8344523012624083E-4</v>
      </c>
      <c r="L31" s="244"/>
      <c r="M31" s="83"/>
      <c r="N31" s="83"/>
      <c r="O31" s="83"/>
      <c r="P31" s="64"/>
    </row>
    <row r="32" spans="1:16" s="16" customFormat="1" x14ac:dyDescent="0.25">
      <c r="A32" s="18"/>
      <c r="B32" s="30">
        <v>0</v>
      </c>
      <c r="C32" s="30" t="s">
        <v>6</v>
      </c>
      <c r="D32" s="29">
        <v>43941</v>
      </c>
      <c r="E32" s="39" t="s">
        <v>40</v>
      </c>
      <c r="F32" s="167">
        <v>0.26740877785247791</v>
      </c>
      <c r="G32" s="166">
        <v>4.9635745300931639E-3</v>
      </c>
      <c r="H32" s="15">
        <v>8.1955833333333334</v>
      </c>
      <c r="I32" s="7">
        <v>2.9435520780275164E-2</v>
      </c>
      <c r="J32" s="32">
        <f t="shared" si="6"/>
        <v>3.2628400807647763E-2</v>
      </c>
      <c r="K32" s="32">
        <f t="shared" si="7"/>
        <v>9.7399299106126389E-4</v>
      </c>
      <c r="L32" s="77"/>
      <c r="M32" s="50"/>
      <c r="N32" s="83"/>
      <c r="O32" s="83"/>
      <c r="P32" s="64"/>
    </row>
    <row r="33" spans="1:16" x14ac:dyDescent="0.25">
      <c r="A33" s="3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49"/>
      <c r="M33" s="50"/>
      <c r="N33" s="83"/>
      <c r="O33" s="83"/>
      <c r="P33" s="64"/>
    </row>
    <row r="34" spans="1:16" x14ac:dyDescent="0.25">
      <c r="A34" s="3"/>
      <c r="B34" s="30">
        <v>9</v>
      </c>
      <c r="C34" s="30" t="s">
        <v>6</v>
      </c>
      <c r="D34" s="29">
        <v>43980</v>
      </c>
      <c r="E34" s="39" t="s">
        <v>41</v>
      </c>
      <c r="F34" s="28">
        <v>0.25828722579715713</v>
      </c>
      <c r="G34" s="69">
        <v>5.9585442815205097E-4</v>
      </c>
      <c r="H34" s="15">
        <v>7.8160000000000025</v>
      </c>
      <c r="I34" s="7">
        <v>3.2749827890165305E-2</v>
      </c>
      <c r="J34" s="32">
        <f t="shared" ref="J34:J39" si="8">F34/H34</f>
        <v>3.3045960311816405E-2</v>
      </c>
      <c r="K34" s="32">
        <f t="shared" ref="K34:K39" si="9">J34*(($G34^2+$I34^2)^0.5)</f>
        <v>1.0824286242986589E-3</v>
      </c>
      <c r="L34" s="244" t="s">
        <v>14</v>
      </c>
      <c r="M34" s="50"/>
      <c r="N34" s="159"/>
      <c r="O34" s="97"/>
      <c r="P34" s="64"/>
    </row>
    <row r="35" spans="1:16" x14ac:dyDescent="0.25">
      <c r="A35" s="8"/>
      <c r="B35" s="30">
        <v>9</v>
      </c>
      <c r="C35" s="30" t="s">
        <v>6</v>
      </c>
      <c r="D35" s="29">
        <v>43980</v>
      </c>
      <c r="E35" s="39" t="s">
        <v>42</v>
      </c>
      <c r="F35" s="28">
        <v>0.28353739387245486</v>
      </c>
      <c r="G35" s="69">
        <v>1.947209611007154E-2</v>
      </c>
      <c r="H35" s="15">
        <v>8.4209999999999994</v>
      </c>
      <c r="I35" s="7">
        <v>5.5419840349495483E-3</v>
      </c>
      <c r="J35" s="32">
        <f t="shared" si="8"/>
        <v>3.3670275961578774E-2</v>
      </c>
      <c r="K35" s="32">
        <f t="shared" si="9"/>
        <v>6.8166811581289028E-4</v>
      </c>
      <c r="L35" s="244"/>
      <c r="M35" s="83"/>
      <c r="N35" s="159"/>
      <c r="O35" s="97"/>
      <c r="P35" s="64"/>
    </row>
    <row r="36" spans="1:16" x14ac:dyDescent="0.25">
      <c r="A36" s="8"/>
      <c r="B36" s="30">
        <v>9</v>
      </c>
      <c r="C36" s="30" t="s">
        <v>6</v>
      </c>
      <c r="D36" s="29">
        <v>43980</v>
      </c>
      <c r="E36" s="39" t="s">
        <v>43</v>
      </c>
      <c r="F36" s="51">
        <v>0.2981984133691894</v>
      </c>
      <c r="G36" s="31">
        <v>1.50823989825251E-2</v>
      </c>
      <c r="H36" s="15">
        <v>7.95</v>
      </c>
      <c r="I36" s="7">
        <v>8.0049824285271E-3</v>
      </c>
      <c r="J36" s="32">
        <f t="shared" si="8"/>
        <v>3.750923438606156E-2</v>
      </c>
      <c r="K36" s="32">
        <f t="shared" si="9"/>
        <v>6.4047333795896194E-4</v>
      </c>
      <c r="L36" s="244"/>
      <c r="M36" s="83"/>
      <c r="N36" s="159"/>
      <c r="O36" s="97"/>
      <c r="P36" s="64"/>
    </row>
    <row r="37" spans="1:16" x14ac:dyDescent="0.25">
      <c r="A37" s="37"/>
      <c r="B37" s="30">
        <v>9</v>
      </c>
      <c r="C37" s="30" t="s">
        <v>6</v>
      </c>
      <c r="D37" s="29">
        <v>43980</v>
      </c>
      <c r="E37" s="39" t="s">
        <v>44</v>
      </c>
      <c r="F37" s="51">
        <v>0.25383841721091049</v>
      </c>
      <c r="G37" s="31">
        <v>2.7091793634858901E-2</v>
      </c>
      <c r="H37" s="15">
        <v>8.015500000000003</v>
      </c>
      <c r="I37" s="7">
        <v>1.1468265430010659E-3</v>
      </c>
      <c r="J37" s="32">
        <f t="shared" si="8"/>
        <v>3.1668444540067418E-2</v>
      </c>
      <c r="K37" s="32">
        <f t="shared" si="9"/>
        <v>8.587233158607072E-4</v>
      </c>
      <c r="L37" s="244"/>
      <c r="M37" s="50"/>
      <c r="N37" s="159"/>
      <c r="O37" s="97"/>
      <c r="P37" s="64"/>
    </row>
    <row r="38" spans="1:16" x14ac:dyDescent="0.25">
      <c r="A38" s="37"/>
      <c r="B38" s="30">
        <v>9</v>
      </c>
      <c r="C38" s="30" t="s">
        <v>6</v>
      </c>
      <c r="D38" s="29">
        <v>43980</v>
      </c>
      <c r="E38" s="39" t="s">
        <v>45</v>
      </c>
      <c r="F38" s="51">
        <v>0.25831712279101038</v>
      </c>
      <c r="G38" s="31">
        <v>2.1526916686589306E-2</v>
      </c>
      <c r="H38" s="15">
        <v>7.6050000000000013</v>
      </c>
      <c r="I38" s="7">
        <v>5.2068349436484793E-2</v>
      </c>
      <c r="J38" s="32">
        <f t="shared" si="8"/>
        <v>3.3966748558975718E-2</v>
      </c>
      <c r="K38" s="32">
        <f t="shared" si="9"/>
        <v>1.9137847480310529E-3</v>
      </c>
      <c r="L38" s="244"/>
      <c r="M38" s="50"/>
      <c r="N38" s="159"/>
      <c r="O38" s="97"/>
      <c r="P38" s="64"/>
    </row>
    <row r="39" spans="1:16" x14ac:dyDescent="0.25">
      <c r="A39" s="37"/>
      <c r="B39" s="30">
        <v>9</v>
      </c>
      <c r="C39" s="30" t="s">
        <v>6</v>
      </c>
      <c r="D39" s="29">
        <v>43980</v>
      </c>
      <c r="E39" s="39" t="s">
        <v>46</v>
      </c>
      <c r="F39" s="193"/>
      <c r="G39" s="194"/>
      <c r="H39" s="195"/>
      <c r="I39" s="196"/>
      <c r="J39" s="32" t="e">
        <f t="shared" si="8"/>
        <v>#DIV/0!</v>
      </c>
      <c r="K39" s="32" t="e">
        <f t="shared" si="9"/>
        <v>#DIV/0!</v>
      </c>
      <c r="L39" s="244"/>
      <c r="M39" s="50"/>
      <c r="N39" s="159"/>
      <c r="O39" s="97"/>
      <c r="P39" s="64"/>
    </row>
    <row r="40" spans="1:16" s="16" customFormat="1" x14ac:dyDescent="0.25">
      <c r="A40" s="12"/>
      <c r="B40" s="30"/>
      <c r="C40" s="30"/>
      <c r="D40" s="29"/>
      <c r="E40" s="39"/>
      <c r="F40" s="51"/>
      <c r="G40" s="31"/>
      <c r="H40" s="15"/>
      <c r="I40" s="7"/>
      <c r="J40" s="20"/>
      <c r="K40" s="7"/>
      <c r="L40" s="48"/>
      <c r="M40" s="48"/>
      <c r="N40" s="159"/>
      <c r="O40" s="97"/>
    </row>
    <row r="41" spans="1:16" s="16" customFormat="1" x14ac:dyDescent="0.25">
      <c r="A41" s="37"/>
      <c r="B41" s="30">
        <v>9</v>
      </c>
      <c r="C41" s="30" t="s">
        <v>6</v>
      </c>
      <c r="D41" s="29">
        <v>43980</v>
      </c>
      <c r="E41" s="39" t="s">
        <v>41</v>
      </c>
      <c r="F41" s="68">
        <v>0.25649339848252017</v>
      </c>
      <c r="G41" s="69">
        <v>4.2795631179882868E-3</v>
      </c>
      <c r="H41" s="15">
        <v>9.3993749999999991</v>
      </c>
      <c r="I41" s="31">
        <v>2.4731575696796553E-2</v>
      </c>
      <c r="J41" s="32">
        <f t="shared" ref="J41:J46" si="10">F41/H41</f>
        <v>2.7288346138176229E-2</v>
      </c>
      <c r="K41" s="32">
        <f t="shared" ref="K41:K46" si="11">J41*(($G41^2+$I41^2)^0.5)</f>
        <v>6.8491329610206669E-4</v>
      </c>
      <c r="L41" s="244" t="s">
        <v>13</v>
      </c>
      <c r="M41" s="50"/>
      <c r="N41" s="83"/>
      <c r="O41" s="83"/>
    </row>
    <row r="42" spans="1:16" s="16" customFormat="1" x14ac:dyDescent="0.25">
      <c r="A42" s="37"/>
      <c r="B42" s="30">
        <v>9</v>
      </c>
      <c r="C42" s="30" t="s">
        <v>6</v>
      </c>
      <c r="D42" s="29">
        <v>43980</v>
      </c>
      <c r="E42" s="39" t="s">
        <v>42</v>
      </c>
      <c r="F42" s="68">
        <v>0.28901149779101037</v>
      </c>
      <c r="G42" s="69">
        <v>6.1566554149635822E-3</v>
      </c>
      <c r="H42" s="15">
        <v>9.6774999999999984</v>
      </c>
      <c r="I42" s="31">
        <v>5.589632525008608E-2</v>
      </c>
      <c r="J42" s="32">
        <f t="shared" si="10"/>
        <v>2.9864272569466332E-2</v>
      </c>
      <c r="K42" s="32">
        <f t="shared" si="11"/>
        <v>1.6793983444942514E-3</v>
      </c>
      <c r="L42" s="244"/>
      <c r="M42" s="50"/>
      <c r="N42" s="83"/>
      <c r="O42" s="83"/>
    </row>
    <row r="43" spans="1:16" s="16" customFormat="1" x14ac:dyDescent="0.25">
      <c r="A43" s="37"/>
      <c r="B43" s="30">
        <v>9</v>
      </c>
      <c r="C43" s="30" t="s">
        <v>6</v>
      </c>
      <c r="D43" s="29">
        <v>43980</v>
      </c>
      <c r="E43" s="39" t="s">
        <v>43</v>
      </c>
      <c r="F43" s="68">
        <v>0.31144840568574716</v>
      </c>
      <c r="G43" s="69">
        <v>1.5673719187901702E-3</v>
      </c>
      <c r="H43" s="15">
        <v>9.7743749999999991</v>
      </c>
      <c r="I43" s="31">
        <v>3.029359571551787E-2</v>
      </c>
      <c r="J43" s="32">
        <f t="shared" si="10"/>
        <v>3.1863766807161298E-2</v>
      </c>
      <c r="K43" s="32">
        <f t="shared" si="11"/>
        <v>9.6655919989387573E-4</v>
      </c>
      <c r="L43" s="244"/>
      <c r="M43" s="50"/>
      <c r="N43" s="83"/>
      <c r="O43" s="83"/>
    </row>
    <row r="44" spans="1:16" x14ac:dyDescent="0.25">
      <c r="A44" s="19"/>
      <c r="B44" s="30">
        <v>9</v>
      </c>
      <c r="C44" s="30" t="s">
        <v>6</v>
      </c>
      <c r="D44" s="29">
        <v>43980</v>
      </c>
      <c r="E44" s="39" t="s">
        <v>44</v>
      </c>
      <c r="F44" s="68">
        <v>0.26749202074529388</v>
      </c>
      <c r="G44" s="69">
        <v>3.1696036250075405E-3</v>
      </c>
      <c r="H44" s="15">
        <v>9.379999999999999</v>
      </c>
      <c r="I44" s="31">
        <v>5.6538388687623203E-3</v>
      </c>
      <c r="J44" s="32">
        <f t="shared" si="10"/>
        <v>2.8517273000564381E-2</v>
      </c>
      <c r="K44" s="32">
        <f t="shared" si="11"/>
        <v>1.848400700815269E-4</v>
      </c>
      <c r="L44" s="244"/>
      <c r="M44" s="83"/>
      <c r="N44" s="83"/>
      <c r="O44" s="83"/>
    </row>
    <row r="45" spans="1:16" x14ac:dyDescent="0.25">
      <c r="A45" s="19"/>
      <c r="B45" s="30">
        <v>9</v>
      </c>
      <c r="C45" s="30" t="s">
        <v>6</v>
      </c>
      <c r="D45" s="29">
        <v>43980</v>
      </c>
      <c r="E45" s="39" t="s">
        <v>45</v>
      </c>
      <c r="F45" s="68">
        <v>0.26795865035535921</v>
      </c>
      <c r="G45" s="69">
        <v>1.7523301391434529E-3</v>
      </c>
      <c r="H45" s="15">
        <v>9.4806249999999999</v>
      </c>
      <c r="I45" s="31">
        <v>2.7036847062310394E-3</v>
      </c>
      <c r="J45" s="32">
        <f t="shared" si="10"/>
        <v>2.8263817032670231E-2</v>
      </c>
      <c r="K45" s="32">
        <f t="shared" si="11"/>
        <v>9.1062895139084062E-5</v>
      </c>
      <c r="L45" s="244"/>
      <c r="M45" s="83"/>
      <c r="N45" s="83"/>
      <c r="O45" s="83"/>
    </row>
    <row r="46" spans="1:16" x14ac:dyDescent="0.25">
      <c r="A46" s="18"/>
      <c r="B46" s="30">
        <v>9</v>
      </c>
      <c r="C46" s="30" t="s">
        <v>6</v>
      </c>
      <c r="D46" s="29">
        <v>43980</v>
      </c>
      <c r="E46" s="39" t="s">
        <v>46</v>
      </c>
      <c r="F46" s="197"/>
      <c r="G46" s="198"/>
      <c r="H46" s="195"/>
      <c r="I46" s="194"/>
      <c r="J46" s="32" t="e">
        <f t="shared" si="10"/>
        <v>#DIV/0!</v>
      </c>
      <c r="K46" s="32" t="e">
        <f t="shared" si="11"/>
        <v>#DIV/0!</v>
      </c>
      <c r="L46" s="244"/>
      <c r="M46" s="50"/>
      <c r="N46" s="83"/>
      <c r="O46" s="83"/>
    </row>
    <row r="47" spans="1:16" ht="15" customHeight="1" x14ac:dyDescent="0.25">
      <c r="A47" s="18"/>
      <c r="B47" s="30"/>
      <c r="C47" s="29"/>
      <c r="D47" s="29"/>
      <c r="E47" s="13"/>
      <c r="F47" s="56"/>
      <c r="G47" s="57"/>
      <c r="H47" s="35"/>
      <c r="I47" s="34"/>
      <c r="J47" s="20"/>
      <c r="K47" s="20"/>
      <c r="L47" s="49"/>
      <c r="M47" s="50"/>
      <c r="N47" s="83"/>
      <c r="O47" s="83"/>
    </row>
    <row r="48" spans="1:16" x14ac:dyDescent="0.25">
      <c r="A48" s="18"/>
      <c r="B48" s="30">
        <v>18</v>
      </c>
      <c r="C48" s="30" t="s">
        <v>6</v>
      </c>
      <c r="D48" s="29">
        <v>43989</v>
      </c>
      <c r="E48" s="39" t="s">
        <v>41</v>
      </c>
      <c r="F48" s="51">
        <v>0.21496219770457162</v>
      </c>
      <c r="G48" s="31">
        <v>1.3176923322612936E-2</v>
      </c>
      <c r="H48" s="15">
        <v>7.3035000000000005</v>
      </c>
      <c r="I48" s="7">
        <v>3.1078424968971594E-2</v>
      </c>
      <c r="J48" s="32">
        <f t="shared" ref="J48:J53" si="12">F48/H48</f>
        <v>2.943276479832568E-2</v>
      </c>
      <c r="K48" s="32">
        <f t="shared" ref="K48:K53" si="13">J48*(($G48^2+$I48^2)^0.5)</f>
        <v>9.9354647732302691E-4</v>
      </c>
      <c r="L48" s="244" t="s">
        <v>14</v>
      </c>
      <c r="M48" s="50"/>
      <c r="N48" s="159"/>
      <c r="O48" s="97"/>
    </row>
    <row r="49" spans="1:15" s="16" customFormat="1" x14ac:dyDescent="0.25">
      <c r="A49" s="18"/>
      <c r="B49" s="30">
        <v>18</v>
      </c>
      <c r="C49" s="30" t="s">
        <v>6</v>
      </c>
      <c r="D49" s="29">
        <v>43989</v>
      </c>
      <c r="E49" s="39" t="s">
        <v>42</v>
      </c>
      <c r="F49" s="28">
        <v>0.24461339776219745</v>
      </c>
      <c r="G49" s="69">
        <v>1.6214124436082396E-2</v>
      </c>
      <c r="H49" s="15">
        <v>7.8550000000000013</v>
      </c>
      <c r="I49" s="7">
        <v>2.3585229366120557E-2</v>
      </c>
      <c r="J49" s="32">
        <f t="shared" si="12"/>
        <v>3.1141107289904189E-2</v>
      </c>
      <c r="K49" s="32">
        <f t="shared" si="13"/>
        <v>8.9128921528255098E-4</v>
      </c>
      <c r="L49" s="244"/>
      <c r="M49" s="48"/>
      <c r="N49" s="159"/>
      <c r="O49" s="97"/>
    </row>
    <row r="50" spans="1:15" x14ac:dyDescent="0.25">
      <c r="A50" s="37"/>
      <c r="B50" s="30">
        <v>18</v>
      </c>
      <c r="C50" s="30" t="s">
        <v>6</v>
      </c>
      <c r="D50" s="29">
        <v>43989</v>
      </c>
      <c r="E50" s="39" t="s">
        <v>43</v>
      </c>
      <c r="F50" s="28">
        <v>0.23691664833845563</v>
      </c>
      <c r="G50" s="69">
        <v>6.5943991572999993E-3</v>
      </c>
      <c r="H50" s="15">
        <v>7.1564999999999994</v>
      </c>
      <c r="I50" s="7">
        <v>1.7686315074741887E-2</v>
      </c>
      <c r="J50" s="32">
        <f t="shared" si="12"/>
        <v>3.3105100026333496E-2</v>
      </c>
      <c r="K50" s="32">
        <f t="shared" si="13"/>
        <v>6.2488175300833633E-4</v>
      </c>
      <c r="L50" s="244"/>
      <c r="M50" s="50"/>
      <c r="N50" s="159"/>
      <c r="O50" s="97"/>
    </row>
    <row r="51" spans="1:15" x14ac:dyDescent="0.25">
      <c r="A51" s="37"/>
      <c r="B51" s="30">
        <v>18</v>
      </c>
      <c r="C51" s="30" t="s">
        <v>6</v>
      </c>
      <c r="D51" s="29">
        <v>43989</v>
      </c>
      <c r="E51" s="39" t="s">
        <v>44</v>
      </c>
      <c r="F51" s="28">
        <v>0.22329440717441412</v>
      </c>
      <c r="G51" s="69">
        <v>6.4558508668207549E-3</v>
      </c>
      <c r="H51" s="15">
        <v>8.2325000000000017</v>
      </c>
      <c r="I51" s="7">
        <v>1.14236503975477E-2</v>
      </c>
      <c r="J51" s="32">
        <f t="shared" si="12"/>
        <v>2.7123523495221874E-2</v>
      </c>
      <c r="K51" s="32">
        <f t="shared" si="13"/>
        <v>3.5590548552594454E-4</v>
      </c>
      <c r="L51" s="244"/>
      <c r="M51" s="50"/>
      <c r="N51" s="159"/>
      <c r="O51" s="97"/>
    </row>
    <row r="52" spans="1:15" x14ac:dyDescent="0.25">
      <c r="A52" s="37"/>
      <c r="B52" s="30">
        <v>18</v>
      </c>
      <c r="C52" s="30" t="s">
        <v>6</v>
      </c>
      <c r="D52" s="29">
        <v>43989</v>
      </c>
      <c r="E52" s="39" t="s">
        <v>45</v>
      </c>
      <c r="F52" s="51">
        <v>0.21359484417018826</v>
      </c>
      <c r="G52" s="31">
        <v>1.7032534542875306E-2</v>
      </c>
      <c r="H52" s="15">
        <v>7.6930000000000005</v>
      </c>
      <c r="I52" s="7">
        <v>1.0846041879632501E-2</v>
      </c>
      <c r="J52" s="32">
        <f t="shared" si="12"/>
        <v>2.7764830907342809E-2</v>
      </c>
      <c r="K52" s="32">
        <f t="shared" si="13"/>
        <v>5.6064602389797283E-4</v>
      </c>
      <c r="L52" s="244"/>
      <c r="M52" s="50"/>
      <c r="N52" s="159"/>
      <c r="O52" s="97"/>
    </row>
    <row r="53" spans="1:15" x14ac:dyDescent="0.25">
      <c r="A53" s="19"/>
      <c r="B53" s="30">
        <v>18</v>
      </c>
      <c r="C53" s="30" t="s">
        <v>6</v>
      </c>
      <c r="D53" s="29">
        <v>43989</v>
      </c>
      <c r="E53" s="39" t="s">
        <v>46</v>
      </c>
      <c r="F53" s="193"/>
      <c r="G53" s="194"/>
      <c r="H53" s="195"/>
      <c r="I53" s="196"/>
      <c r="J53" s="32" t="e">
        <f t="shared" si="12"/>
        <v>#DIV/0!</v>
      </c>
      <c r="K53" s="32" t="e">
        <f t="shared" si="13"/>
        <v>#DIV/0!</v>
      </c>
      <c r="L53" s="244"/>
      <c r="M53" s="83"/>
      <c r="N53" s="159"/>
      <c r="O53" s="97"/>
    </row>
    <row r="54" spans="1:15" x14ac:dyDescent="0.25">
      <c r="A54" s="19"/>
      <c r="B54" s="30"/>
      <c r="C54" s="29"/>
      <c r="D54" s="29"/>
      <c r="E54" s="13"/>
      <c r="F54" s="39"/>
      <c r="G54" s="39"/>
      <c r="H54" s="36"/>
      <c r="I54" s="33"/>
      <c r="J54" s="39"/>
      <c r="K54" s="39"/>
      <c r="L54" s="17"/>
      <c r="M54" s="83"/>
      <c r="N54" s="83"/>
      <c r="O54" s="83"/>
    </row>
    <row r="55" spans="1:15" x14ac:dyDescent="0.25">
      <c r="A55" s="18"/>
      <c r="B55" s="30">
        <v>18</v>
      </c>
      <c r="C55" s="30" t="s">
        <v>6</v>
      </c>
      <c r="D55" s="29">
        <v>43989</v>
      </c>
      <c r="E55" s="39" t="s">
        <v>41</v>
      </c>
      <c r="F55" s="70">
        <v>0.23034543747598923</v>
      </c>
      <c r="G55" s="69">
        <v>3.930738019770022E-3</v>
      </c>
      <c r="H55" s="15">
        <v>9.5681249999999984</v>
      </c>
      <c r="I55" s="31">
        <v>2.9838067845483721E-2</v>
      </c>
      <c r="J55" s="32">
        <f t="shared" ref="J55:J60" si="14">F55/H55</f>
        <v>2.4074250438407659E-2</v>
      </c>
      <c r="K55" s="32">
        <f t="shared" ref="K55:K60" si="15">J55*(($G55^2+$I55^2)^0.5)</f>
        <v>7.2453535278781144E-4</v>
      </c>
      <c r="L55" s="244" t="s">
        <v>13</v>
      </c>
      <c r="M55" s="50"/>
      <c r="N55" s="83"/>
      <c r="O55" s="83"/>
    </row>
    <row r="56" spans="1:15" x14ac:dyDescent="0.25">
      <c r="A56" s="18"/>
      <c r="B56" s="30">
        <v>18</v>
      </c>
      <c r="C56" s="30" t="s">
        <v>6</v>
      </c>
      <c r="D56" s="29">
        <v>43989</v>
      </c>
      <c r="E56" s="39" t="s">
        <v>42</v>
      </c>
      <c r="F56" s="70">
        <v>0.24870109561083362</v>
      </c>
      <c r="G56" s="69">
        <v>1.6188754778860251E-3</v>
      </c>
      <c r="H56" s="15">
        <v>9.6487499999999997</v>
      </c>
      <c r="I56" s="31">
        <v>5.6062877326877363E-2</v>
      </c>
      <c r="J56" s="32">
        <f t="shared" si="14"/>
        <v>2.5775473052036132E-2</v>
      </c>
      <c r="K56" s="32">
        <f t="shared" si="15"/>
        <v>1.4456495181368804E-3</v>
      </c>
      <c r="L56" s="244"/>
      <c r="M56" s="50"/>
      <c r="N56" s="83"/>
      <c r="O56" s="83"/>
    </row>
    <row r="57" spans="1:15" x14ac:dyDescent="0.25">
      <c r="A57" s="18"/>
      <c r="B57" s="30">
        <v>18</v>
      </c>
      <c r="C57" s="30" t="s">
        <v>6</v>
      </c>
      <c r="D57" s="29">
        <v>43989</v>
      </c>
      <c r="E57" s="39" t="s">
        <v>43</v>
      </c>
      <c r="F57" s="70">
        <v>0.23789358048405684</v>
      </c>
      <c r="G57" s="69">
        <v>4.001409441774911E-3</v>
      </c>
      <c r="H57" s="15">
        <v>9.1656249999999986</v>
      </c>
      <c r="I57" s="31">
        <v>2.4205087225069599E-2</v>
      </c>
      <c r="J57" s="32">
        <f t="shared" si="14"/>
        <v>2.5954976391032458E-2</v>
      </c>
      <c r="K57" s="32">
        <f t="shared" si="15"/>
        <v>6.3676900674201886E-4</v>
      </c>
      <c r="L57" s="244"/>
      <c r="M57" s="50"/>
      <c r="N57" s="83"/>
      <c r="O57" s="83"/>
    </row>
    <row r="58" spans="1:15" x14ac:dyDescent="0.25">
      <c r="B58" s="30">
        <v>18</v>
      </c>
      <c r="C58" s="30" t="s">
        <v>6</v>
      </c>
      <c r="D58" s="29">
        <v>43989</v>
      </c>
      <c r="E58" s="39" t="s">
        <v>44</v>
      </c>
      <c r="F58" s="70">
        <v>0.22029238498847481</v>
      </c>
      <c r="G58" s="69">
        <v>1.3108014097869857E-2</v>
      </c>
      <c r="H58" s="15">
        <v>8.8656249999999979</v>
      </c>
      <c r="I58" s="31">
        <v>8.9728037090985771E-4</v>
      </c>
      <c r="J58" s="32">
        <f t="shared" si="14"/>
        <v>2.4847924989887894E-2</v>
      </c>
      <c r="K58" s="32">
        <f t="shared" si="15"/>
        <v>3.2646915591508528E-4</v>
      </c>
      <c r="L58" s="244"/>
      <c r="M58" s="83"/>
      <c r="N58" s="83"/>
      <c r="O58" s="83"/>
    </row>
    <row r="59" spans="1:15" x14ac:dyDescent="0.25">
      <c r="A59" s="18"/>
      <c r="B59" s="30">
        <v>18</v>
      </c>
      <c r="C59" s="30" t="s">
        <v>6</v>
      </c>
      <c r="D59" s="29">
        <v>43989</v>
      </c>
      <c r="E59" s="39" t="s">
        <v>45</v>
      </c>
      <c r="F59" s="70">
        <v>0.2127483454187476</v>
      </c>
      <c r="G59" s="69">
        <v>2.5113636513927621E-2</v>
      </c>
      <c r="H59" s="15">
        <v>8.3343749999999979</v>
      </c>
      <c r="I59" s="31">
        <v>3.3618725104782261E-2</v>
      </c>
      <c r="J59" s="32">
        <f t="shared" si="14"/>
        <v>2.5526610623921728E-2</v>
      </c>
      <c r="K59" s="32">
        <f t="shared" si="15"/>
        <v>1.0711792592029631E-3</v>
      </c>
      <c r="L59" s="244"/>
      <c r="M59" s="50"/>
      <c r="N59" s="83"/>
      <c r="O59" s="83"/>
    </row>
    <row r="60" spans="1:15" x14ac:dyDescent="0.25">
      <c r="A60" s="18"/>
      <c r="B60" s="30">
        <v>18</v>
      </c>
      <c r="C60" s="30" t="s">
        <v>6</v>
      </c>
      <c r="D60" s="29">
        <v>43989</v>
      </c>
      <c r="E60" s="39" t="s">
        <v>46</v>
      </c>
      <c r="F60" s="197"/>
      <c r="G60" s="198"/>
      <c r="H60" s="195"/>
      <c r="I60" s="194"/>
      <c r="J60" s="32" t="e">
        <f t="shared" si="14"/>
        <v>#DIV/0!</v>
      </c>
      <c r="K60" s="32" t="e">
        <f t="shared" si="15"/>
        <v>#DIV/0!</v>
      </c>
      <c r="L60" s="244"/>
      <c r="M60" s="50"/>
      <c r="N60" s="83"/>
      <c r="O60" s="83"/>
    </row>
    <row r="61" spans="1:15" x14ac:dyDescent="0.25">
      <c r="A61" s="18"/>
      <c r="B61" s="19"/>
      <c r="C61" s="29"/>
      <c r="D61" s="29"/>
      <c r="E61" s="13"/>
      <c r="F61" s="58"/>
      <c r="G61" s="40"/>
      <c r="H61" s="35"/>
      <c r="I61" s="34"/>
      <c r="J61" s="20"/>
      <c r="K61" s="20"/>
      <c r="L61" s="49"/>
      <c r="M61" s="50"/>
      <c r="N61" s="83"/>
      <c r="O61" s="83"/>
    </row>
    <row r="62" spans="1:15" x14ac:dyDescent="0.25">
      <c r="A62" s="30"/>
      <c r="B62" s="30">
        <v>27</v>
      </c>
      <c r="C62" s="30" t="s">
        <v>6</v>
      </c>
      <c r="D62" s="29">
        <v>43998</v>
      </c>
      <c r="E62" s="39" t="s">
        <v>35</v>
      </c>
      <c r="F62" s="51">
        <v>0.22939840232424125</v>
      </c>
      <c r="G62" s="31">
        <v>1.9291324859091762E-2</v>
      </c>
      <c r="H62" s="15">
        <v>8.6812499999999986</v>
      </c>
      <c r="I62" s="31">
        <v>6.7198052639759406E-3</v>
      </c>
      <c r="J62" s="32">
        <f t="shared" ref="J62:J67" si="16">F62/H62</f>
        <v>2.6424581981194101E-2</v>
      </c>
      <c r="K62" s="32">
        <f t="shared" ref="K62:K67" si="17">J62*(($G62^2+$I62^2)^0.5)</f>
        <v>5.3980641432142145E-4</v>
      </c>
      <c r="L62" s="244" t="s">
        <v>14</v>
      </c>
      <c r="M62" s="83"/>
      <c r="N62" s="170"/>
      <c r="O62" s="158"/>
    </row>
    <row r="63" spans="1:15" x14ac:dyDescent="0.25">
      <c r="A63" s="37"/>
      <c r="B63" s="30">
        <v>27</v>
      </c>
      <c r="C63" s="30" t="s">
        <v>6</v>
      </c>
      <c r="D63" s="29">
        <v>43998</v>
      </c>
      <c r="E63" s="39" t="s">
        <v>36</v>
      </c>
      <c r="F63" s="28">
        <v>0.20887197872646945</v>
      </c>
      <c r="G63" s="69">
        <v>2.0800508572717705E-3</v>
      </c>
      <c r="H63" s="15">
        <v>8.739374999999999</v>
      </c>
      <c r="I63" s="31">
        <v>1.4260467159737392E-2</v>
      </c>
      <c r="J63" s="32">
        <f t="shared" si="16"/>
        <v>2.3900104838900892E-2</v>
      </c>
      <c r="K63" s="32">
        <f t="shared" si="17"/>
        <v>3.4443321233364703E-4</v>
      </c>
      <c r="L63" s="244"/>
      <c r="M63" s="163"/>
      <c r="N63" s="170"/>
      <c r="O63" s="158"/>
    </row>
    <row r="64" spans="1:15" x14ac:dyDescent="0.25">
      <c r="A64" s="37"/>
      <c r="B64" s="30">
        <v>27</v>
      </c>
      <c r="C64" s="30" t="s">
        <v>6</v>
      </c>
      <c r="D64" s="29">
        <v>43998</v>
      </c>
      <c r="E64" s="39" t="s">
        <v>37</v>
      </c>
      <c r="F64" s="28">
        <v>0.15230018248175181</v>
      </c>
      <c r="G64" s="69">
        <v>1.7706966024677383E-2</v>
      </c>
      <c r="H64" s="15">
        <v>7.71</v>
      </c>
      <c r="I64" s="31">
        <v>1.0776270660106406E-2</v>
      </c>
      <c r="J64" s="32">
        <f t="shared" si="16"/>
        <v>1.975359046455925E-2</v>
      </c>
      <c r="K64" s="32">
        <f t="shared" si="17"/>
        <v>4.0945941381892535E-4</v>
      </c>
      <c r="L64" s="244"/>
      <c r="M64" s="163"/>
      <c r="N64" s="170"/>
      <c r="O64" s="158"/>
    </row>
    <row r="65" spans="1:15" x14ac:dyDescent="0.25">
      <c r="A65" s="37"/>
      <c r="B65" s="30">
        <v>27</v>
      </c>
      <c r="C65" s="30" t="s">
        <v>6</v>
      </c>
      <c r="D65" s="29">
        <v>43998</v>
      </c>
      <c r="E65" s="39" t="s">
        <v>38</v>
      </c>
      <c r="F65" s="28">
        <v>0.18106619309450633</v>
      </c>
      <c r="G65" s="69">
        <v>8.95085431022365E-3</v>
      </c>
      <c r="H65" s="15">
        <v>8.1362500000000004</v>
      </c>
      <c r="I65" s="31">
        <v>2.107523668001092E-2</v>
      </c>
      <c r="J65" s="32">
        <f t="shared" si="16"/>
        <v>2.2254256333631137E-2</v>
      </c>
      <c r="K65" s="32">
        <f t="shared" si="17"/>
        <v>5.095609483715093E-4</v>
      </c>
      <c r="L65" s="244"/>
      <c r="M65" s="163"/>
      <c r="N65" s="170"/>
      <c r="O65" s="158"/>
    </row>
    <row r="66" spans="1:15" s="17" customFormat="1" x14ac:dyDescent="0.25">
      <c r="B66" s="30">
        <v>27</v>
      </c>
      <c r="C66" s="30" t="s">
        <v>6</v>
      </c>
      <c r="D66" s="29">
        <v>43998</v>
      </c>
      <c r="E66" s="39" t="s">
        <v>39</v>
      </c>
      <c r="F66" s="51">
        <v>0.20684161280253552</v>
      </c>
      <c r="G66" s="31">
        <v>4.8460391746912093E-3</v>
      </c>
      <c r="H66" s="73">
        <v>8.6204166666666655</v>
      </c>
      <c r="I66" s="40">
        <v>1.3807875663365008E-2</v>
      </c>
      <c r="J66" s="32">
        <f t="shared" si="16"/>
        <v>2.3994386907346191E-2</v>
      </c>
      <c r="K66" s="32">
        <f t="shared" si="17"/>
        <v>3.5112366755058339E-4</v>
      </c>
      <c r="L66" s="244"/>
      <c r="M66" s="38"/>
      <c r="N66" s="170"/>
      <c r="O66" s="158"/>
    </row>
    <row r="67" spans="1:15" x14ac:dyDescent="0.25">
      <c r="A67" s="37"/>
      <c r="B67" s="30">
        <v>27</v>
      </c>
      <c r="C67" s="30" t="s">
        <v>6</v>
      </c>
      <c r="D67" s="29">
        <v>43998</v>
      </c>
      <c r="E67" s="39" t="s">
        <v>40</v>
      </c>
      <c r="F67" s="193"/>
      <c r="G67" s="194"/>
      <c r="H67" s="195"/>
      <c r="I67" s="194"/>
      <c r="J67" s="32" t="e">
        <f t="shared" si="16"/>
        <v>#DIV/0!</v>
      </c>
      <c r="K67" s="32" t="e">
        <f t="shared" si="17"/>
        <v>#DIV/0!</v>
      </c>
      <c r="L67" s="244"/>
      <c r="M67" s="163"/>
      <c r="N67" s="170"/>
      <c r="O67" s="158"/>
    </row>
    <row r="68" spans="1:15" x14ac:dyDescent="0.25">
      <c r="A68" s="37"/>
      <c r="B68" s="30"/>
      <c r="C68" s="30"/>
      <c r="D68" s="29"/>
      <c r="E68" s="39"/>
      <c r="F68" s="28"/>
      <c r="G68" s="69"/>
      <c r="H68" s="192"/>
      <c r="I68" s="152"/>
      <c r="J68" s="152"/>
      <c r="K68" s="152"/>
      <c r="L68" s="153"/>
      <c r="M68" s="161"/>
      <c r="N68" s="170"/>
      <c r="O68" s="158"/>
    </row>
    <row r="69" spans="1:15" x14ac:dyDescent="0.25">
      <c r="A69" s="37"/>
      <c r="B69" s="30">
        <v>27</v>
      </c>
      <c r="C69" s="30" t="s">
        <v>6</v>
      </c>
      <c r="D69" s="29">
        <v>43998</v>
      </c>
      <c r="E69" s="39" t="s">
        <v>35</v>
      </c>
      <c r="F69" s="82">
        <v>0.19835815885516711</v>
      </c>
      <c r="G69" s="81">
        <v>1.7403042779770551E-2</v>
      </c>
      <c r="H69" s="192">
        <v>9</v>
      </c>
      <c r="I69" s="152">
        <v>7.0000000000000001E-3</v>
      </c>
      <c r="J69" s="154">
        <f t="shared" ref="J69:J74" si="18">F69/H69</f>
        <v>2.20397954283519E-2</v>
      </c>
      <c r="K69" s="154">
        <f t="shared" ref="K69:K74" si="19">J69*(($G69^2+$I69^2)^0.5)</f>
        <v>4.1342444128622346E-4</v>
      </c>
      <c r="L69" s="245" t="s">
        <v>13</v>
      </c>
      <c r="M69" s="161"/>
      <c r="N69" s="170"/>
      <c r="O69" s="158"/>
    </row>
    <row r="70" spans="1:15" x14ac:dyDescent="0.25">
      <c r="A70" s="30"/>
      <c r="B70" s="30">
        <v>27</v>
      </c>
      <c r="C70" s="30" t="s">
        <v>6</v>
      </c>
      <c r="D70" s="29">
        <v>43998</v>
      </c>
      <c r="E70" s="39" t="s">
        <v>36</v>
      </c>
      <c r="F70" s="82">
        <v>0.20874828683250096</v>
      </c>
      <c r="G70" s="81">
        <v>7.0757656344709141E-4</v>
      </c>
      <c r="H70" s="192">
        <v>8.84</v>
      </c>
      <c r="I70" s="152">
        <v>5.0000000000000001E-3</v>
      </c>
      <c r="J70" s="154">
        <f t="shared" si="18"/>
        <v>2.3614059596436761E-2</v>
      </c>
      <c r="K70" s="154">
        <f t="shared" si="19"/>
        <v>1.1924670965637888E-4</v>
      </c>
      <c r="L70" s="245"/>
      <c r="M70" s="160"/>
      <c r="N70" s="170"/>
      <c r="O70" s="158"/>
    </row>
    <row r="71" spans="1:15" x14ac:dyDescent="0.25">
      <c r="A71" s="30"/>
      <c r="B71" s="30">
        <v>27</v>
      </c>
      <c r="C71" s="30" t="s">
        <v>6</v>
      </c>
      <c r="D71" s="29">
        <v>43998</v>
      </c>
      <c r="E71" s="39" t="s">
        <v>37</v>
      </c>
      <c r="F71" s="82">
        <v>0.17516327098540144</v>
      </c>
      <c r="G71" s="81">
        <v>1.6159728831648689E-2</v>
      </c>
      <c r="H71" s="192">
        <v>8.16</v>
      </c>
      <c r="I71" s="152">
        <v>7.0000000000000001E-3</v>
      </c>
      <c r="J71" s="154">
        <f t="shared" si="18"/>
        <v>2.1466087130563902E-2</v>
      </c>
      <c r="K71" s="154">
        <f t="shared" si="19"/>
        <v>3.7803287025404704E-4</v>
      </c>
      <c r="L71" s="245"/>
      <c r="M71" s="160"/>
      <c r="N71" s="170"/>
      <c r="O71" s="158"/>
    </row>
    <row r="72" spans="1:15" x14ac:dyDescent="0.25">
      <c r="A72" s="62"/>
      <c r="B72" s="30">
        <v>27</v>
      </c>
      <c r="C72" s="30" t="s">
        <v>6</v>
      </c>
      <c r="D72" s="29">
        <v>43998</v>
      </c>
      <c r="E72" s="39" t="s">
        <v>38</v>
      </c>
      <c r="F72" s="82">
        <v>0.18330613210718399</v>
      </c>
      <c r="G72" s="81">
        <v>2.2663281043626285E-3</v>
      </c>
      <c r="H72" s="192">
        <v>8.8800000000000008</v>
      </c>
      <c r="I72" s="152">
        <v>1.2E-2</v>
      </c>
      <c r="J72" s="154">
        <f t="shared" si="18"/>
        <v>2.0642582444502702E-2</v>
      </c>
      <c r="K72" s="154">
        <f t="shared" si="19"/>
        <v>2.5209000509774743E-4</v>
      </c>
      <c r="L72" s="245"/>
      <c r="M72" s="161"/>
      <c r="N72" s="170"/>
      <c r="O72" s="158"/>
    </row>
    <row r="73" spans="1:15" x14ac:dyDescent="0.25">
      <c r="A73" s="62"/>
      <c r="B73" s="30">
        <v>27</v>
      </c>
      <c r="C73" s="30" t="s">
        <v>6</v>
      </c>
      <c r="D73" s="29">
        <v>43998</v>
      </c>
      <c r="E73" s="39" t="s">
        <v>39</v>
      </c>
      <c r="F73" s="82">
        <v>0.19783378697656551</v>
      </c>
      <c r="G73" s="81">
        <v>2.3270284800400087E-3</v>
      </c>
      <c r="H73" s="192">
        <v>8.8800000000000008</v>
      </c>
      <c r="I73" s="152">
        <v>6.0000000000000001E-3</v>
      </c>
      <c r="J73" s="154">
        <f t="shared" si="18"/>
        <v>2.2278579614478097E-2</v>
      </c>
      <c r="K73" s="154">
        <f t="shared" si="19"/>
        <v>1.4337276280235444E-4</v>
      </c>
      <c r="L73" s="245"/>
      <c r="M73" s="161"/>
      <c r="N73" s="170"/>
      <c r="O73" s="158"/>
    </row>
    <row r="74" spans="1:15" x14ac:dyDescent="0.25">
      <c r="A74" s="62"/>
      <c r="B74" s="30">
        <v>27</v>
      </c>
      <c r="C74" s="30" t="s">
        <v>6</v>
      </c>
      <c r="D74" s="29">
        <v>43998</v>
      </c>
      <c r="E74" s="39" t="s">
        <v>40</v>
      </c>
      <c r="F74" s="197"/>
      <c r="G74" s="198"/>
      <c r="H74" s="190"/>
      <c r="I74" s="189"/>
      <c r="J74" s="154" t="e">
        <f t="shared" si="18"/>
        <v>#DIV/0!</v>
      </c>
      <c r="K74" s="154" t="e">
        <f t="shared" si="19"/>
        <v>#DIV/0!</v>
      </c>
      <c r="L74" s="245"/>
      <c r="M74" s="161"/>
      <c r="N74" s="170"/>
      <c r="O74" s="158"/>
    </row>
    <row r="75" spans="1:15" x14ac:dyDescent="0.25">
      <c r="A75" s="39"/>
      <c r="B75" s="30"/>
      <c r="C75" s="30"/>
      <c r="D75" s="29"/>
      <c r="E75" s="30"/>
      <c r="F75" s="30"/>
      <c r="G75" s="30"/>
      <c r="H75" s="192"/>
      <c r="I75" s="157"/>
      <c r="J75" s="156"/>
      <c r="K75" s="156"/>
      <c r="L75" s="155"/>
      <c r="M75" s="38"/>
      <c r="N75" s="170"/>
      <c r="O75" s="158"/>
    </row>
    <row r="76" spans="1:15" x14ac:dyDescent="0.25">
      <c r="A76" s="62"/>
      <c r="B76" s="30">
        <v>36</v>
      </c>
      <c r="C76" s="30" t="s">
        <v>6</v>
      </c>
      <c r="D76" s="29">
        <v>44007</v>
      </c>
      <c r="E76" s="39" t="s">
        <v>41</v>
      </c>
      <c r="F76" s="13">
        <v>0.20922429576450252</v>
      </c>
      <c r="G76" s="40">
        <v>6.3770218909256831E-3</v>
      </c>
      <c r="H76" s="192">
        <v>8.5625</v>
      </c>
      <c r="I76" s="152">
        <v>4.5419997623664145E-3</v>
      </c>
      <c r="J76" s="154">
        <f t="shared" ref="J76:J81" si="20">F76/H76</f>
        <v>2.4434954249868909E-2</v>
      </c>
      <c r="K76" s="154">
        <f t="shared" ref="K76:K81" si="21">J76*(($G76^2+$I76^2)^0.5)</f>
        <v>1.9130582765318322E-4</v>
      </c>
      <c r="L76" s="245" t="s">
        <v>14</v>
      </c>
      <c r="M76" s="161"/>
      <c r="N76" s="170" t="s">
        <v>93</v>
      </c>
      <c r="O76" s="158"/>
    </row>
    <row r="77" spans="1:15" ht="15" customHeight="1" x14ac:dyDescent="0.25">
      <c r="A77" s="62"/>
      <c r="B77" s="30">
        <v>36</v>
      </c>
      <c r="C77" s="30" t="s">
        <v>6</v>
      </c>
      <c r="D77" s="29">
        <v>44007</v>
      </c>
      <c r="E77" s="39" t="s">
        <v>42</v>
      </c>
      <c r="F77" s="13">
        <v>0.21592476757587395</v>
      </c>
      <c r="G77" s="40">
        <v>1.4416485032146588E-3</v>
      </c>
      <c r="H77" s="192">
        <v>9.1656249999999986</v>
      </c>
      <c r="I77" s="152">
        <v>4.1177578665755957E-2</v>
      </c>
      <c r="J77" s="154">
        <f t="shared" si="20"/>
        <v>2.3558106247623483E-2</v>
      </c>
      <c r="K77" s="154">
        <f t="shared" si="21"/>
        <v>9.706601137262588E-4</v>
      </c>
      <c r="L77" s="245"/>
      <c r="M77" s="161"/>
      <c r="N77" s="170"/>
      <c r="O77" s="158"/>
    </row>
    <row r="78" spans="1:15" x14ac:dyDescent="0.25">
      <c r="A78" s="62"/>
      <c r="B78" s="30">
        <v>36</v>
      </c>
      <c r="C78" s="30" t="s">
        <v>6</v>
      </c>
      <c r="D78" s="29">
        <v>44007</v>
      </c>
      <c r="E78" s="39" t="s">
        <v>43</v>
      </c>
      <c r="F78" s="13">
        <v>0.2140811119381483</v>
      </c>
      <c r="G78" s="40">
        <v>1.2471389131229343E-3</v>
      </c>
      <c r="H78" s="192">
        <v>9.9125000000000014</v>
      </c>
      <c r="I78" s="152">
        <v>4.8151029235905416E-3</v>
      </c>
      <c r="J78" s="154">
        <f t="shared" si="20"/>
        <v>2.1597085693634124E-2</v>
      </c>
      <c r="K78" s="154">
        <f t="shared" si="21"/>
        <v>1.0742367766023312E-4</v>
      </c>
      <c r="L78" s="245"/>
      <c r="M78" s="161"/>
      <c r="N78" s="170"/>
      <c r="O78" s="158"/>
    </row>
    <row r="79" spans="1:15" x14ac:dyDescent="0.25">
      <c r="A79" s="30"/>
      <c r="B79" s="30">
        <v>36</v>
      </c>
      <c r="C79" s="30" t="s">
        <v>6</v>
      </c>
      <c r="D79" s="29">
        <v>44007</v>
      </c>
      <c r="E79" s="39" t="s">
        <v>44</v>
      </c>
      <c r="F79" s="13">
        <v>0.20786339055897041</v>
      </c>
      <c r="G79" s="40">
        <v>1.2181664973273562E-2</v>
      </c>
      <c r="H79" s="192">
        <v>9.1706250000000011</v>
      </c>
      <c r="I79" s="152">
        <v>2.3035305759365347E-2</v>
      </c>
      <c r="J79" s="154">
        <f t="shared" si="20"/>
        <v>2.2666218557510571E-2</v>
      </c>
      <c r="K79" s="154">
        <f t="shared" si="21"/>
        <v>5.9063584865282537E-4</v>
      </c>
      <c r="L79" s="245"/>
      <c r="M79" s="160"/>
      <c r="N79" s="170"/>
      <c r="O79" s="158"/>
    </row>
    <row r="80" spans="1:15" x14ac:dyDescent="0.25">
      <c r="A80" s="30"/>
      <c r="B80" s="30">
        <v>36</v>
      </c>
      <c r="C80" s="30" t="s">
        <v>6</v>
      </c>
      <c r="D80" s="29">
        <v>44007</v>
      </c>
      <c r="E80" s="39" t="s">
        <v>45</v>
      </c>
      <c r="F80" s="13">
        <v>0.24146276892047636</v>
      </c>
      <c r="G80" s="40">
        <v>2.7293531484528774E-2</v>
      </c>
      <c r="H80" s="192">
        <v>9.7856250000000014</v>
      </c>
      <c r="I80" s="152">
        <v>6.0517537637475626E-3</v>
      </c>
      <c r="J80" s="154">
        <f t="shared" si="20"/>
        <v>2.4675252620090831E-2</v>
      </c>
      <c r="K80" s="154">
        <f t="shared" si="21"/>
        <v>6.8983135748541097E-4</v>
      </c>
      <c r="L80" s="245"/>
      <c r="M80" s="160"/>
      <c r="N80" s="170"/>
      <c r="O80" s="158"/>
    </row>
    <row r="81" spans="1:17" x14ac:dyDescent="0.25">
      <c r="A81" s="62"/>
      <c r="B81" s="30">
        <v>36</v>
      </c>
      <c r="C81" s="30" t="s">
        <v>6</v>
      </c>
      <c r="D81" s="29">
        <v>44007</v>
      </c>
      <c r="E81" s="39" t="s">
        <v>46</v>
      </c>
      <c r="F81" s="13">
        <v>0.29750110689588938</v>
      </c>
      <c r="G81" s="40">
        <v>7.8014992372265951E-3</v>
      </c>
      <c r="H81" s="192">
        <v>10.157499999999999</v>
      </c>
      <c r="I81" s="152">
        <v>3.480712681204323E-4</v>
      </c>
      <c r="J81" s="154">
        <f t="shared" si="20"/>
        <v>2.9288811902130389E-2</v>
      </c>
      <c r="K81" s="154">
        <f t="shared" si="21"/>
        <v>2.287239513764176E-4</v>
      </c>
      <c r="L81" s="245"/>
      <c r="M81" s="161"/>
      <c r="N81" s="200"/>
      <c r="O81" s="139"/>
      <c r="P81" s="21"/>
      <c r="Q81" s="21"/>
    </row>
    <row r="82" spans="1:17" x14ac:dyDescent="0.25">
      <c r="A82" s="62"/>
      <c r="B82" s="30"/>
      <c r="C82" s="30"/>
      <c r="D82" s="29"/>
      <c r="E82" s="39"/>
      <c r="F82" s="51"/>
      <c r="G82" s="31"/>
      <c r="H82" s="192"/>
      <c r="I82" s="152"/>
      <c r="J82" s="152"/>
      <c r="K82" s="151"/>
      <c r="L82" s="153"/>
      <c r="M82" s="161"/>
      <c r="N82" s="201"/>
      <c r="O82" s="97"/>
      <c r="P82" s="21"/>
      <c r="Q82" s="21"/>
    </row>
    <row r="83" spans="1:17" x14ac:dyDescent="0.25">
      <c r="A83" s="62"/>
      <c r="B83" s="30">
        <v>36</v>
      </c>
      <c r="C83" s="30" t="s">
        <v>6</v>
      </c>
      <c r="D83" s="29">
        <v>44007</v>
      </c>
      <c r="E83" s="39" t="s">
        <v>41</v>
      </c>
      <c r="F83" s="199">
        <v>0.20349020433154053</v>
      </c>
      <c r="G83" s="57">
        <v>3.7502974204970253E-3</v>
      </c>
      <c r="H83" s="192">
        <v>8.41</v>
      </c>
      <c r="I83" s="152">
        <v>3.3000000000000002E-2</v>
      </c>
      <c r="J83" s="154">
        <f t="shared" ref="J83:J88" si="22">F83/H83</f>
        <v>2.4196219302204579E-2</v>
      </c>
      <c r="K83" s="154">
        <f t="shared" ref="K83:K88" si="23">J83*(($G83^2+$I83^2)^0.5)</f>
        <v>8.0361495725624153E-4</v>
      </c>
      <c r="L83" s="245" t="s">
        <v>13</v>
      </c>
      <c r="M83" s="161"/>
      <c r="N83" s="201"/>
      <c r="O83" s="97"/>
      <c r="P83" s="21"/>
      <c r="Q83" s="21"/>
    </row>
    <row r="84" spans="1:17" ht="15" customHeight="1" x14ac:dyDescent="0.25">
      <c r="A84" s="39"/>
      <c r="B84" s="30">
        <v>36</v>
      </c>
      <c r="C84" s="30" t="s">
        <v>6</v>
      </c>
      <c r="D84" s="29">
        <v>44007</v>
      </c>
      <c r="E84" s="39" t="s">
        <v>42</v>
      </c>
      <c r="F84" s="199">
        <v>0.21245083989627353</v>
      </c>
      <c r="G84" s="57">
        <v>1.7498299939206975E-3</v>
      </c>
      <c r="H84" s="192">
        <v>9.2200000000000006</v>
      </c>
      <c r="I84" s="152">
        <v>5.0000000000000001E-3</v>
      </c>
      <c r="J84" s="154">
        <f t="shared" si="22"/>
        <v>2.3042390444281292E-2</v>
      </c>
      <c r="K84" s="154">
        <f t="shared" si="23"/>
        <v>1.2206358088888363E-4</v>
      </c>
      <c r="L84" s="245"/>
      <c r="M84" s="38"/>
      <c r="N84" s="201"/>
      <c r="O84" s="97"/>
      <c r="P84" s="21"/>
      <c r="Q84" s="21"/>
    </row>
    <row r="85" spans="1:17" x14ac:dyDescent="0.25">
      <c r="A85" s="37"/>
      <c r="B85" s="30">
        <v>36</v>
      </c>
      <c r="C85" s="30" t="s">
        <v>6</v>
      </c>
      <c r="D85" s="29">
        <v>44007</v>
      </c>
      <c r="E85" s="39" t="s">
        <v>43</v>
      </c>
      <c r="F85" s="199">
        <v>0.20689144112562427</v>
      </c>
      <c r="G85" s="57">
        <v>5.3663413020867655E-3</v>
      </c>
      <c r="H85" s="192">
        <v>10.06</v>
      </c>
      <c r="I85" s="152">
        <v>7.0000000000000001E-3</v>
      </c>
      <c r="J85" s="154">
        <f t="shared" si="22"/>
        <v>2.0565749614873188E-2</v>
      </c>
      <c r="K85" s="154">
        <f t="shared" si="23"/>
        <v>1.8139599608391063E-4</v>
      </c>
      <c r="L85" s="245"/>
      <c r="M85" s="161"/>
      <c r="N85" s="162"/>
      <c r="O85" s="97"/>
    </row>
    <row r="86" spans="1:17" x14ac:dyDescent="0.25">
      <c r="A86" s="37"/>
      <c r="B86" s="30">
        <v>36</v>
      </c>
      <c r="C86" s="30" t="s">
        <v>6</v>
      </c>
      <c r="D86" s="29">
        <v>44007</v>
      </c>
      <c r="E86" s="39" t="s">
        <v>44</v>
      </c>
      <c r="F86" s="199">
        <v>0.15607073665001919</v>
      </c>
      <c r="G86" s="57">
        <v>7.2251910050761918E-3</v>
      </c>
      <c r="H86" s="192">
        <v>8.48</v>
      </c>
      <c r="I86" s="152">
        <v>3.7999999999999999E-2</v>
      </c>
      <c r="J86" s="154">
        <f t="shared" si="22"/>
        <v>1.8404568001181509E-2</v>
      </c>
      <c r="K86" s="154">
        <f t="shared" si="23"/>
        <v>7.1190319897550529E-4</v>
      </c>
      <c r="L86" s="245"/>
      <c r="M86" s="161"/>
      <c r="N86" s="162"/>
      <c r="O86" s="97"/>
    </row>
    <row r="87" spans="1:17" x14ac:dyDescent="0.25">
      <c r="A87" s="62"/>
      <c r="B87" s="30">
        <v>36</v>
      </c>
      <c r="C87" s="30" t="s">
        <v>6</v>
      </c>
      <c r="D87" s="29">
        <v>44007</v>
      </c>
      <c r="E87" s="39" t="s">
        <v>45</v>
      </c>
      <c r="F87" s="199">
        <v>0.23490738594890512</v>
      </c>
      <c r="G87" s="57">
        <v>1.0632551046118337E-2</v>
      </c>
      <c r="H87" s="192">
        <v>10.210000000000001</v>
      </c>
      <c r="I87" s="152">
        <v>2.9000000000000001E-2</v>
      </c>
      <c r="J87" s="154">
        <f t="shared" si="22"/>
        <v>2.3007579426925082E-2</v>
      </c>
      <c r="K87" s="154">
        <f t="shared" si="23"/>
        <v>7.1065163209187794E-4</v>
      </c>
      <c r="L87" s="245"/>
      <c r="M87" s="161"/>
      <c r="N87" s="162"/>
      <c r="O87" s="97"/>
    </row>
    <row r="88" spans="1:17" x14ac:dyDescent="0.25">
      <c r="A88" s="30"/>
      <c r="B88" s="30">
        <v>36</v>
      </c>
      <c r="C88" s="30" t="s">
        <v>6</v>
      </c>
      <c r="D88" s="29">
        <v>44007</v>
      </c>
      <c r="E88" s="39" t="s">
        <v>46</v>
      </c>
      <c r="F88" s="199">
        <v>0.3047663998271225</v>
      </c>
      <c r="G88" s="57">
        <v>9.4509724311505876E-3</v>
      </c>
      <c r="H88" s="192">
        <v>10.45</v>
      </c>
      <c r="I88" s="152">
        <v>2.8000000000000001E-2</v>
      </c>
      <c r="J88" s="154">
        <f t="shared" si="22"/>
        <v>2.9164248787284453E-2</v>
      </c>
      <c r="K88" s="154">
        <f t="shared" si="23"/>
        <v>8.6186196695505683E-4</v>
      </c>
      <c r="L88" s="245"/>
      <c r="M88" s="160"/>
      <c r="N88" s="160"/>
      <c r="O88" s="83"/>
    </row>
    <row r="89" spans="1:17" x14ac:dyDescent="0.25">
      <c r="A89" s="30"/>
      <c r="B89" s="30"/>
      <c r="C89" s="29"/>
      <c r="D89" s="29"/>
      <c r="E89" s="13"/>
      <c r="F89" s="56"/>
      <c r="G89" s="57"/>
      <c r="H89" s="35"/>
      <c r="I89" s="74"/>
      <c r="J89" s="152"/>
      <c r="K89" s="152"/>
      <c r="L89" s="155"/>
      <c r="M89" s="160"/>
      <c r="N89" s="160"/>
      <c r="O89" s="83"/>
    </row>
    <row r="90" spans="1:17" x14ac:dyDescent="0.25">
      <c r="A90" s="30"/>
      <c r="B90" s="30">
        <v>45</v>
      </c>
      <c r="C90" s="30" t="s">
        <v>6</v>
      </c>
      <c r="D90" s="29">
        <v>44016</v>
      </c>
      <c r="E90" s="39" t="s">
        <v>41</v>
      </c>
      <c r="F90" s="13">
        <v>0.21220111097771799</v>
      </c>
      <c r="G90" s="40">
        <v>2.435413992846028E-3</v>
      </c>
      <c r="H90" s="191">
        <v>7.7718750000000014</v>
      </c>
      <c r="I90" s="171">
        <v>8.1088401284440365E-2</v>
      </c>
      <c r="J90" s="154">
        <f t="shared" ref="J90:J95" si="24">F90/H90</f>
        <v>2.7303721557245576E-2</v>
      </c>
      <c r="K90" s="154">
        <f t="shared" ref="K90:K95" si="25">J90*(($G90^2+$I90^2)^0.5)</f>
        <v>2.2150134755470688E-3</v>
      </c>
      <c r="L90" s="245" t="s">
        <v>14</v>
      </c>
      <c r="M90" s="160"/>
      <c r="N90" s="160"/>
      <c r="O90" s="83"/>
    </row>
    <row r="91" spans="1:17" x14ac:dyDescent="0.25">
      <c r="A91" s="30"/>
      <c r="B91" s="30">
        <v>45</v>
      </c>
      <c r="C91" s="30" t="s">
        <v>6</v>
      </c>
      <c r="D91" s="29">
        <v>44016</v>
      </c>
      <c r="E91" s="39" t="s">
        <v>42</v>
      </c>
      <c r="F91" s="13">
        <v>0.18647639910679983</v>
      </c>
      <c r="G91" s="40">
        <v>9.2388759768032198E-4</v>
      </c>
      <c r="H91" s="192">
        <v>7.7712500000000002</v>
      </c>
      <c r="I91" s="152">
        <v>1.137376196214343E-3</v>
      </c>
      <c r="J91" s="154">
        <f t="shared" si="24"/>
        <v>2.3995676256303663E-2</v>
      </c>
      <c r="K91" s="154">
        <f t="shared" si="25"/>
        <v>3.5161591624616232E-5</v>
      </c>
      <c r="L91" s="245"/>
      <c r="M91" s="160"/>
      <c r="N91" s="160"/>
      <c r="O91" s="83"/>
    </row>
    <row r="92" spans="1:17" x14ac:dyDescent="0.25">
      <c r="A92" s="30"/>
      <c r="B92" s="30">
        <v>45</v>
      </c>
      <c r="C92" s="30" t="s">
        <v>6</v>
      </c>
      <c r="D92" s="29">
        <v>44016</v>
      </c>
      <c r="E92" s="39" t="s">
        <v>43</v>
      </c>
      <c r="F92" s="13">
        <v>0.15484202362658472</v>
      </c>
      <c r="G92" s="40">
        <v>8.27891243912913E-3</v>
      </c>
      <c r="H92" s="192">
        <v>8.0925000000000011</v>
      </c>
      <c r="I92" s="152">
        <v>1.3543596056090752E-2</v>
      </c>
      <c r="J92" s="154">
        <f t="shared" si="24"/>
        <v>1.9134015894542441E-2</v>
      </c>
      <c r="K92" s="154">
        <f t="shared" si="25"/>
        <v>3.0372463487263207E-4</v>
      </c>
      <c r="L92" s="245"/>
      <c r="M92" s="160"/>
      <c r="N92" s="160"/>
      <c r="O92" s="83"/>
    </row>
    <row r="93" spans="1:17" x14ac:dyDescent="0.25">
      <c r="A93" s="30"/>
      <c r="B93" s="30">
        <v>45</v>
      </c>
      <c r="C93" s="30" t="s">
        <v>6</v>
      </c>
      <c r="D93" s="29">
        <v>44016</v>
      </c>
      <c r="E93" s="39" t="s">
        <v>44</v>
      </c>
      <c r="F93" s="13">
        <v>0.19060864987514406</v>
      </c>
      <c r="G93" s="40">
        <v>4.5535265371328829E-3</v>
      </c>
      <c r="H93" s="192">
        <v>8.6531249999999993</v>
      </c>
      <c r="I93" s="152">
        <v>3.4218963047669776E-2</v>
      </c>
      <c r="J93" s="154">
        <f t="shared" si="24"/>
        <v>2.2027724073689456E-2</v>
      </c>
      <c r="K93" s="154">
        <f t="shared" si="25"/>
        <v>7.6041031917664832E-4</v>
      </c>
      <c r="L93" s="245"/>
      <c r="M93" s="160"/>
      <c r="N93" s="160"/>
      <c r="O93" s="83"/>
    </row>
    <row r="94" spans="1:17" x14ac:dyDescent="0.25">
      <c r="A94" s="30"/>
      <c r="B94" s="30">
        <v>45</v>
      </c>
      <c r="C94" s="30" t="s">
        <v>6</v>
      </c>
      <c r="D94" s="29">
        <v>44016</v>
      </c>
      <c r="E94" s="39" t="s">
        <v>45</v>
      </c>
      <c r="F94" s="13">
        <v>0.2180632909143296</v>
      </c>
      <c r="G94" s="40">
        <v>9.7547450930263735E-3</v>
      </c>
      <c r="H94" s="192">
        <v>9.3100000000000023</v>
      </c>
      <c r="I94" s="152">
        <v>2.848174467722371E-3</v>
      </c>
      <c r="J94" s="154">
        <f t="shared" si="24"/>
        <v>2.3422480227103068E-2</v>
      </c>
      <c r="K94" s="154">
        <f t="shared" si="25"/>
        <v>2.3802028776095802E-4</v>
      </c>
      <c r="L94" s="245"/>
      <c r="M94" s="160"/>
      <c r="N94" s="160"/>
      <c r="O94" s="83"/>
    </row>
    <row r="95" spans="1:17" x14ac:dyDescent="0.25">
      <c r="A95" s="30"/>
      <c r="B95" s="30">
        <v>45</v>
      </c>
      <c r="C95" s="30" t="s">
        <v>6</v>
      </c>
      <c r="D95" s="29">
        <v>44016</v>
      </c>
      <c r="E95" s="39" t="s">
        <v>46</v>
      </c>
      <c r="F95" s="13">
        <v>0.17915951906454089</v>
      </c>
      <c r="G95" s="40">
        <v>4.3334415979072338E-2</v>
      </c>
      <c r="H95" s="192">
        <v>8.0325000000000024</v>
      </c>
      <c r="I95" s="152">
        <v>9.4633027049553422E-3</v>
      </c>
      <c r="J95" s="154">
        <f t="shared" si="24"/>
        <v>2.2304328548339972E-2</v>
      </c>
      <c r="K95" s="154">
        <f t="shared" si="25"/>
        <v>9.8932349830735161E-4</v>
      </c>
      <c r="L95" s="245"/>
      <c r="M95" s="160"/>
      <c r="N95" s="160"/>
      <c r="O95" s="83"/>
    </row>
    <row r="96" spans="1:17" x14ac:dyDescent="0.25">
      <c r="A96" s="30"/>
      <c r="B96" s="30"/>
      <c r="C96" s="29"/>
      <c r="D96" s="29"/>
      <c r="E96" s="13"/>
      <c r="F96" s="39"/>
      <c r="G96" s="39"/>
      <c r="H96" s="36"/>
      <c r="I96" s="33"/>
      <c r="J96" s="157"/>
      <c r="K96" s="157"/>
      <c r="L96" s="153"/>
      <c r="M96" s="160"/>
      <c r="N96" s="160"/>
      <c r="O96" s="83"/>
    </row>
    <row r="97" spans="1:17" x14ac:dyDescent="0.25">
      <c r="A97" s="30"/>
      <c r="B97" s="30">
        <v>45</v>
      </c>
      <c r="C97" s="30" t="s">
        <v>6</v>
      </c>
      <c r="D97" s="29">
        <v>44016</v>
      </c>
      <c r="E97" s="39" t="s">
        <v>41</v>
      </c>
      <c r="F97" s="199">
        <v>0.21733872550902802</v>
      </c>
      <c r="G97" s="57">
        <v>8.9031957828281799E-3</v>
      </c>
      <c r="H97" s="192">
        <v>9.42</v>
      </c>
      <c r="I97" s="152">
        <v>2.1000000000000001E-2</v>
      </c>
      <c r="J97" s="154">
        <f t="shared" ref="J97:J102" si="26">F97/H97</f>
        <v>2.3072051540236522E-2</v>
      </c>
      <c r="K97" s="154">
        <f t="shared" ref="K97:K102" si="27">J97*(($G97^2+$I97^2)^0.5)</f>
        <v>5.2625872523996502E-4</v>
      </c>
      <c r="L97" s="245" t="s">
        <v>13</v>
      </c>
      <c r="M97" s="160"/>
      <c r="N97" s="160"/>
      <c r="O97" s="83"/>
    </row>
    <row r="98" spans="1:17" x14ac:dyDescent="0.25">
      <c r="A98" s="30"/>
      <c r="B98" s="30">
        <v>45</v>
      </c>
      <c r="C98" s="30" t="s">
        <v>6</v>
      </c>
      <c r="D98" s="29">
        <v>44016</v>
      </c>
      <c r="E98" s="39" t="s">
        <v>42</v>
      </c>
      <c r="F98" s="199">
        <v>0.18106590016327312</v>
      </c>
      <c r="G98" s="57">
        <v>1.1759620077582541E-2</v>
      </c>
      <c r="H98" s="192">
        <v>8.4600000000000009</v>
      </c>
      <c r="I98" s="152">
        <v>1.4999999999999999E-2</v>
      </c>
      <c r="J98" s="154">
        <f t="shared" si="26"/>
        <v>2.1402588671781689E-2</v>
      </c>
      <c r="K98" s="154">
        <f t="shared" si="27"/>
        <v>4.0793618347950526E-4</v>
      </c>
      <c r="L98" s="245"/>
      <c r="M98" s="160"/>
      <c r="N98" s="160"/>
      <c r="O98" s="83"/>
    </row>
    <row r="99" spans="1:17" x14ac:dyDescent="0.25">
      <c r="A99" s="30"/>
      <c r="B99" s="30">
        <v>45</v>
      </c>
      <c r="C99" s="30" t="s">
        <v>6</v>
      </c>
      <c r="D99" s="29">
        <v>44016</v>
      </c>
      <c r="E99" s="39" t="s">
        <v>43</v>
      </c>
      <c r="F99" s="199">
        <v>0.1594110067710334</v>
      </c>
      <c r="G99" s="57">
        <v>2.6499317978707815E-3</v>
      </c>
      <c r="H99" s="192">
        <v>8.75</v>
      </c>
      <c r="I99" s="152">
        <v>1.9E-2</v>
      </c>
      <c r="J99" s="154">
        <f t="shared" si="26"/>
        <v>1.821840077383239E-2</v>
      </c>
      <c r="K99" s="154">
        <f t="shared" si="27"/>
        <v>3.4950003526411171E-4</v>
      </c>
      <c r="L99" s="245"/>
      <c r="M99" s="160"/>
      <c r="N99" s="160"/>
      <c r="O99" s="83"/>
      <c r="Q99" s="21"/>
    </row>
    <row r="100" spans="1:17" x14ac:dyDescent="0.25">
      <c r="A100" s="30"/>
      <c r="B100" s="30">
        <v>45</v>
      </c>
      <c r="C100" s="30" t="s">
        <v>6</v>
      </c>
      <c r="D100" s="29">
        <v>44016</v>
      </c>
      <c r="E100" s="39" t="s">
        <v>44</v>
      </c>
      <c r="F100" s="199">
        <v>0.19102984753169422</v>
      </c>
      <c r="G100" s="57">
        <v>5.1700149134424282E-3</v>
      </c>
      <c r="H100" s="192">
        <v>9.4600000000000009</v>
      </c>
      <c r="I100" s="152">
        <v>1.9E-2</v>
      </c>
      <c r="J100" s="154">
        <f t="shared" si="26"/>
        <v>2.0193429971637866E-2</v>
      </c>
      <c r="K100" s="154">
        <f t="shared" si="27"/>
        <v>3.9762553416833768E-4</v>
      </c>
      <c r="L100" s="245"/>
      <c r="M100" s="160"/>
      <c r="N100" s="160"/>
      <c r="O100" s="83"/>
      <c r="Q100" s="21"/>
    </row>
    <row r="101" spans="1:17" x14ac:dyDescent="0.25">
      <c r="A101" s="30"/>
      <c r="B101" s="30">
        <v>45</v>
      </c>
      <c r="C101" s="30" t="s">
        <v>6</v>
      </c>
      <c r="D101" s="29">
        <v>44016</v>
      </c>
      <c r="E101" s="39" t="s">
        <v>45</v>
      </c>
      <c r="F101" s="199">
        <v>0.20322318190549366</v>
      </c>
      <c r="G101" s="57">
        <v>1.0666830926209984E-2</v>
      </c>
      <c r="H101" s="192">
        <v>9.18</v>
      </c>
      <c r="I101" s="152">
        <v>1.7000000000000001E-2</v>
      </c>
      <c r="J101" s="154">
        <f t="shared" si="26"/>
        <v>2.2137601514759658E-2</v>
      </c>
      <c r="K101" s="154">
        <f t="shared" si="27"/>
        <v>4.4428863665752763E-4</v>
      </c>
      <c r="L101" s="245"/>
      <c r="M101" s="160"/>
      <c r="N101" s="160"/>
      <c r="O101" s="83"/>
    </row>
    <row r="102" spans="1:17" x14ac:dyDescent="0.25">
      <c r="A102" s="30"/>
      <c r="B102" s="30">
        <v>45</v>
      </c>
      <c r="C102" s="30" t="s">
        <v>6</v>
      </c>
      <c r="D102" s="29">
        <v>44016</v>
      </c>
      <c r="E102" s="39" t="s">
        <v>46</v>
      </c>
      <c r="F102" s="199">
        <v>0.21149325273722627</v>
      </c>
      <c r="G102" s="57">
        <v>3.8091733350246767E-3</v>
      </c>
      <c r="H102" s="192">
        <v>9.7799999999999994</v>
      </c>
      <c r="I102" s="152">
        <v>1.4E-2</v>
      </c>
      <c r="J102" s="154">
        <f t="shared" si="26"/>
        <v>2.1625076966996552E-2</v>
      </c>
      <c r="K102" s="154">
        <f t="shared" si="27"/>
        <v>3.1375728818845049E-4</v>
      </c>
      <c r="L102" s="245"/>
      <c r="M102" s="160"/>
      <c r="N102" s="160"/>
      <c r="O102" s="83"/>
    </row>
    <row r="103" spans="1:17" x14ac:dyDescent="0.25">
      <c r="A103" s="30"/>
      <c r="B103" s="30"/>
      <c r="C103" s="29"/>
      <c r="D103" s="29"/>
      <c r="E103" s="13"/>
      <c r="F103" s="58"/>
      <c r="G103" s="40"/>
      <c r="H103" s="35"/>
      <c r="I103" s="34"/>
      <c r="J103" s="152"/>
      <c r="K103" s="152"/>
      <c r="L103" s="155"/>
      <c r="M103" s="160"/>
      <c r="N103" s="160"/>
      <c r="O103" s="83"/>
    </row>
    <row r="104" spans="1:17" x14ac:dyDescent="0.25">
      <c r="A104" s="30"/>
      <c r="B104" s="30">
        <v>54</v>
      </c>
      <c r="C104" s="30" t="s">
        <v>6</v>
      </c>
      <c r="D104" s="29">
        <v>44025</v>
      </c>
      <c r="E104" s="39" t="s">
        <v>41</v>
      </c>
      <c r="F104" s="165">
        <v>0.23249246110257393</v>
      </c>
      <c r="G104" s="164">
        <v>6.7517115790972004E-3</v>
      </c>
      <c r="H104" s="150">
        <v>9.49</v>
      </c>
      <c r="I104" s="151">
        <v>1.9E-2</v>
      </c>
      <c r="J104" s="154">
        <f t="shared" ref="J104:J109" si="28">F104/H104</f>
        <v>2.4498678725244881E-2</v>
      </c>
      <c r="K104" s="154">
        <f t="shared" ref="K104:K109" si="29">J104*(($G104^2+$I104^2)^0.5)</f>
        <v>4.9399057613151015E-4</v>
      </c>
      <c r="L104" s="245" t="s">
        <v>14</v>
      </c>
      <c r="M104" s="160"/>
      <c r="N104" s="160"/>
      <c r="O104" s="83"/>
    </row>
    <row r="105" spans="1:17" x14ac:dyDescent="0.25">
      <c r="A105" s="30"/>
      <c r="B105" s="30">
        <v>54</v>
      </c>
      <c r="C105" s="30" t="s">
        <v>6</v>
      </c>
      <c r="D105" s="29">
        <v>44025</v>
      </c>
      <c r="E105" s="39" t="s">
        <v>42</v>
      </c>
      <c r="F105" s="165">
        <v>0.21720682649827119</v>
      </c>
      <c r="G105" s="164">
        <v>5.946768375818097E-3</v>
      </c>
      <c r="H105" s="150">
        <v>8.91</v>
      </c>
      <c r="I105" s="151">
        <v>8.0000000000000002E-3</v>
      </c>
      <c r="J105" s="154">
        <f t="shared" si="28"/>
        <v>2.4377870538526508E-2</v>
      </c>
      <c r="K105" s="154">
        <f t="shared" si="29"/>
        <v>2.4300231874489571E-4</v>
      </c>
      <c r="L105" s="245"/>
      <c r="M105" s="160"/>
      <c r="N105" s="160"/>
      <c r="O105" s="83"/>
    </row>
    <row r="106" spans="1:17" x14ac:dyDescent="0.25">
      <c r="A106" s="30"/>
      <c r="B106" s="30">
        <v>54</v>
      </c>
      <c r="C106" s="30" t="s">
        <v>6</v>
      </c>
      <c r="D106" s="29">
        <v>44025</v>
      </c>
      <c r="E106" s="39" t="s">
        <v>43</v>
      </c>
      <c r="F106" s="165">
        <v>0.16561377953323086</v>
      </c>
      <c r="G106" s="164">
        <v>2.3434087335376802E-2</v>
      </c>
      <c r="H106" s="150">
        <v>9.32</v>
      </c>
      <c r="I106" s="151">
        <v>2.1000000000000001E-2</v>
      </c>
      <c r="J106" s="154">
        <f t="shared" si="28"/>
        <v>1.7769718834037645E-2</v>
      </c>
      <c r="K106" s="154">
        <f t="shared" si="29"/>
        <v>5.5915532657204196E-4</v>
      </c>
      <c r="L106" s="245"/>
      <c r="M106" s="160"/>
      <c r="N106" s="160"/>
      <c r="O106" s="83"/>
    </row>
    <row r="107" spans="1:17" x14ac:dyDescent="0.25">
      <c r="A107" s="30"/>
      <c r="B107" s="30">
        <v>54</v>
      </c>
      <c r="C107" s="30" t="s">
        <v>6</v>
      </c>
      <c r="D107" s="29">
        <v>44025</v>
      </c>
      <c r="E107" s="39" t="s">
        <v>44</v>
      </c>
      <c r="F107" s="199">
        <v>0.16759636885324625</v>
      </c>
      <c r="G107" s="57">
        <v>6.0807864339305099E-3</v>
      </c>
      <c r="H107" s="192">
        <v>8.01</v>
      </c>
      <c r="I107" s="152">
        <v>1E-3</v>
      </c>
      <c r="J107" s="154">
        <f t="shared" si="28"/>
        <v>2.0923391866822252E-2</v>
      </c>
      <c r="K107" s="154">
        <f t="shared" si="29"/>
        <v>1.2893965101101049E-4</v>
      </c>
      <c r="L107" s="245"/>
      <c r="M107" s="160"/>
      <c r="N107" s="160"/>
      <c r="O107" s="83"/>
    </row>
    <row r="108" spans="1:17" x14ac:dyDescent="0.25">
      <c r="A108" s="30"/>
      <c r="B108" s="30">
        <v>54</v>
      </c>
      <c r="C108" s="30" t="s">
        <v>6</v>
      </c>
      <c r="D108" s="29">
        <v>44025</v>
      </c>
      <c r="E108" s="39" t="s">
        <v>45</v>
      </c>
      <c r="F108" s="199">
        <v>0.22331844218209757</v>
      </c>
      <c r="G108" s="57">
        <v>1.5200128466613018E-2</v>
      </c>
      <c r="H108" s="192">
        <v>9.44</v>
      </c>
      <c r="I108" s="152">
        <v>2.7E-2</v>
      </c>
      <c r="J108" s="154">
        <f t="shared" si="28"/>
        <v>2.3656614637934066E-2</v>
      </c>
      <c r="K108" s="154">
        <f t="shared" si="29"/>
        <v>7.3299015716465693E-4</v>
      </c>
      <c r="L108" s="245"/>
      <c r="M108" s="160"/>
      <c r="N108" s="160"/>
      <c r="O108" s="83"/>
    </row>
    <row r="109" spans="1:17" x14ac:dyDescent="0.25">
      <c r="A109" s="30"/>
      <c r="B109" s="30">
        <v>54</v>
      </c>
      <c r="C109" s="30" t="s">
        <v>6</v>
      </c>
      <c r="D109" s="29">
        <v>44025</v>
      </c>
      <c r="E109" s="39" t="s">
        <v>46</v>
      </c>
      <c r="F109" s="199">
        <v>0.15282865803880138</v>
      </c>
      <c r="G109" s="57">
        <v>7.1834512113275028E-3</v>
      </c>
      <c r="H109" s="192">
        <v>7.92</v>
      </c>
      <c r="I109" s="152">
        <v>3.4000000000000002E-2</v>
      </c>
      <c r="J109" s="154">
        <f t="shared" si="28"/>
        <v>1.9296547732171893E-2</v>
      </c>
      <c r="K109" s="154">
        <f t="shared" si="29"/>
        <v>6.7056599273911891E-4</v>
      </c>
      <c r="L109" s="245"/>
      <c r="M109" s="160"/>
      <c r="N109" s="160"/>
      <c r="O109" s="83"/>
    </row>
    <row r="110" spans="1:17" x14ac:dyDescent="0.25">
      <c r="A110" s="30"/>
      <c r="B110" s="30"/>
      <c r="C110" s="29"/>
      <c r="D110" s="29"/>
      <c r="E110" s="13"/>
      <c r="F110" s="199"/>
      <c r="G110" s="57"/>
      <c r="H110" s="192"/>
      <c r="I110" s="192"/>
      <c r="J110" s="157"/>
      <c r="K110" s="157"/>
      <c r="L110" s="153"/>
      <c r="M110" s="160"/>
      <c r="N110" s="160"/>
      <c r="O110" s="83"/>
    </row>
    <row r="111" spans="1:17" x14ac:dyDescent="0.25">
      <c r="A111" s="30"/>
      <c r="B111" s="30">
        <v>54</v>
      </c>
      <c r="C111" s="30" t="s">
        <v>6</v>
      </c>
      <c r="D111" s="29">
        <v>44025</v>
      </c>
      <c r="E111" s="39" t="s">
        <v>41</v>
      </c>
      <c r="F111" s="199">
        <v>0.2164397601325394</v>
      </c>
      <c r="G111" s="57">
        <v>2.3750645872517257E-2</v>
      </c>
      <c r="H111" s="192">
        <v>8.1</v>
      </c>
      <c r="I111" s="152">
        <v>8.0000000000000002E-3</v>
      </c>
      <c r="J111" s="154">
        <f t="shared" ref="J111:J116" si="30">F111/H111</f>
        <v>2.672095804105425E-2</v>
      </c>
      <c r="K111" s="154">
        <f t="shared" ref="K111:K116" si="31">J111*(($G111^2+$I111^2)^0.5)</f>
        <v>6.6967496511324213E-4</v>
      </c>
      <c r="L111" s="245" t="s">
        <v>13</v>
      </c>
      <c r="M111" s="160"/>
      <c r="N111" s="160"/>
      <c r="O111" s="83"/>
    </row>
    <row r="112" spans="1:17" x14ac:dyDescent="0.25">
      <c r="A112" s="30"/>
      <c r="B112" s="30">
        <v>54</v>
      </c>
      <c r="C112" s="30" t="s">
        <v>6</v>
      </c>
      <c r="D112" s="29">
        <v>44025</v>
      </c>
      <c r="E112" s="39" t="s">
        <v>42</v>
      </c>
      <c r="F112" s="199">
        <v>0.21275831108336532</v>
      </c>
      <c r="G112" s="57">
        <v>3.3058379605641454E-3</v>
      </c>
      <c r="H112" s="192">
        <v>8.36</v>
      </c>
      <c r="I112" s="152">
        <v>3.0000000000000001E-3</v>
      </c>
      <c r="J112" s="154">
        <f t="shared" si="30"/>
        <v>2.5449558742029345E-2</v>
      </c>
      <c r="K112" s="154">
        <f t="shared" si="31"/>
        <v>1.1361044641435271E-4</v>
      </c>
      <c r="L112" s="245"/>
      <c r="M112" s="160"/>
      <c r="N112" s="160"/>
      <c r="O112" s="83"/>
    </row>
    <row r="113" spans="1:17" x14ac:dyDescent="0.25">
      <c r="A113" s="30"/>
      <c r="B113" s="30">
        <v>54</v>
      </c>
      <c r="C113" s="30" t="s">
        <v>6</v>
      </c>
      <c r="D113" s="29">
        <v>44025</v>
      </c>
      <c r="E113" s="39" t="s">
        <v>43</v>
      </c>
      <c r="F113" s="199">
        <v>0.16611499591817133</v>
      </c>
      <c r="G113" s="57">
        <v>1.6465822951011486E-2</v>
      </c>
      <c r="H113" s="192">
        <v>8.5299999999999994</v>
      </c>
      <c r="I113" s="152">
        <v>4.0000000000000001E-3</v>
      </c>
      <c r="J113" s="154">
        <f t="shared" si="30"/>
        <v>1.9474208196737557E-2</v>
      </c>
      <c r="K113" s="154">
        <f t="shared" si="31"/>
        <v>3.299848841972777E-4</v>
      </c>
      <c r="L113" s="245"/>
      <c r="M113" s="160"/>
      <c r="N113" s="160"/>
      <c r="O113" s="83"/>
    </row>
    <row r="114" spans="1:17" x14ac:dyDescent="0.25">
      <c r="A114" s="30"/>
      <c r="B114" s="30">
        <v>54</v>
      </c>
      <c r="C114" s="30" t="s">
        <v>6</v>
      </c>
      <c r="D114" s="29">
        <v>44025</v>
      </c>
      <c r="E114" s="39" t="s">
        <v>44</v>
      </c>
      <c r="F114" s="199">
        <v>0.16994241356127543</v>
      </c>
      <c r="G114" s="57">
        <v>3.5223166907555965E-3</v>
      </c>
      <c r="H114" s="192">
        <v>8.36</v>
      </c>
      <c r="I114" s="152">
        <v>8.0000000000000002E-3</v>
      </c>
      <c r="J114" s="154">
        <f t="shared" si="30"/>
        <v>2.0328039899674095E-2</v>
      </c>
      <c r="K114" s="154">
        <f t="shared" si="31"/>
        <v>1.7768929661412624E-4</v>
      </c>
      <c r="L114" s="245"/>
      <c r="M114" s="160"/>
      <c r="N114" s="160"/>
      <c r="O114" s="83"/>
    </row>
    <row r="115" spans="1:17" x14ac:dyDescent="0.25">
      <c r="A115" s="30"/>
      <c r="B115" s="30">
        <v>54</v>
      </c>
      <c r="C115" s="30" t="s">
        <v>6</v>
      </c>
      <c r="D115" s="29">
        <v>44025</v>
      </c>
      <c r="E115" s="39" t="s">
        <v>45</v>
      </c>
      <c r="F115" s="199">
        <v>0.2235567398194391</v>
      </c>
      <c r="G115" s="57">
        <v>6.4115073436372102E-3</v>
      </c>
      <c r="H115" s="192">
        <v>8.85</v>
      </c>
      <c r="I115" s="152">
        <v>2E-3</v>
      </c>
      <c r="J115" s="154">
        <f t="shared" si="30"/>
        <v>2.526064856716826E-2</v>
      </c>
      <c r="K115" s="154">
        <f t="shared" si="31"/>
        <v>1.69655725832836E-4</v>
      </c>
      <c r="L115" s="245"/>
      <c r="M115" s="160"/>
      <c r="N115" s="160"/>
      <c r="O115" s="83"/>
    </row>
    <row r="116" spans="1:17" x14ac:dyDescent="0.25">
      <c r="A116" s="30"/>
      <c r="B116" s="30">
        <v>54</v>
      </c>
      <c r="C116" s="30" t="s">
        <v>6</v>
      </c>
      <c r="D116" s="29">
        <v>44025</v>
      </c>
      <c r="E116" s="39" t="s">
        <v>46</v>
      </c>
      <c r="F116" s="199">
        <v>0.1746236570783711</v>
      </c>
      <c r="G116" s="57">
        <v>2.0060149647944323E-3</v>
      </c>
      <c r="H116" s="192">
        <v>8.4700000000000006</v>
      </c>
      <c r="I116" s="152">
        <v>5.7000000000000002E-2</v>
      </c>
      <c r="J116" s="154">
        <f t="shared" si="30"/>
        <v>2.0616724566513707E-2</v>
      </c>
      <c r="K116" s="154">
        <f t="shared" si="31"/>
        <v>1.1758808266649154E-3</v>
      </c>
      <c r="L116" s="245"/>
      <c r="M116" s="160"/>
      <c r="N116" s="160"/>
      <c r="O116" s="83"/>
    </row>
    <row r="117" spans="1:17" x14ac:dyDescent="0.25">
      <c r="A117" s="30"/>
      <c r="B117" s="30"/>
      <c r="C117" s="29"/>
      <c r="D117" s="29"/>
      <c r="E117" s="13"/>
      <c r="F117" s="58"/>
      <c r="G117" s="40"/>
      <c r="H117" s="35"/>
      <c r="I117" s="34"/>
      <c r="J117" s="152"/>
      <c r="K117" s="152"/>
      <c r="L117" s="155"/>
      <c r="M117" s="160"/>
      <c r="N117" s="160"/>
      <c r="O117" s="83"/>
    </row>
    <row r="118" spans="1:17" x14ac:dyDescent="0.25">
      <c r="A118" s="30"/>
      <c r="B118" s="30">
        <v>63</v>
      </c>
      <c r="C118" s="30" t="s">
        <v>6</v>
      </c>
      <c r="D118" s="29">
        <v>44034</v>
      </c>
      <c r="E118" s="39" t="s">
        <v>41</v>
      </c>
      <c r="F118" s="199">
        <v>0.2530423331252401</v>
      </c>
      <c r="G118" s="57">
        <v>1.287149028194224E-2</v>
      </c>
      <c r="H118" s="192">
        <v>10.85</v>
      </c>
      <c r="I118" s="152">
        <v>0.02</v>
      </c>
      <c r="J118" s="154">
        <f t="shared" ref="J118:J123" si="32">F118/H118</f>
        <v>2.3321874020759456E-2</v>
      </c>
      <c r="K118" s="154">
        <f t="shared" ref="K118:K123" si="33">J118*(($G118^2+$I118^2)^0.5)</f>
        <v>5.5468578771846876E-4</v>
      </c>
      <c r="L118" s="245" t="s">
        <v>14</v>
      </c>
      <c r="M118" s="155"/>
      <c r="N118" s="155"/>
    </row>
    <row r="119" spans="1:17" x14ac:dyDescent="0.25">
      <c r="A119" s="30"/>
      <c r="B119" s="30">
        <v>63</v>
      </c>
      <c r="C119" s="30" t="s">
        <v>6</v>
      </c>
      <c r="D119" s="29">
        <v>44034</v>
      </c>
      <c r="E119" s="39" t="s">
        <v>42</v>
      </c>
      <c r="F119" s="199">
        <v>0.20019448665001918</v>
      </c>
      <c r="G119" s="57">
        <v>2.2228689686338239E-2</v>
      </c>
      <c r="H119" s="192">
        <v>9.34</v>
      </c>
      <c r="I119" s="152">
        <v>1.4E-2</v>
      </c>
      <c r="J119" s="154">
        <f t="shared" si="32"/>
        <v>2.1434099213064151E-2</v>
      </c>
      <c r="K119" s="154">
        <f t="shared" si="33"/>
        <v>5.6307449828295949E-4</v>
      </c>
      <c r="L119" s="245"/>
      <c r="M119" s="155"/>
      <c r="N119" s="155"/>
    </row>
    <row r="120" spans="1:17" x14ac:dyDescent="0.25">
      <c r="A120" s="30"/>
      <c r="B120" s="30">
        <v>63</v>
      </c>
      <c r="C120" s="30" t="s">
        <v>6</v>
      </c>
      <c r="D120" s="29">
        <v>44034</v>
      </c>
      <c r="E120" s="39" t="s">
        <v>43</v>
      </c>
      <c r="F120" s="199">
        <v>0.16144020048981941</v>
      </c>
      <c r="G120" s="57">
        <v>1.4120492180546269E-2</v>
      </c>
      <c r="H120" s="192">
        <v>9.58</v>
      </c>
      <c r="I120" s="152">
        <v>0.03</v>
      </c>
      <c r="J120" s="154">
        <f t="shared" si="32"/>
        <v>1.6851795458227497E-2</v>
      </c>
      <c r="K120" s="154">
        <f t="shared" si="33"/>
        <v>5.5875540141527805E-4</v>
      </c>
      <c r="L120" s="245"/>
      <c r="M120" s="155"/>
      <c r="N120" s="155"/>
      <c r="P120" s="63"/>
      <c r="Q120" s="21"/>
    </row>
    <row r="121" spans="1:17" x14ac:dyDescent="0.25">
      <c r="A121" s="30"/>
      <c r="B121" s="30">
        <v>63</v>
      </c>
      <c r="C121" s="30" t="s">
        <v>6</v>
      </c>
      <c r="D121" s="29">
        <v>44034</v>
      </c>
      <c r="E121" s="39" t="s">
        <v>44</v>
      </c>
      <c r="F121" s="199">
        <v>0.1903876457452939</v>
      </c>
      <c r="G121" s="57">
        <v>3.0526061252692808E-2</v>
      </c>
      <c r="H121" s="192">
        <v>9.86</v>
      </c>
      <c r="I121" s="152">
        <v>0.05</v>
      </c>
      <c r="J121" s="154">
        <f t="shared" si="32"/>
        <v>1.9309091860577478E-2</v>
      </c>
      <c r="K121" s="154">
        <f t="shared" si="33"/>
        <v>1.1311635205103919E-3</v>
      </c>
      <c r="L121" s="245"/>
      <c r="M121" s="155"/>
      <c r="N121" s="155"/>
      <c r="P121" s="63"/>
      <c r="Q121" s="21"/>
    </row>
    <row r="122" spans="1:17" x14ac:dyDescent="0.25">
      <c r="A122" s="30"/>
      <c r="B122" s="30">
        <v>63</v>
      </c>
      <c r="C122" s="30" t="s">
        <v>6</v>
      </c>
      <c r="D122" s="29">
        <v>44034</v>
      </c>
      <c r="E122" s="39" t="s">
        <v>45</v>
      </c>
      <c r="F122" s="199">
        <v>0.21973313292354973</v>
      </c>
      <c r="G122" s="57">
        <v>1.9849859522633038E-2</v>
      </c>
      <c r="H122" s="192">
        <v>9.74</v>
      </c>
      <c r="I122" s="152">
        <v>1.6E-2</v>
      </c>
      <c r="J122" s="154">
        <f t="shared" si="32"/>
        <v>2.2559869910015372E-2</v>
      </c>
      <c r="K122" s="154">
        <f t="shared" si="33"/>
        <v>5.7517357179299837E-4</v>
      </c>
      <c r="L122" s="245"/>
      <c r="M122" s="155"/>
      <c r="N122" s="155"/>
      <c r="P122" s="63"/>
      <c r="Q122" s="21"/>
    </row>
    <row r="123" spans="1:17" x14ac:dyDescent="0.25">
      <c r="A123" s="30"/>
      <c r="B123" s="30">
        <v>63</v>
      </c>
      <c r="C123" s="30" t="s">
        <v>6</v>
      </c>
      <c r="D123" s="29">
        <v>44034</v>
      </c>
      <c r="E123" s="39" t="s">
        <v>46</v>
      </c>
      <c r="F123" s="199">
        <v>0.15542531069919324</v>
      </c>
      <c r="G123" s="57">
        <v>1.8111872696000966E-2</v>
      </c>
      <c r="H123" s="192">
        <v>9.89</v>
      </c>
      <c r="I123" s="152">
        <v>5.0000000000000001E-3</v>
      </c>
      <c r="J123" s="154">
        <f t="shared" si="32"/>
        <v>1.5715400475145927E-2</v>
      </c>
      <c r="K123" s="154">
        <f t="shared" si="33"/>
        <v>2.9528226828727191E-4</v>
      </c>
      <c r="L123" s="245"/>
      <c r="M123" s="155"/>
      <c r="N123" s="155"/>
      <c r="P123" s="63"/>
      <c r="Q123" s="21"/>
    </row>
    <row r="124" spans="1:17" x14ac:dyDescent="0.25">
      <c r="A124" s="30"/>
      <c r="B124" s="30"/>
      <c r="C124" s="29"/>
      <c r="D124" s="29"/>
      <c r="E124" s="13"/>
      <c r="F124" s="199"/>
      <c r="G124" s="57"/>
      <c r="H124" s="192"/>
      <c r="I124" s="192"/>
      <c r="J124" s="157"/>
      <c r="K124" s="157"/>
      <c r="L124" s="153"/>
      <c r="M124" s="155"/>
      <c r="N124" s="155"/>
      <c r="P124" s="63"/>
      <c r="Q124" s="21"/>
    </row>
    <row r="125" spans="1:17" x14ac:dyDescent="0.25">
      <c r="A125" s="30"/>
      <c r="B125" s="30">
        <v>63</v>
      </c>
      <c r="C125" s="30" t="s">
        <v>6</v>
      </c>
      <c r="D125" s="29">
        <v>44034</v>
      </c>
      <c r="E125" s="39" t="s">
        <v>41</v>
      </c>
      <c r="F125" s="199">
        <v>0.24521368469074145</v>
      </c>
      <c r="G125" s="57">
        <v>4.8741989762651353E-3</v>
      </c>
      <c r="H125" s="192">
        <v>9.8699999999999992</v>
      </c>
      <c r="I125" s="152">
        <v>2.5000000000000001E-2</v>
      </c>
      <c r="J125" s="154">
        <f t="shared" ref="J125:J130" si="34">F125/H125</f>
        <v>2.4844344953469249E-2</v>
      </c>
      <c r="K125" s="154">
        <f t="shared" ref="K125:K130" si="35">J125*(($G125^2+$I125^2)^0.5)</f>
        <v>6.3280347013348274E-4</v>
      </c>
      <c r="L125" s="245" t="s">
        <v>13</v>
      </c>
      <c r="M125" s="155"/>
      <c r="N125" s="155"/>
      <c r="P125" s="63"/>
      <c r="Q125" s="21"/>
    </row>
    <row r="126" spans="1:17" x14ac:dyDescent="0.25">
      <c r="A126" s="30"/>
      <c r="B126" s="30">
        <v>63</v>
      </c>
      <c r="C126" s="30" t="s">
        <v>6</v>
      </c>
      <c r="D126" s="29">
        <v>44034</v>
      </c>
      <c r="E126" s="39" t="s">
        <v>42</v>
      </c>
      <c r="F126" s="199">
        <v>0.19893177319439106</v>
      </c>
      <c r="G126" s="57">
        <v>3.4801815897964445E-3</v>
      </c>
      <c r="H126" s="192">
        <v>9.76</v>
      </c>
      <c r="I126" s="152">
        <v>4.0000000000000001E-3</v>
      </c>
      <c r="J126" s="154">
        <f t="shared" si="34"/>
        <v>2.0382353810900724E-2</v>
      </c>
      <c r="K126" s="154">
        <f t="shared" si="35"/>
        <v>1.080681238892282E-4</v>
      </c>
      <c r="L126" s="245"/>
      <c r="M126" s="155"/>
      <c r="N126" s="155"/>
    </row>
    <row r="127" spans="1:17" x14ac:dyDescent="0.25">
      <c r="A127" s="30"/>
      <c r="B127" s="30">
        <v>63</v>
      </c>
      <c r="C127" s="30" t="s">
        <v>6</v>
      </c>
      <c r="D127" s="29">
        <v>44034</v>
      </c>
      <c r="E127" s="39" t="s">
        <v>43</v>
      </c>
      <c r="F127" s="199">
        <v>0.16065261669227812</v>
      </c>
      <c r="G127" s="57">
        <v>1.6444035220317468E-2</v>
      </c>
      <c r="H127" s="192">
        <v>9.9499999999999993</v>
      </c>
      <c r="I127" s="152">
        <v>6.0000000000000001E-3</v>
      </c>
      <c r="J127" s="154">
        <f t="shared" si="34"/>
        <v>1.6145991627364638E-2</v>
      </c>
      <c r="K127" s="154">
        <f t="shared" si="35"/>
        <v>2.8262694505054407E-4</v>
      </c>
      <c r="L127" s="245"/>
      <c r="M127" s="155"/>
      <c r="N127" s="155"/>
    </row>
    <row r="128" spans="1:17" x14ac:dyDescent="0.25">
      <c r="A128" s="30"/>
      <c r="B128" s="30">
        <v>63</v>
      </c>
      <c r="C128" s="30" t="s">
        <v>6</v>
      </c>
      <c r="D128" s="29">
        <v>44034</v>
      </c>
      <c r="E128" s="39" t="s">
        <v>44</v>
      </c>
      <c r="F128" s="199">
        <v>0.18752191917979255</v>
      </c>
      <c r="G128" s="57">
        <v>1.7538693650351409E-2</v>
      </c>
      <c r="H128" s="192">
        <v>10.37</v>
      </c>
      <c r="I128" s="152">
        <v>4.9000000000000002E-2</v>
      </c>
      <c r="J128" s="154">
        <f t="shared" si="34"/>
        <v>1.8083116603644412E-2</v>
      </c>
      <c r="K128" s="154">
        <f t="shared" si="35"/>
        <v>9.4112255694580704E-4</v>
      </c>
      <c r="L128" s="245"/>
      <c r="M128" s="155"/>
      <c r="N128" s="155"/>
    </row>
    <row r="129" spans="1:14" x14ac:dyDescent="0.25">
      <c r="A129" s="30"/>
      <c r="B129" s="30">
        <v>63</v>
      </c>
      <c r="C129" s="30" t="s">
        <v>6</v>
      </c>
      <c r="D129" s="29">
        <v>44034</v>
      </c>
      <c r="E129" s="39" t="s">
        <v>45</v>
      </c>
      <c r="F129" s="199">
        <v>0.17957250984441026</v>
      </c>
      <c r="G129" s="57">
        <v>1.3551133704117865E-2</v>
      </c>
      <c r="H129" s="192">
        <v>8.0299999999999994</v>
      </c>
      <c r="I129" s="152">
        <v>2.5000000000000001E-2</v>
      </c>
      <c r="J129" s="154">
        <f t="shared" si="34"/>
        <v>2.2362703592080979E-2</v>
      </c>
      <c r="K129" s="154">
        <f t="shared" si="35"/>
        <v>6.3591650654880219E-4</v>
      </c>
      <c r="L129" s="245"/>
      <c r="M129" s="155"/>
      <c r="N129" s="155"/>
    </row>
    <row r="130" spans="1:14" x14ac:dyDescent="0.25">
      <c r="A130" s="30"/>
      <c r="B130" s="30">
        <v>63</v>
      </c>
      <c r="C130" s="30" t="s">
        <v>6</v>
      </c>
      <c r="D130" s="29">
        <v>44034</v>
      </c>
      <c r="E130" s="39" t="s">
        <v>46</v>
      </c>
      <c r="F130" s="199">
        <v>0.15183677727621975</v>
      </c>
      <c r="G130" s="57">
        <v>2.1971985629869611E-2</v>
      </c>
      <c r="H130" s="192">
        <v>7</v>
      </c>
      <c r="I130" s="152">
        <v>6.5000000000000002E-2</v>
      </c>
      <c r="J130" s="154">
        <f t="shared" si="34"/>
        <v>2.1690968182317107E-2</v>
      </c>
      <c r="K130" s="154">
        <f t="shared" si="35"/>
        <v>1.4882862541297965E-3</v>
      </c>
      <c r="L130" s="245"/>
      <c r="M130" s="155"/>
      <c r="N130" s="155"/>
    </row>
    <row r="131" spans="1:14" x14ac:dyDescent="0.25">
      <c r="A131" s="30"/>
      <c r="B131" s="30"/>
      <c r="C131" s="29"/>
      <c r="D131" s="29"/>
      <c r="E131" s="13"/>
      <c r="F131" s="58"/>
      <c r="G131" s="40"/>
      <c r="H131" s="35"/>
      <c r="I131" s="34"/>
      <c r="J131" s="152"/>
      <c r="K131" s="152"/>
      <c r="L131" s="155"/>
      <c r="M131" s="155"/>
      <c r="N131" s="155"/>
    </row>
    <row r="132" spans="1:14" x14ac:dyDescent="0.25">
      <c r="H132" s="155"/>
      <c r="I132" s="155"/>
      <c r="J132" s="155"/>
      <c r="K132" s="155"/>
      <c r="L132" s="155"/>
      <c r="M132" s="155"/>
      <c r="N132" s="155"/>
    </row>
    <row r="133" spans="1:14" x14ac:dyDescent="0.25">
      <c r="A133" s="30"/>
      <c r="B133" s="30"/>
      <c r="C133" s="30" t="s">
        <v>6</v>
      </c>
      <c r="D133" s="29">
        <v>44043</v>
      </c>
      <c r="E133" s="39" t="s">
        <v>51</v>
      </c>
      <c r="F133" s="169">
        <v>0.12701806593353823</v>
      </c>
      <c r="G133" s="168">
        <v>1.9593619398512105E-2</v>
      </c>
      <c r="H133" s="88">
        <v>7.4937500000000021</v>
      </c>
      <c r="I133" s="87">
        <v>1.297443635204684E-2</v>
      </c>
      <c r="J133" s="154">
        <f>F133/H133</f>
        <v>1.69498670136498E-2</v>
      </c>
      <c r="K133" s="154">
        <f>J133*(($G133^2+$I133^2)^0.5)</f>
        <v>3.9832040334854924E-4</v>
      </c>
      <c r="L133" s="155"/>
      <c r="M133" s="155"/>
      <c r="N133" s="155"/>
    </row>
    <row r="134" spans="1:14" x14ac:dyDescent="0.25">
      <c r="A134" s="30"/>
      <c r="B134" s="30"/>
      <c r="C134" s="30" t="s">
        <v>6</v>
      </c>
      <c r="D134" s="18">
        <v>44043</v>
      </c>
      <c r="E134" s="30" t="s">
        <v>51</v>
      </c>
      <c r="F134" s="169">
        <v>0.12949718185747214</v>
      </c>
      <c r="G134" s="168">
        <v>1.5122351406628447E-2</v>
      </c>
      <c r="H134" s="88">
        <v>7.388749999999999</v>
      </c>
      <c r="I134" s="87">
        <v>8.4455656829251366E-2</v>
      </c>
      <c r="J134" s="154">
        <f t="shared" ref="J134:J140" si="36">F134/H134</f>
        <v>1.752626382777495E-2</v>
      </c>
      <c r="K134" s="154">
        <f>J134*(($G134^2+$I134^2)^0.5)</f>
        <v>1.5037333650939238E-3</v>
      </c>
      <c r="L134" s="155"/>
      <c r="M134" s="155"/>
      <c r="N134" s="155"/>
    </row>
    <row r="135" spans="1:14" x14ac:dyDescent="0.25">
      <c r="A135" s="30"/>
      <c r="B135" s="30"/>
      <c r="C135" s="30"/>
      <c r="D135" s="30"/>
      <c r="E135" s="30"/>
      <c r="F135" s="169"/>
      <c r="G135" s="168"/>
      <c r="H135" s="88"/>
      <c r="I135" s="87"/>
      <c r="J135" s="154"/>
      <c r="K135" s="154"/>
      <c r="L135" s="155"/>
      <c r="M135" s="155"/>
      <c r="N135" s="155"/>
    </row>
    <row r="136" spans="1:14" x14ac:dyDescent="0.25">
      <c r="A136" s="30"/>
      <c r="B136" s="30"/>
      <c r="C136" s="30" t="s">
        <v>6</v>
      </c>
      <c r="D136" s="18">
        <v>44052</v>
      </c>
      <c r="E136" s="30" t="s">
        <v>51</v>
      </c>
      <c r="F136" s="169">
        <v>0.11016664281598156</v>
      </c>
      <c r="G136" s="168">
        <v>2.4613612342917635E-2</v>
      </c>
      <c r="H136" s="88">
        <v>6.567499999999999</v>
      </c>
      <c r="I136" s="87">
        <v>2.5301879494303414E-2</v>
      </c>
      <c r="J136" s="154">
        <f t="shared" si="36"/>
        <v>1.6774517368249954E-2</v>
      </c>
      <c r="K136" s="154">
        <f>J136*(($G136^2+$I136^2)^0.5)</f>
        <v>5.921226472748619E-4</v>
      </c>
      <c r="L136" s="155"/>
      <c r="M136" s="155"/>
      <c r="N136" s="155"/>
    </row>
    <row r="137" spans="1:14" x14ac:dyDescent="0.25">
      <c r="A137" s="30"/>
      <c r="B137" s="30"/>
      <c r="C137" s="30" t="s">
        <v>6</v>
      </c>
      <c r="D137" s="18">
        <v>44052</v>
      </c>
      <c r="E137" s="30" t="s">
        <v>51</v>
      </c>
      <c r="F137" s="169">
        <v>0.19671616284095275</v>
      </c>
      <c r="G137" s="168">
        <v>3.4950351137354889E-2</v>
      </c>
      <c r="H137" s="88">
        <v>9.6331249999999997</v>
      </c>
      <c r="I137" s="87">
        <v>1.2570379422897208E-2</v>
      </c>
      <c r="J137" s="154">
        <f t="shared" si="36"/>
        <v>2.0420804551062377E-2</v>
      </c>
      <c r="K137" s="154">
        <f>J137*(($G137^2+$I137^2)^0.5)</f>
        <v>7.5847318417011401E-4</v>
      </c>
      <c r="L137" s="155"/>
      <c r="M137" s="155"/>
      <c r="N137" s="155"/>
    </row>
    <row r="138" spans="1:14" x14ac:dyDescent="0.25">
      <c r="A138" s="30"/>
      <c r="B138" s="30"/>
      <c r="C138" s="30"/>
      <c r="D138" s="30"/>
      <c r="E138" s="30"/>
      <c r="F138" s="169"/>
      <c r="G138" s="168"/>
      <c r="H138" s="88"/>
      <c r="I138" s="87"/>
      <c r="J138" s="154"/>
      <c r="K138" s="154"/>
      <c r="L138" s="155"/>
      <c r="M138" s="155"/>
      <c r="N138" s="155"/>
    </row>
    <row r="139" spans="1:14" x14ac:dyDescent="0.25">
      <c r="A139" s="30"/>
      <c r="B139" s="30"/>
      <c r="C139" s="30" t="s">
        <v>6</v>
      </c>
      <c r="D139" s="18">
        <v>44060</v>
      </c>
      <c r="E139" s="30" t="s">
        <v>51</v>
      </c>
      <c r="F139" s="169">
        <v>6.051485713599692E-2</v>
      </c>
      <c r="G139" s="168">
        <v>1.563291810478417E-2</v>
      </c>
      <c r="H139" s="88">
        <v>4.1893750000000001</v>
      </c>
      <c r="I139" s="87">
        <v>2.1309200328163854E-2</v>
      </c>
      <c r="J139" s="154">
        <f t="shared" si="36"/>
        <v>1.4444841327404903E-2</v>
      </c>
      <c r="K139" s="154">
        <f>J139*(($G139^2+$I139^2)^0.5)</f>
        <v>3.8175672830911221E-4</v>
      </c>
      <c r="L139" s="155"/>
      <c r="M139" s="155"/>
      <c r="N139" s="155"/>
    </row>
    <row r="140" spans="1:14" x14ac:dyDescent="0.25">
      <c r="A140" s="30"/>
      <c r="B140" s="30"/>
      <c r="C140" s="30" t="s">
        <v>6</v>
      </c>
      <c r="D140" s="18">
        <v>44060</v>
      </c>
      <c r="E140" s="30" t="s">
        <v>51</v>
      </c>
      <c r="F140" s="169">
        <v>0.12022350605071071</v>
      </c>
      <c r="G140" s="168">
        <v>1.7433216446601521E-2</v>
      </c>
      <c r="H140" s="88">
        <v>7.1656250000000004</v>
      </c>
      <c r="I140" s="87">
        <v>1.3691906273302436E-2</v>
      </c>
      <c r="J140" s="154">
        <f t="shared" si="36"/>
        <v>1.6777811572711479E-2</v>
      </c>
      <c r="K140" s="154">
        <f>J140*(($G140^2+$I140^2)^0.5)</f>
        <v>3.7191732314054295E-4</v>
      </c>
      <c r="L140" s="155"/>
      <c r="M140" s="155"/>
      <c r="N140" s="155"/>
    </row>
  </sheetData>
  <mergeCells count="18">
    <mergeCell ref="L76:L81"/>
    <mergeCell ref="L118:L123"/>
    <mergeCell ref="L125:L130"/>
    <mergeCell ref="L48:L53"/>
    <mergeCell ref="L41:L46"/>
    <mergeCell ref="L55:L60"/>
    <mergeCell ref="L62:L67"/>
    <mergeCell ref="L69:L74"/>
    <mergeCell ref="L104:L109"/>
    <mergeCell ref="L111:L116"/>
    <mergeCell ref="L83:L88"/>
    <mergeCell ref="L90:L95"/>
    <mergeCell ref="L97:L102"/>
    <mergeCell ref="L6:L10"/>
    <mergeCell ref="L13:L17"/>
    <mergeCell ref="L20:L24"/>
    <mergeCell ref="L27:L31"/>
    <mergeCell ref="L34:L3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R152"/>
  <sheetViews>
    <sheetView topLeftCell="J1" zoomScale="60" zoomScaleNormal="60" workbookViewId="0">
      <selection activeCell="AX12" sqref="AX12"/>
    </sheetView>
  </sheetViews>
  <sheetFormatPr defaultRowHeight="15" x14ac:dyDescent="0.25"/>
  <cols>
    <col min="1" max="1" width="13.5703125" customWidth="1"/>
    <col min="2" max="2" width="9.140625" customWidth="1"/>
    <col min="3" max="3" width="8.85546875" customWidth="1"/>
    <col min="4" max="4" width="8.42578125" customWidth="1"/>
    <col min="5" max="5" width="8.140625" customWidth="1"/>
    <col min="6" max="6" width="9.140625" customWidth="1"/>
    <col min="7" max="7" width="8.140625" customWidth="1"/>
    <col min="8" max="8" width="9.140625" customWidth="1"/>
    <col min="9" max="10" width="9.140625" style="16" customWidth="1"/>
    <col min="11" max="11" width="10.28515625" style="16" customWidth="1"/>
    <col min="12" max="12" width="17.28515625" customWidth="1"/>
    <col min="13" max="13" width="5.5703125" customWidth="1"/>
    <col min="14" max="14" width="7" style="16" customWidth="1"/>
    <col min="15" max="16" width="7.7109375" style="16" customWidth="1"/>
    <col min="17" max="17" width="7.7109375" style="83" customWidth="1"/>
    <col min="18" max="18" width="6.85546875" style="22" customWidth="1"/>
    <col min="19" max="19" width="7.85546875" style="2" customWidth="1"/>
    <col min="20" max="20" width="6.7109375" style="2" customWidth="1"/>
    <col min="21" max="21" width="7.5703125" customWidth="1"/>
    <col min="22" max="22" width="6.7109375" customWidth="1"/>
    <col min="23" max="24" width="6.7109375" style="2" customWidth="1"/>
    <col min="25" max="26" width="8.42578125" style="16" customWidth="1"/>
    <col min="27" max="27" width="7.7109375" customWidth="1"/>
    <col min="28" max="28" width="7.140625" customWidth="1"/>
    <col min="29" max="29" width="7.5703125" customWidth="1"/>
    <col min="30" max="30" width="6.85546875" customWidth="1"/>
    <col min="31" max="31" width="7.42578125" customWidth="1"/>
    <col min="32" max="32" width="7.5703125" customWidth="1"/>
    <col min="33" max="34" width="7.5703125" style="16" customWidth="1"/>
    <col min="35" max="38" width="9.28515625" bestFit="1" customWidth="1"/>
    <col min="39" max="39" width="8" customWidth="1"/>
    <col min="40" max="40" width="7.7109375" customWidth="1"/>
    <col min="41" max="41" width="10.5703125" bestFit="1" customWidth="1"/>
    <col min="42" max="42" width="10.5703125" style="16" customWidth="1"/>
  </cols>
  <sheetData>
    <row r="1" spans="1:66" ht="15" customHeight="1" x14ac:dyDescent="0.25">
      <c r="M1" s="10"/>
      <c r="N1" s="10"/>
      <c r="O1" s="10"/>
      <c r="P1" s="10"/>
      <c r="Q1" s="96"/>
      <c r="S1" s="257" t="s">
        <v>47</v>
      </c>
      <c r="T1" s="258"/>
      <c r="U1" s="258"/>
      <c r="V1" s="258"/>
      <c r="W1" s="258"/>
      <c r="X1" s="258"/>
      <c r="Y1" s="258"/>
      <c r="Z1" s="259"/>
      <c r="AA1" s="257" t="s">
        <v>26</v>
      </c>
      <c r="AB1" s="258"/>
      <c r="AC1" s="258"/>
      <c r="AD1" s="258"/>
      <c r="AE1" s="258"/>
      <c r="AF1" s="258"/>
      <c r="AG1" s="258"/>
      <c r="AH1" s="259"/>
      <c r="AI1" s="257" t="s">
        <v>27</v>
      </c>
      <c r="AJ1" s="258"/>
      <c r="AK1" s="258"/>
      <c r="AL1" s="258"/>
      <c r="AM1" s="258"/>
      <c r="AN1" s="258"/>
      <c r="AO1" s="258"/>
      <c r="AP1" s="259"/>
      <c r="AQ1" s="257" t="s">
        <v>28</v>
      </c>
      <c r="AR1" s="258"/>
      <c r="AS1" s="258"/>
      <c r="AT1" s="258"/>
      <c r="AU1" s="258"/>
      <c r="AV1" s="258"/>
      <c r="AW1" s="258"/>
      <c r="AX1" s="259"/>
      <c r="AY1" s="257" t="s">
        <v>29</v>
      </c>
      <c r="AZ1" s="258"/>
      <c r="BA1" s="258"/>
      <c r="BB1" s="258"/>
      <c r="BC1" s="258"/>
      <c r="BD1" s="258"/>
      <c r="BE1" s="258"/>
      <c r="BF1" s="259"/>
      <c r="BG1" s="257" t="s">
        <v>66</v>
      </c>
      <c r="BH1" s="258"/>
      <c r="BI1" s="258"/>
      <c r="BJ1" s="258"/>
      <c r="BK1" s="258"/>
      <c r="BL1" s="258"/>
      <c r="BM1" s="258"/>
      <c r="BN1" s="259"/>
    </row>
    <row r="2" spans="1:66" x14ac:dyDescent="0.25">
      <c r="B2" s="253" t="s">
        <v>63</v>
      </c>
      <c r="C2" s="254"/>
      <c r="D2" s="254"/>
      <c r="E2" s="254"/>
      <c r="F2" s="254"/>
      <c r="G2" s="255"/>
      <c r="L2" s="52" t="s">
        <v>49</v>
      </c>
      <c r="R2" s="23" t="s">
        <v>9</v>
      </c>
      <c r="S2" s="257" t="s">
        <v>95</v>
      </c>
      <c r="T2" s="258"/>
      <c r="U2" s="258"/>
      <c r="V2" s="258"/>
      <c r="W2" s="258"/>
      <c r="X2" s="258"/>
      <c r="Y2" s="258"/>
      <c r="Z2" s="259"/>
      <c r="AA2" s="257" t="s">
        <v>96</v>
      </c>
      <c r="AB2" s="258"/>
      <c r="AC2" s="258"/>
      <c r="AD2" s="258"/>
      <c r="AE2" s="258"/>
      <c r="AF2" s="258"/>
      <c r="AG2" s="258"/>
      <c r="AH2" s="259"/>
      <c r="AI2" s="257" t="s">
        <v>97</v>
      </c>
      <c r="AJ2" s="258"/>
      <c r="AK2" s="258"/>
      <c r="AL2" s="258"/>
      <c r="AM2" s="258"/>
      <c r="AN2" s="258"/>
      <c r="AO2" s="258"/>
      <c r="AP2" s="259"/>
      <c r="AQ2" s="257" t="s">
        <v>98</v>
      </c>
      <c r="AR2" s="258"/>
      <c r="AS2" s="258"/>
      <c r="AT2" s="258"/>
      <c r="AU2" s="258"/>
      <c r="AV2" s="258"/>
      <c r="AW2" s="258"/>
      <c r="AX2" s="259"/>
      <c r="AY2" s="257" t="s">
        <v>94</v>
      </c>
      <c r="AZ2" s="258"/>
      <c r="BA2" s="258"/>
      <c r="BB2" s="258"/>
      <c r="BC2" s="258"/>
      <c r="BD2" s="258"/>
      <c r="BE2" s="258"/>
      <c r="BF2" s="259"/>
      <c r="BG2" s="257" t="s">
        <v>62</v>
      </c>
      <c r="BH2" s="258"/>
      <c r="BI2" s="258"/>
      <c r="BJ2" s="258"/>
      <c r="BK2" s="258"/>
      <c r="BL2" s="258"/>
      <c r="BM2" s="258"/>
      <c r="BN2" s="259"/>
    </row>
    <row r="3" spans="1:66" s="2" customFormat="1" x14ac:dyDescent="0.25">
      <c r="B3" s="248" t="s">
        <v>15</v>
      </c>
      <c r="C3" s="248"/>
      <c r="D3" s="248" t="s">
        <v>16</v>
      </c>
      <c r="E3" s="248"/>
      <c r="F3" s="248" t="s">
        <v>17</v>
      </c>
      <c r="G3" s="248"/>
      <c r="I3" s="17" t="s">
        <v>61</v>
      </c>
      <c r="J3" s="47" t="s">
        <v>21</v>
      </c>
      <c r="K3" s="16"/>
      <c r="L3" s="30"/>
      <c r="N3" s="16" t="s">
        <v>55</v>
      </c>
      <c r="O3" s="16"/>
      <c r="P3" s="16"/>
      <c r="R3" s="24"/>
      <c r="S3" s="248" t="s">
        <v>15</v>
      </c>
      <c r="T3" s="248"/>
      <c r="U3" s="248" t="s">
        <v>16</v>
      </c>
      <c r="V3" s="248"/>
      <c r="W3" s="249" t="s">
        <v>17</v>
      </c>
      <c r="X3" s="250"/>
      <c r="Y3" s="250"/>
      <c r="Z3" s="251"/>
      <c r="AA3" s="248" t="s">
        <v>15</v>
      </c>
      <c r="AB3" s="248"/>
      <c r="AC3" s="248" t="s">
        <v>16</v>
      </c>
      <c r="AD3" s="248"/>
      <c r="AE3" s="249" t="s">
        <v>17</v>
      </c>
      <c r="AF3" s="250"/>
      <c r="AG3" s="250"/>
      <c r="AH3" s="251"/>
      <c r="AI3" s="248" t="s">
        <v>15</v>
      </c>
      <c r="AJ3" s="248"/>
      <c r="AK3" s="248" t="s">
        <v>16</v>
      </c>
      <c r="AL3" s="248"/>
      <c r="AM3" s="249" t="s">
        <v>17</v>
      </c>
      <c r="AN3" s="250"/>
      <c r="AO3" s="250"/>
      <c r="AP3" s="251"/>
      <c r="AQ3" s="248" t="s">
        <v>15</v>
      </c>
      <c r="AR3" s="248"/>
      <c r="AS3" s="248" t="s">
        <v>16</v>
      </c>
      <c r="AT3" s="248"/>
      <c r="AU3" s="249" t="s">
        <v>17</v>
      </c>
      <c r="AV3" s="250"/>
      <c r="AW3" s="250"/>
      <c r="AX3" s="251"/>
      <c r="AY3" s="248" t="s">
        <v>15</v>
      </c>
      <c r="AZ3" s="248"/>
      <c r="BA3" s="248" t="s">
        <v>16</v>
      </c>
      <c r="BB3" s="248"/>
      <c r="BC3" s="249" t="s">
        <v>17</v>
      </c>
      <c r="BD3" s="250"/>
      <c r="BE3" s="250"/>
      <c r="BF3" s="251"/>
      <c r="BG3" s="248" t="s">
        <v>15</v>
      </c>
      <c r="BH3" s="248"/>
      <c r="BI3" s="248" t="s">
        <v>16</v>
      </c>
      <c r="BJ3" s="248"/>
      <c r="BK3" s="249" t="s">
        <v>17</v>
      </c>
      <c r="BL3" s="250"/>
      <c r="BM3" s="250"/>
      <c r="BN3" s="251"/>
    </row>
    <row r="4" spans="1:66" x14ac:dyDescent="0.25">
      <c r="B4" s="14" t="s">
        <v>10</v>
      </c>
      <c r="C4" s="14" t="s">
        <v>0</v>
      </c>
      <c r="D4" s="14" t="s">
        <v>10</v>
      </c>
      <c r="E4" s="14" t="s">
        <v>0</v>
      </c>
      <c r="F4" s="14" t="s">
        <v>10</v>
      </c>
      <c r="G4" s="94" t="s">
        <v>52</v>
      </c>
      <c r="H4" s="95" t="s">
        <v>53</v>
      </c>
      <c r="I4" s="127"/>
      <c r="J4" s="127"/>
      <c r="K4" s="90"/>
      <c r="L4" s="30"/>
      <c r="N4" s="17" t="s">
        <v>61</v>
      </c>
      <c r="O4" s="47" t="s">
        <v>21</v>
      </c>
      <c r="P4" s="47"/>
      <c r="R4" s="24"/>
      <c r="S4" s="14" t="s">
        <v>10</v>
      </c>
      <c r="T4" s="14" t="s">
        <v>0</v>
      </c>
      <c r="U4" s="14" t="s">
        <v>10</v>
      </c>
      <c r="V4" s="14" t="s">
        <v>0</v>
      </c>
      <c r="W4" s="14" t="s">
        <v>10</v>
      </c>
      <c r="X4" s="14" t="s">
        <v>0</v>
      </c>
      <c r="Y4" s="14" t="s">
        <v>18</v>
      </c>
      <c r="Z4" s="14" t="s">
        <v>0</v>
      </c>
      <c r="AA4" s="14" t="s">
        <v>10</v>
      </c>
      <c r="AB4" s="14" t="s">
        <v>0</v>
      </c>
      <c r="AC4" s="14" t="s">
        <v>10</v>
      </c>
      <c r="AD4" s="14" t="s">
        <v>0</v>
      </c>
      <c r="AE4" s="14" t="s">
        <v>10</v>
      </c>
      <c r="AF4" s="14" t="s">
        <v>0</v>
      </c>
      <c r="AG4" s="14" t="s">
        <v>18</v>
      </c>
      <c r="AH4" s="14" t="s">
        <v>0</v>
      </c>
      <c r="AI4" s="14" t="s">
        <v>10</v>
      </c>
      <c r="AJ4" s="14" t="s">
        <v>0</v>
      </c>
      <c r="AK4" s="14" t="s">
        <v>10</v>
      </c>
      <c r="AL4" s="14" t="s">
        <v>0</v>
      </c>
      <c r="AM4" s="14" t="s">
        <v>10</v>
      </c>
      <c r="AN4" s="14" t="s">
        <v>0</v>
      </c>
      <c r="AO4" s="14" t="s">
        <v>18</v>
      </c>
      <c r="AP4" s="14" t="s">
        <v>0</v>
      </c>
      <c r="AQ4" s="14" t="s">
        <v>10</v>
      </c>
      <c r="AR4" s="14" t="s">
        <v>0</v>
      </c>
      <c r="AS4" s="14" t="s">
        <v>10</v>
      </c>
      <c r="AT4" s="14" t="s">
        <v>0</v>
      </c>
      <c r="AU4" s="14" t="s">
        <v>10</v>
      </c>
      <c r="AV4" s="14" t="s">
        <v>0</v>
      </c>
      <c r="AW4" s="14" t="s">
        <v>18</v>
      </c>
      <c r="AX4" s="14" t="s">
        <v>0</v>
      </c>
      <c r="AY4" s="14" t="s">
        <v>10</v>
      </c>
      <c r="AZ4" s="14" t="s">
        <v>0</v>
      </c>
      <c r="BA4" s="14" t="s">
        <v>10</v>
      </c>
      <c r="BB4" s="14" t="s">
        <v>0</v>
      </c>
      <c r="BC4" s="14" t="s">
        <v>10</v>
      </c>
      <c r="BD4" s="14" t="s">
        <v>0</v>
      </c>
      <c r="BE4" s="14" t="s">
        <v>18</v>
      </c>
      <c r="BF4" s="14" t="s">
        <v>0</v>
      </c>
      <c r="BG4" s="14" t="s">
        <v>10</v>
      </c>
      <c r="BH4" s="14" t="s">
        <v>0</v>
      </c>
      <c r="BI4" s="14" t="s">
        <v>10</v>
      </c>
      <c r="BJ4" s="14" t="s">
        <v>0</v>
      </c>
      <c r="BK4" s="14" t="s">
        <v>10</v>
      </c>
      <c r="BL4" s="14" t="s">
        <v>0</v>
      </c>
      <c r="BM4" s="14" t="s">
        <v>18</v>
      </c>
      <c r="BN4" s="14" t="s">
        <v>0</v>
      </c>
    </row>
    <row r="5" spans="1:66" x14ac:dyDescent="0.25">
      <c r="A5" s="39" t="s">
        <v>62</v>
      </c>
      <c r="B5" s="7">
        <v>5.5069007625576216E-3</v>
      </c>
      <c r="C5" s="7">
        <v>1.705188238144179E-4</v>
      </c>
      <c r="D5" s="7">
        <v>5.2169498308375674E-3</v>
      </c>
      <c r="E5" s="7">
        <v>1.7800241825649801E-4</v>
      </c>
      <c r="F5" s="174">
        <f t="shared" ref="F5:F10" si="0">AVERAGE(B5,D5)</f>
        <v>5.3619252966975945E-3</v>
      </c>
      <c r="G5" s="20">
        <f t="shared" ref="G5:G10" si="1">$F5*(((($C5/$B5)^2)+(($E5/$D5)^2))^0.5)</f>
        <v>2.4705505204712126E-4</v>
      </c>
      <c r="H5" s="92">
        <f t="shared" ref="H5:H10" si="2">_xlfn.STDEV.S(B5,D5)</f>
        <v>2.0502627003060793E-4</v>
      </c>
      <c r="I5" s="44" t="s">
        <v>67</v>
      </c>
      <c r="J5" s="176" t="s">
        <v>56</v>
      </c>
      <c r="K5" s="178"/>
      <c r="L5" s="15">
        <f>F17/F5</f>
        <v>6.0628346185208244</v>
      </c>
      <c r="M5" s="131">
        <f t="shared" ref="M5:M10" si="3">L5*((((G5/F5)^2)+((G17/F17)^2))^0.5)</f>
        <v>0.33428033906616655</v>
      </c>
      <c r="N5" s="99" t="s">
        <v>77</v>
      </c>
      <c r="O5" s="99" t="s">
        <v>54</v>
      </c>
      <c r="P5" s="91"/>
      <c r="R5" s="24">
        <v>0</v>
      </c>
      <c r="S5" s="7">
        <v>3.9190540445979132E-2</v>
      </c>
      <c r="T5" s="7">
        <v>1.2161425065127288E-3</v>
      </c>
      <c r="U5" s="7">
        <v>3.8477435259664849E-2</v>
      </c>
      <c r="V5" s="7">
        <v>1.059156495374971E-3</v>
      </c>
      <c r="W5" s="188">
        <f t="shared" ref="W5:W12" si="4">AVERAGE(S5,U5)</f>
        <v>3.8833987852821994E-2</v>
      </c>
      <c r="X5" s="40">
        <f>W5*((((T5/S5)^2)+((V5/U5)^2))^0.5)</f>
        <v>1.610873288746149E-3</v>
      </c>
      <c r="Y5" s="46">
        <f t="shared" ref="Y5:Y12" si="5">W5/$W$5</f>
        <v>1</v>
      </c>
      <c r="Z5" s="40">
        <f>Y5*((((X5/W5)^2)+(($X$5/$W$5)^2))^0.5)</f>
        <v>5.8663016037478831E-2</v>
      </c>
      <c r="AA5" s="7">
        <v>4.1405238944116386E-2</v>
      </c>
      <c r="AB5" s="7">
        <v>1.5499338593370098E-3</v>
      </c>
      <c r="AC5" s="7">
        <v>3.8036104139080165E-2</v>
      </c>
      <c r="AD5" s="7">
        <v>9.407129093396354E-4</v>
      </c>
      <c r="AE5" s="188">
        <f t="shared" ref="AE5:AE12" si="6">AVERAGE(AA5,AC5)</f>
        <v>3.9720671541598279E-2</v>
      </c>
      <c r="AF5" s="40">
        <f>AE5*((((AB5/AA5)^2)+((AD5/AC5)^2))^0.5)</f>
        <v>1.7820941123632679E-3</v>
      </c>
      <c r="AG5" s="46">
        <f t="shared" ref="AG5:AG12" si="7">AE5/$AE$5</f>
        <v>1</v>
      </c>
      <c r="AH5" s="46">
        <f t="shared" ref="AH5:AH12" si="8">AG5*((((AF5/AE5)^2)+(($AF$5/$AE$5)^2))^0.5)</f>
        <v>6.3449623717715356E-2</v>
      </c>
      <c r="AI5" s="7">
        <v>4.8842435565119961E-2</v>
      </c>
      <c r="AJ5" s="7">
        <v>9.6673615004432543E-4</v>
      </c>
      <c r="AK5" s="7">
        <v>4.2624598942403419E-2</v>
      </c>
      <c r="AL5" s="7">
        <v>1.1205416932579707E-4</v>
      </c>
      <c r="AM5" s="188">
        <f>AVERAGE(AI5,AK5)</f>
        <v>4.5733517253761694E-2</v>
      </c>
      <c r="AN5" s="40">
        <f>AM5*((((AJ5/AI5)^2)+((AL5/AK5)^2))^0.5)</f>
        <v>9.1315072717907937E-4</v>
      </c>
      <c r="AO5" s="46">
        <f t="shared" ref="AO5:AO12" si="9">AM5/$AM$5</f>
        <v>1</v>
      </c>
      <c r="AP5" s="46">
        <f t="shared" ref="AP5:AP12" si="10">AO5*((((AN5/AM5)^2)+(($AN$5/$AM$5)^2))^0.5)</f>
        <v>2.8237280235892812E-2</v>
      </c>
      <c r="AQ5" s="7">
        <v>4.6839356267488828E-2</v>
      </c>
      <c r="AR5" s="7">
        <v>2.0382944844221035E-3</v>
      </c>
      <c r="AS5" s="7">
        <v>4.0489716435235697E-2</v>
      </c>
      <c r="AT5" s="7">
        <v>9.1491696632665942E-4</v>
      </c>
      <c r="AU5" s="188">
        <f t="shared" ref="AU5:AU12" si="11">AVERAGE(AQ5,AS5)</f>
        <v>4.3664536351362263E-2</v>
      </c>
      <c r="AV5" s="40">
        <f>AU5*((((AR5/AQ5)^2)+((AT5/AS5)^2))^0.5)</f>
        <v>2.1410301295406524E-3</v>
      </c>
      <c r="AW5" s="46">
        <f t="shared" ref="AW5:AW12" si="12">AU5/$AU$5</f>
        <v>1</v>
      </c>
      <c r="AX5" s="46">
        <f>AW5*((((AV5/AU5)^2)+(($AV$5/$AU$5)^2))^0.5)</f>
        <v>6.934400544828756E-2</v>
      </c>
      <c r="AY5" s="7">
        <v>3.8635095405866626E-2</v>
      </c>
      <c r="AZ5" s="7">
        <v>1.8661905005160572E-3</v>
      </c>
      <c r="BA5" s="7">
        <v>3.6282254028920997E-2</v>
      </c>
      <c r="BB5" s="7">
        <v>1.8344523012624083E-4</v>
      </c>
      <c r="BC5" s="188">
        <f t="shared" ref="BC5:BC12" si="13">AVERAGE(AY5,BA5)</f>
        <v>3.7458674717393808E-2</v>
      </c>
      <c r="BD5" s="40">
        <f>BC5*((((AZ5/AY5)^2)+((BB5/BA5)^2))^0.5)</f>
        <v>1.8192511257465157E-3</v>
      </c>
      <c r="BE5" s="46">
        <f t="shared" ref="BE5:BE12" si="14">BC5/$BC$5</f>
        <v>1</v>
      </c>
      <c r="BF5" s="46">
        <f t="shared" ref="BF5:BF12" si="15">BE5*((((BD5/BC5)^2)+(($BD$5/$BC$5)^2))^0.5)</f>
        <v>6.8683946637294352E-2</v>
      </c>
      <c r="BG5" s="7">
        <v>3.2388531813833672E-2</v>
      </c>
      <c r="BH5" s="7">
        <v>1.6486128433989693E-4</v>
      </c>
      <c r="BI5" s="7">
        <v>3.2628400807647763E-2</v>
      </c>
      <c r="BJ5" s="7">
        <v>9.7399299106126389E-4</v>
      </c>
      <c r="BK5" s="188">
        <f t="shared" ref="BK5:BK12" si="16">AVERAGE(BG5,BI5)</f>
        <v>3.2508466310740718E-2</v>
      </c>
      <c r="BL5" s="40">
        <f>BK5*((((BH5/BG5)^2)+((BJ5/BI5)^2))^0.5)</f>
        <v>9.8441959546205124E-4</v>
      </c>
      <c r="BM5" s="46">
        <f t="shared" ref="BM5:BM12" si="17">BK5/$BK$5</f>
        <v>1</v>
      </c>
      <c r="BN5" s="46">
        <f t="shared" ref="BN5:BN12" si="18">BM5*((((BL5/BK5)^2)+(($BL$5/$BK$5)^2))^0.5)</f>
        <v>4.2825137601409879E-2</v>
      </c>
    </row>
    <row r="6" spans="1:66" x14ac:dyDescent="0.25">
      <c r="A6" s="39" t="s">
        <v>94</v>
      </c>
      <c r="B6" s="7">
        <v>9.0893190856830199E-3</v>
      </c>
      <c r="C6" s="7">
        <v>2.3467919388607688E-4</v>
      </c>
      <c r="D6" s="7">
        <v>7.7393990262578354E-3</v>
      </c>
      <c r="E6" s="7">
        <v>1.4580342768402021E-4</v>
      </c>
      <c r="F6" s="174">
        <f t="shared" si="0"/>
        <v>8.4143590559704277E-3</v>
      </c>
      <c r="G6" s="20">
        <f t="shared" si="1"/>
        <v>2.6893649237438118E-4</v>
      </c>
      <c r="H6" s="92">
        <f t="shared" si="2"/>
        <v>9.5453762807929516E-4</v>
      </c>
      <c r="I6" s="44" t="s">
        <v>68</v>
      </c>
      <c r="J6" s="176" t="s">
        <v>56</v>
      </c>
      <c r="K6" s="179"/>
      <c r="L6" s="15">
        <f t="shared" ref="L6:L10" si="19">F18/F6</f>
        <v>4.4517561549521609</v>
      </c>
      <c r="M6" s="131">
        <f t="shared" si="3"/>
        <v>0.25882615197374714</v>
      </c>
      <c r="N6" s="99" t="s">
        <v>78</v>
      </c>
      <c r="O6" s="187" t="s">
        <v>56</v>
      </c>
      <c r="P6" s="98"/>
      <c r="R6" s="24">
        <v>9</v>
      </c>
      <c r="S6" s="7">
        <v>3.3045960311816405E-2</v>
      </c>
      <c r="T6" s="7">
        <v>1.0824286242986589E-3</v>
      </c>
      <c r="U6" s="7">
        <v>2.7288346138176229E-2</v>
      </c>
      <c r="V6" s="7">
        <v>6.8491329610206669E-4</v>
      </c>
      <c r="W6" s="188">
        <f t="shared" si="4"/>
        <v>3.0167153224996315E-2</v>
      </c>
      <c r="X6" s="40">
        <f t="shared" ref="X6:X12" si="20">W6*((((T6/S6)^2)+((V6/U6)^2))^0.5)</f>
        <v>1.2448737279997294E-3</v>
      </c>
      <c r="Y6" s="46">
        <f t="shared" si="5"/>
        <v>0.77682347070117153</v>
      </c>
      <c r="Z6" s="40">
        <f t="shared" ref="Z6:Z12" si="21">Y6*((((X6/W6)^2)+(($X$5/$W$5)^2))^0.5)</f>
        <v>4.5452780298507654E-2</v>
      </c>
      <c r="AA6" s="7">
        <v>3.3670275961578774E-2</v>
      </c>
      <c r="AB6" s="7">
        <v>6.8166811581289028E-4</v>
      </c>
      <c r="AC6" s="7">
        <v>2.9864272569466332E-2</v>
      </c>
      <c r="AD6" s="7">
        <v>1.6793983444942514E-3</v>
      </c>
      <c r="AE6" s="188">
        <f t="shared" si="6"/>
        <v>3.1767274265522553E-2</v>
      </c>
      <c r="AF6" s="40">
        <f t="shared" ref="AF6:AF12" si="22">AE6*((((AB6/AA6)^2)+((AD6/AC6)^2))^0.5)</f>
        <v>1.8986573786843564E-3</v>
      </c>
      <c r="AG6" s="46">
        <f t="shared" si="7"/>
        <v>0.79976679730234745</v>
      </c>
      <c r="AH6" s="46">
        <f t="shared" si="8"/>
        <v>5.9769431067253402E-2</v>
      </c>
      <c r="AI6" s="7">
        <v>3.750923438606156E-2</v>
      </c>
      <c r="AJ6" s="7">
        <v>6.4047333795896194E-4</v>
      </c>
      <c r="AK6" s="7">
        <v>3.1863766807161298E-2</v>
      </c>
      <c r="AL6" s="7">
        <v>9.6655919989387573E-4</v>
      </c>
      <c r="AM6" s="188">
        <f t="shared" ref="AM6:AM11" si="23">AVERAGE(AI6,AK6)</f>
        <v>3.4686500596611429E-2</v>
      </c>
      <c r="AN6" s="40">
        <f t="shared" ref="AN6:AN12" si="24">AM6*((((AJ6/AI6)^2)+((AL6/AK6)^2))^0.5)</f>
        <v>1.2074276188652709E-3</v>
      </c>
      <c r="AO6" s="46">
        <f t="shared" si="9"/>
        <v>0.7584481290635563</v>
      </c>
      <c r="AP6" s="46">
        <f t="shared" si="10"/>
        <v>3.0436260677393814E-2</v>
      </c>
      <c r="AQ6" s="7">
        <v>3.1668444540067418E-2</v>
      </c>
      <c r="AR6" s="7">
        <v>8.587233158607072E-4</v>
      </c>
      <c r="AS6" s="7">
        <v>2.8517273000564381E-2</v>
      </c>
      <c r="AT6" s="7">
        <v>1.848400700815269E-4</v>
      </c>
      <c r="AU6" s="188">
        <f t="shared" si="11"/>
        <v>3.0092858770315901E-2</v>
      </c>
      <c r="AV6" s="40">
        <f t="shared" ref="AV6:AV12" si="25">AU6*((((AR6/AQ6)^2)+((AT6/AS6)^2))^0.5)</f>
        <v>8.389880252935196E-4</v>
      </c>
      <c r="AW6" s="46">
        <f t="shared" si="12"/>
        <v>0.68918305986723372</v>
      </c>
      <c r="AX6" s="46">
        <f t="shared" ref="AX6:AX11" si="26">AW6*((((AV6/AU6)^2)+(($AV$5/$AU$5)^2))^0.5)</f>
        <v>3.887376328551885E-2</v>
      </c>
      <c r="AY6" s="7">
        <v>3.3966748558975718E-2</v>
      </c>
      <c r="AZ6" s="7">
        <v>1.9137847480310529E-3</v>
      </c>
      <c r="BA6" s="7">
        <v>2.8263817032670231E-2</v>
      </c>
      <c r="BB6" s="7">
        <v>9.1062895139084062E-5</v>
      </c>
      <c r="BC6" s="188">
        <f t="shared" si="13"/>
        <v>3.1115282795822975E-2</v>
      </c>
      <c r="BD6" s="40">
        <f t="shared" ref="BD6:BD12" si="27">BC6*((((AZ6/AY6)^2)+((BB6/BA6)^2))^0.5)</f>
        <v>1.7559889175742371E-3</v>
      </c>
      <c r="BE6" s="46">
        <f t="shared" si="14"/>
        <v>0.83065626401819015</v>
      </c>
      <c r="BF6" s="46">
        <f t="shared" si="15"/>
        <v>6.1847053028478774E-2</v>
      </c>
      <c r="BG6" s="7">
        <v>2.9288811902130389E-2</v>
      </c>
      <c r="BH6" s="7">
        <v>2.287239513764176E-4</v>
      </c>
      <c r="BI6" s="7">
        <v>2.9164248787284453E-2</v>
      </c>
      <c r="BJ6" s="7">
        <v>8.6186196695505683E-4</v>
      </c>
      <c r="BK6" s="188">
        <f t="shared" si="16"/>
        <v>2.9226530344707423E-2</v>
      </c>
      <c r="BL6" s="40">
        <f t="shared" ref="BL6:BL12" si="28">BK6*((((BH6/BG6)^2)+((BJ6/BI6)^2))^0.5)</f>
        <v>8.9335011109689265E-4</v>
      </c>
      <c r="BM6" s="46">
        <f t="shared" si="17"/>
        <v>0.89904365420804389</v>
      </c>
      <c r="BN6" s="46">
        <f t="shared" si="18"/>
        <v>3.8682930869548937E-2</v>
      </c>
    </row>
    <row r="7" spans="1:66" x14ac:dyDescent="0.25">
      <c r="A7" s="30" t="s">
        <v>95</v>
      </c>
      <c r="B7" s="7">
        <v>7.8044895984203588E-3</v>
      </c>
      <c r="C7" s="7">
        <v>3.5170941325123961E-4</v>
      </c>
      <c r="D7" s="7">
        <v>6.2094276371350218E-3</v>
      </c>
      <c r="E7" s="7">
        <v>1.6774397540472553E-4</v>
      </c>
      <c r="F7" s="20">
        <f t="shared" si="0"/>
        <v>7.0069586177776907E-3</v>
      </c>
      <c r="G7" s="20">
        <f t="shared" si="1"/>
        <v>3.6815771391478187E-4</v>
      </c>
      <c r="H7" s="92">
        <f t="shared" si="2"/>
        <v>1.1278791292375762E-3</v>
      </c>
      <c r="I7" s="44" t="s">
        <v>69</v>
      </c>
      <c r="J7" s="44" t="s">
        <v>54</v>
      </c>
      <c r="K7" s="45"/>
      <c r="L7" s="15">
        <f t="shared" si="19"/>
        <v>5.5422031113890728</v>
      </c>
      <c r="M7" s="131">
        <f t="shared" si="3"/>
        <v>0.37100932925974422</v>
      </c>
      <c r="N7" s="99" t="s">
        <v>79</v>
      </c>
      <c r="O7" s="99" t="s">
        <v>54</v>
      </c>
      <c r="P7" s="98"/>
      <c r="R7" s="24">
        <v>18</v>
      </c>
      <c r="S7" s="7">
        <v>2.943276479832568E-2</v>
      </c>
      <c r="T7" s="7">
        <v>9.9354647732302691E-4</v>
      </c>
      <c r="U7" s="7">
        <v>2.4074250438407659E-2</v>
      </c>
      <c r="V7" s="7">
        <v>7.2453535278781144E-4</v>
      </c>
      <c r="W7" s="188">
        <f t="shared" si="4"/>
        <v>2.675350761836667E-2</v>
      </c>
      <c r="X7" s="40">
        <f t="shared" si="20"/>
        <v>1.2099156027300135E-3</v>
      </c>
      <c r="Y7" s="46">
        <f t="shared" si="5"/>
        <v>0.68891991519800977</v>
      </c>
      <c r="Z7" s="40">
        <f t="shared" si="21"/>
        <v>4.2277099076174343E-2</v>
      </c>
      <c r="AA7" s="7">
        <v>3.1141107289904189E-2</v>
      </c>
      <c r="AB7" s="7">
        <v>8.9128921528255098E-4</v>
      </c>
      <c r="AC7" s="7">
        <v>2.5775473052036132E-2</v>
      </c>
      <c r="AD7" s="7">
        <v>1.4456495181368804E-3</v>
      </c>
      <c r="AE7" s="188">
        <f t="shared" si="6"/>
        <v>2.8458290170970159E-2</v>
      </c>
      <c r="AF7" s="40">
        <f t="shared" si="22"/>
        <v>1.7919297129428649E-3</v>
      </c>
      <c r="AG7" s="46">
        <f t="shared" si="7"/>
        <v>0.71646044909302797</v>
      </c>
      <c r="AH7" s="46">
        <f t="shared" si="8"/>
        <v>5.5393816079884015E-2</v>
      </c>
      <c r="AI7" s="7">
        <v>3.3105100026333496E-2</v>
      </c>
      <c r="AJ7" s="7">
        <v>6.2488175300833633E-4</v>
      </c>
      <c r="AK7" s="7">
        <v>2.5954976391032458E-2</v>
      </c>
      <c r="AL7" s="7">
        <v>6.3676900674201886E-4</v>
      </c>
      <c r="AM7" s="188">
        <f t="shared" si="23"/>
        <v>2.9530038208682975E-2</v>
      </c>
      <c r="AN7" s="40">
        <f t="shared" si="24"/>
        <v>9.1409152484587077E-4</v>
      </c>
      <c r="AO7" s="46">
        <f t="shared" si="9"/>
        <v>0.6456979471932931</v>
      </c>
      <c r="AP7" s="46">
        <f t="shared" si="10"/>
        <v>2.3784670746757133E-2</v>
      </c>
      <c r="AQ7" s="7">
        <v>2.7123523495221874E-2</v>
      </c>
      <c r="AR7" s="7">
        <v>3.5590548552594454E-4</v>
      </c>
      <c r="AS7" s="7">
        <v>2.4847924989887894E-2</v>
      </c>
      <c r="AT7" s="7">
        <v>3.2646915591508528E-4</v>
      </c>
      <c r="AU7" s="188">
        <f t="shared" si="11"/>
        <v>2.5985724242554884E-2</v>
      </c>
      <c r="AV7" s="40">
        <f t="shared" si="25"/>
        <v>4.8252554329053629E-4</v>
      </c>
      <c r="AW7" s="46">
        <f t="shared" si="12"/>
        <v>0.59512195511367594</v>
      </c>
      <c r="AX7" s="46">
        <f t="shared" si="26"/>
        <v>3.1203342788639742E-2</v>
      </c>
      <c r="AY7" s="7">
        <v>2.7764830907342809E-2</v>
      </c>
      <c r="AZ7" s="7">
        <v>5.6064602389797283E-4</v>
      </c>
      <c r="BA7" s="7">
        <v>2.5526610623921728E-2</v>
      </c>
      <c r="BB7" s="7">
        <v>1.0711792592029631E-3</v>
      </c>
      <c r="BC7" s="188">
        <f t="shared" si="13"/>
        <v>2.6645720765632271E-2</v>
      </c>
      <c r="BD7" s="40">
        <f t="shared" si="27"/>
        <v>1.2408604257717506E-3</v>
      </c>
      <c r="BE7" s="46">
        <f t="shared" si="14"/>
        <v>0.71133645188091565</v>
      </c>
      <c r="BF7" s="46">
        <f t="shared" si="15"/>
        <v>4.7862951416009714E-2</v>
      </c>
      <c r="BG7" s="7">
        <v>2.2304328548339972E-2</v>
      </c>
      <c r="BH7" s="7">
        <v>9.8932349830735161E-4</v>
      </c>
      <c r="BI7" s="7">
        <v>2.1625076966996552E-2</v>
      </c>
      <c r="BJ7" s="7">
        <v>3.1375728818845049E-4</v>
      </c>
      <c r="BK7" s="188">
        <f t="shared" si="16"/>
        <v>2.1964702757668264E-2</v>
      </c>
      <c r="BL7" s="40">
        <f t="shared" si="28"/>
        <v>1.0250565809277264E-3</v>
      </c>
      <c r="BM7" s="79">
        <f t="shared" si="17"/>
        <v>0.67566099697576876</v>
      </c>
      <c r="BN7" s="46">
        <f t="shared" si="18"/>
        <v>3.7588447210500968E-2</v>
      </c>
    </row>
    <row r="8" spans="1:66" s="16" customFormat="1" x14ac:dyDescent="0.25">
      <c r="A8" s="30" t="s">
        <v>96</v>
      </c>
      <c r="B8" s="7">
        <v>6.8286563287293335E-3</v>
      </c>
      <c r="C8" s="7">
        <v>2.4948922408308681E-4</v>
      </c>
      <c r="D8" s="7">
        <v>6.5733134765949613E-3</v>
      </c>
      <c r="E8" s="7">
        <v>1.8373764707718405E-4</v>
      </c>
      <c r="F8" s="175">
        <f t="shared" si="0"/>
        <v>6.7009849026621474E-3</v>
      </c>
      <c r="G8" s="130">
        <f t="shared" si="1"/>
        <v>3.0825764926596422E-4</v>
      </c>
      <c r="H8" s="92">
        <f t="shared" si="2"/>
        <v>1.8055466227172846E-4</v>
      </c>
      <c r="K8" s="45"/>
      <c r="L8" s="132">
        <f t="shared" si="19"/>
        <v>5.9275870813883147</v>
      </c>
      <c r="M8" s="173">
        <f t="shared" si="3"/>
        <v>0.38089518058953459</v>
      </c>
      <c r="N8" s="99"/>
      <c r="O8" s="99"/>
      <c r="P8" s="98"/>
      <c r="R8" s="24">
        <v>27</v>
      </c>
      <c r="S8" s="7">
        <v>2.6424581981194101E-2</v>
      </c>
      <c r="T8" s="7">
        <v>5.3980641432142145E-4</v>
      </c>
      <c r="U8" s="7">
        <v>2.20397954283519E-2</v>
      </c>
      <c r="V8" s="7">
        <v>4.1342444128622346E-4</v>
      </c>
      <c r="W8" s="188">
        <f t="shared" si="4"/>
        <v>2.4232188704772999E-2</v>
      </c>
      <c r="X8" s="40">
        <f t="shared" si="20"/>
        <v>6.7205645625977603E-4</v>
      </c>
      <c r="Y8" s="46">
        <f t="shared" si="5"/>
        <v>0.6239943421883748</v>
      </c>
      <c r="Z8" s="40">
        <f t="shared" si="21"/>
        <v>3.113632740235318E-2</v>
      </c>
      <c r="AA8" s="7">
        <v>2.3900104838900892E-2</v>
      </c>
      <c r="AB8" s="7">
        <v>3.4443321233364703E-4</v>
      </c>
      <c r="AC8" s="7">
        <v>2.3614059596436761E-2</v>
      </c>
      <c r="AD8" s="7">
        <v>1.1924670965637888E-4</v>
      </c>
      <c r="AE8" s="188">
        <f t="shared" si="6"/>
        <v>2.3757082217668826E-2</v>
      </c>
      <c r="AF8" s="40">
        <f t="shared" si="22"/>
        <v>3.6278254697239199E-4</v>
      </c>
      <c r="AG8" s="46">
        <f t="shared" si="7"/>
        <v>0.59810374033552627</v>
      </c>
      <c r="AH8" s="46">
        <f t="shared" si="8"/>
        <v>2.8346051249680652E-2</v>
      </c>
      <c r="AI8" s="7">
        <v>1.975359046455925E-2</v>
      </c>
      <c r="AJ8" s="7">
        <v>4.0945941381892535E-4</v>
      </c>
      <c r="AK8" s="7">
        <v>2.1466087130563902E-2</v>
      </c>
      <c r="AL8" s="7">
        <v>3.7803287025404704E-4</v>
      </c>
      <c r="AM8" s="188">
        <f t="shared" si="23"/>
        <v>2.0609838797561578E-2</v>
      </c>
      <c r="AN8" s="40">
        <f t="shared" si="24"/>
        <v>5.6057302570633168E-4</v>
      </c>
      <c r="AO8" s="46">
        <f t="shared" si="9"/>
        <v>0.45065063951245449</v>
      </c>
      <c r="AP8" s="46">
        <f t="shared" si="10"/>
        <v>1.5205526154916663E-2</v>
      </c>
      <c r="AQ8" s="7">
        <v>2.2254256333631137E-2</v>
      </c>
      <c r="AR8" s="7">
        <v>5.095609483715093E-4</v>
      </c>
      <c r="AS8" s="7">
        <v>2.0642582444502702E-2</v>
      </c>
      <c r="AT8" s="7">
        <v>2.5209000509774743E-4</v>
      </c>
      <c r="AU8" s="188">
        <f t="shared" si="11"/>
        <v>2.1448419389066921E-2</v>
      </c>
      <c r="AV8" s="40">
        <f t="shared" si="25"/>
        <v>5.5659356524448585E-4</v>
      </c>
      <c r="AW8" s="46">
        <f t="shared" si="12"/>
        <v>0.49120914090268969</v>
      </c>
      <c r="AX8" s="46">
        <f t="shared" si="26"/>
        <v>2.7250887666002206E-2</v>
      </c>
      <c r="AY8" s="7">
        <v>2.3994386907346191E-2</v>
      </c>
      <c r="AZ8" s="7">
        <v>3.5112366755058339E-4</v>
      </c>
      <c r="BA8" s="7">
        <v>2.2278579614478097E-2</v>
      </c>
      <c r="BB8" s="7">
        <v>1.4337276280235444E-4</v>
      </c>
      <c r="BC8" s="188">
        <f t="shared" si="13"/>
        <v>2.3136483260912145E-2</v>
      </c>
      <c r="BD8" s="40">
        <f>BC8*((((AZ8/AY8)^2)+((BB8/BA8)^2))^0.5)</f>
        <v>3.6986299934345271E-4</v>
      </c>
      <c r="BE8" s="46">
        <f t="shared" si="14"/>
        <v>0.61765354581988985</v>
      </c>
      <c r="BF8" s="46">
        <f t="shared" si="15"/>
        <v>3.1580758378595142E-2</v>
      </c>
      <c r="BG8" s="7">
        <v>1.9296547732171893E-2</v>
      </c>
      <c r="BH8" s="7">
        <v>6.7056599273911891E-4</v>
      </c>
      <c r="BI8" s="7">
        <v>2.0616724566513707E-2</v>
      </c>
      <c r="BJ8" s="7">
        <v>1.1758808266649154E-3</v>
      </c>
      <c r="BK8" s="188">
        <f t="shared" si="16"/>
        <v>1.9956636149342802E-2</v>
      </c>
      <c r="BL8" s="40">
        <f t="shared" si="28"/>
        <v>1.3328621901379004E-3</v>
      </c>
      <c r="BM8" s="79">
        <f t="shared" si="17"/>
        <v>0.6138904234540643</v>
      </c>
      <c r="BN8" s="46">
        <f t="shared" si="18"/>
        <v>4.5017980163694848E-2</v>
      </c>
    </row>
    <row r="9" spans="1:66" s="16" customFormat="1" x14ac:dyDescent="0.25">
      <c r="A9" s="30" t="s">
        <v>97</v>
      </c>
      <c r="B9" s="7">
        <v>7.1209773095034139E-3</v>
      </c>
      <c r="C9" s="7">
        <v>2.724131298389407E-4</v>
      </c>
      <c r="D9" s="7">
        <v>6.3157844312404406E-3</v>
      </c>
      <c r="E9" s="7">
        <v>2.0591573601614152E-4</v>
      </c>
      <c r="F9" s="174">
        <f t="shared" si="0"/>
        <v>6.7183808703719268E-3</v>
      </c>
      <c r="G9" s="20">
        <f t="shared" si="1"/>
        <v>3.3768971231017207E-4</v>
      </c>
      <c r="H9" s="92">
        <f t="shared" si="2"/>
        <v>5.6935734438286266E-4</v>
      </c>
      <c r="I9" s="44" t="s">
        <v>70</v>
      </c>
      <c r="J9" s="44" t="s">
        <v>54</v>
      </c>
      <c r="K9" s="45"/>
      <c r="L9" s="15">
        <f t="shared" si="19"/>
        <v>6.8072230699879785</v>
      </c>
      <c r="M9" s="131">
        <f t="shared" si="3"/>
        <v>0.36816298474925474</v>
      </c>
      <c r="N9" s="99" t="s">
        <v>80</v>
      </c>
      <c r="O9" s="99" t="s">
        <v>54</v>
      </c>
      <c r="P9" s="98"/>
      <c r="R9" s="24">
        <v>36</v>
      </c>
      <c r="S9" s="7">
        <v>2.4434954249868909E-2</v>
      </c>
      <c r="T9" s="7">
        <v>1.9130582765318322E-4</v>
      </c>
      <c r="U9" s="7">
        <v>2.4196219302204579E-2</v>
      </c>
      <c r="V9" s="7">
        <v>8.0361495725624153E-4</v>
      </c>
      <c r="W9" s="188">
        <f t="shared" si="4"/>
        <v>2.4315586776036742E-2</v>
      </c>
      <c r="X9" s="40">
        <f t="shared" si="20"/>
        <v>8.297142729424789E-4</v>
      </c>
      <c r="Y9" s="46">
        <f t="shared" si="5"/>
        <v>0.62614189581021285</v>
      </c>
      <c r="Z9" s="40">
        <f t="shared" si="21"/>
        <v>3.3631663888822674E-2</v>
      </c>
      <c r="AA9" s="7">
        <v>2.3558106247623483E-2</v>
      </c>
      <c r="AB9" s="7">
        <v>9.706601137262588E-4</v>
      </c>
      <c r="AC9" s="7">
        <v>2.3042390444281292E-2</v>
      </c>
      <c r="AD9" s="7">
        <v>1.2206358088888363E-4</v>
      </c>
      <c r="AE9" s="188">
        <f t="shared" si="6"/>
        <v>2.3300248345952387E-2</v>
      </c>
      <c r="AF9" s="40">
        <f t="shared" si="22"/>
        <v>9.679376481198245E-4</v>
      </c>
      <c r="AG9" s="46">
        <f t="shared" si="7"/>
        <v>0.586602578497464</v>
      </c>
      <c r="AH9" s="46">
        <f t="shared" si="8"/>
        <v>3.5867572854652217E-2</v>
      </c>
      <c r="AI9" s="7">
        <v>2.1597085693634124E-2</v>
      </c>
      <c r="AJ9" s="7">
        <v>1.0742367766023312E-4</v>
      </c>
      <c r="AK9" s="7">
        <v>2.0565749614873188E-2</v>
      </c>
      <c r="AL9" s="7">
        <v>1.8139599608391063E-4</v>
      </c>
      <c r="AM9" s="188">
        <f t="shared" si="23"/>
        <v>2.1081417654253656E-2</v>
      </c>
      <c r="AN9" s="40">
        <f t="shared" si="24"/>
        <v>2.1347284455151166E-4</v>
      </c>
      <c r="AO9" s="46">
        <f t="shared" si="9"/>
        <v>0.46096208907963793</v>
      </c>
      <c r="AP9" s="46">
        <f t="shared" si="10"/>
        <v>1.0319892048084865E-2</v>
      </c>
      <c r="AQ9" s="7">
        <v>2.2666218557510571E-2</v>
      </c>
      <c r="AR9" s="7">
        <v>5.9063584865282537E-4</v>
      </c>
      <c r="AS9" s="7">
        <v>1.8404568001181509E-2</v>
      </c>
      <c r="AT9" s="7">
        <v>7.1190319897550529E-4</v>
      </c>
      <c r="AU9" s="188">
        <f t="shared" si="11"/>
        <v>2.0535393279346038E-2</v>
      </c>
      <c r="AV9" s="40">
        <f t="shared" si="25"/>
        <v>9.5775578514718795E-4</v>
      </c>
      <c r="AW9" s="46">
        <f t="shared" si="12"/>
        <v>0.47029912591080031</v>
      </c>
      <c r="AX9" s="46">
        <f t="shared" si="26"/>
        <v>3.1826143674662362E-2</v>
      </c>
      <c r="AY9" s="7">
        <v>2.4675252620090831E-2</v>
      </c>
      <c r="AZ9" s="7">
        <v>6.8983135748541097E-4</v>
      </c>
      <c r="BA9" s="7">
        <v>2.3007579426925082E-2</v>
      </c>
      <c r="BB9" s="7">
        <v>7.1065163209187794E-4</v>
      </c>
      <c r="BC9" s="188">
        <f t="shared" si="13"/>
        <v>2.3841416023507957E-2</v>
      </c>
      <c r="BD9" s="40">
        <f>BC9*((((AZ9/AY9)^2)+((BB9/BA9)^2))^0.5)</f>
        <v>9.9324945153395571E-4</v>
      </c>
      <c r="BE9" s="46">
        <f t="shared" si="14"/>
        <v>0.63647249144234341</v>
      </c>
      <c r="BF9" s="46">
        <f t="shared" si="15"/>
        <v>4.0726053937227447E-2</v>
      </c>
      <c r="BG9" s="7">
        <v>1.5715400475145927E-2</v>
      </c>
      <c r="BH9" s="7">
        <v>2.9528226828727191E-4</v>
      </c>
      <c r="BI9" s="7">
        <v>2.1690968182317107E-2</v>
      </c>
      <c r="BJ9" s="7">
        <v>1.4882862541297965E-3</v>
      </c>
      <c r="BK9" s="188">
        <f t="shared" si="16"/>
        <v>1.8703184328731519E-2</v>
      </c>
      <c r="BL9" s="40">
        <f t="shared" si="28"/>
        <v>1.3305325031470676E-3</v>
      </c>
      <c r="BM9" s="79">
        <f t="shared" si="17"/>
        <v>0.57533271948151032</v>
      </c>
      <c r="BN9" s="46">
        <f t="shared" si="18"/>
        <v>4.4482574981604475E-2</v>
      </c>
    </row>
    <row r="10" spans="1:66" s="16" customFormat="1" x14ac:dyDescent="0.25">
      <c r="A10" s="30" t="s">
        <v>98</v>
      </c>
      <c r="B10" s="7">
        <v>5.6744100567980103E-3</v>
      </c>
      <c r="C10" s="7">
        <v>9.2811267855071351E-5</v>
      </c>
      <c r="D10" s="7">
        <v>6.3277771128162586E-3</v>
      </c>
      <c r="E10" s="7">
        <v>4.7494646196442962E-4</v>
      </c>
      <c r="F10" s="174">
        <f t="shared" si="0"/>
        <v>6.001093584807134E-3</v>
      </c>
      <c r="G10" s="20">
        <f t="shared" si="1"/>
        <v>4.6099706966479985E-4</v>
      </c>
      <c r="H10" s="92">
        <f t="shared" si="2"/>
        <v>4.6200027591439431E-4</v>
      </c>
      <c r="I10" s="44" t="s">
        <v>71</v>
      </c>
      <c r="J10" s="44" t="s">
        <v>54</v>
      </c>
      <c r="K10" s="45"/>
      <c r="L10" s="15">
        <f t="shared" si="19"/>
        <v>7.2760965537859672</v>
      </c>
      <c r="M10" s="131">
        <f t="shared" si="3"/>
        <v>0.663100754402278</v>
      </c>
      <c r="N10" s="99" t="s">
        <v>81</v>
      </c>
      <c r="O10" s="99" t="s">
        <v>54</v>
      </c>
      <c r="P10" s="98"/>
      <c r="R10" s="24">
        <v>45</v>
      </c>
      <c r="S10" s="7">
        <v>2.7303721557245576E-2</v>
      </c>
      <c r="T10" s="7">
        <v>2.2150134755470688E-3</v>
      </c>
      <c r="U10" s="7">
        <v>2.3072051540236522E-2</v>
      </c>
      <c r="V10" s="7">
        <v>5.2625872523996502E-4</v>
      </c>
      <c r="W10" s="188">
        <f t="shared" si="4"/>
        <v>2.5187886548741049E-2</v>
      </c>
      <c r="X10" s="40">
        <f t="shared" si="20"/>
        <v>2.1225972563503684E-3</v>
      </c>
      <c r="Y10" s="46">
        <f t="shared" si="5"/>
        <v>0.64860417230909473</v>
      </c>
      <c r="Z10" s="40">
        <f t="shared" si="21"/>
        <v>6.0921169103481346E-2</v>
      </c>
      <c r="AA10" s="7">
        <v>2.3995676256303663E-2</v>
      </c>
      <c r="AB10" s="7">
        <v>3.5161591624616232E-5</v>
      </c>
      <c r="AC10" s="7">
        <v>2.1402588671781689E-2</v>
      </c>
      <c r="AD10" s="7">
        <v>4.0793618347950526E-4</v>
      </c>
      <c r="AE10" s="188">
        <f t="shared" si="6"/>
        <v>2.2699132464042676E-2</v>
      </c>
      <c r="AF10" s="40">
        <f t="shared" si="22"/>
        <v>4.3392516643384922E-4</v>
      </c>
      <c r="AG10" s="46">
        <f t="shared" si="7"/>
        <v>0.57146900047423799</v>
      </c>
      <c r="AH10" s="46">
        <f t="shared" si="8"/>
        <v>2.7869666263295612E-2</v>
      </c>
      <c r="AI10" s="7">
        <v>1.9134015894542441E-2</v>
      </c>
      <c r="AJ10" s="7">
        <v>3.0372463487263207E-4</v>
      </c>
      <c r="AK10" s="7">
        <v>1.821840077383239E-2</v>
      </c>
      <c r="AL10" s="7">
        <v>3.4950003526411171E-4</v>
      </c>
      <c r="AM10" s="188">
        <f t="shared" si="23"/>
        <v>1.8676208334187414E-2</v>
      </c>
      <c r="AN10" s="40">
        <f t="shared" si="24"/>
        <v>4.6503065846085335E-4</v>
      </c>
      <c r="AO10" s="46">
        <f t="shared" si="9"/>
        <v>0.40837026005585103</v>
      </c>
      <c r="AP10" s="46">
        <f t="shared" si="10"/>
        <v>1.3033752918240266E-2</v>
      </c>
      <c r="AQ10" s="7">
        <v>2.2027724073689456E-2</v>
      </c>
      <c r="AR10" s="7">
        <v>7.6041031917664832E-4</v>
      </c>
      <c r="AS10" s="7">
        <v>2.0193429971637866E-2</v>
      </c>
      <c r="AT10" s="7">
        <v>3.9762553416833768E-4</v>
      </c>
      <c r="AU10" s="188">
        <f t="shared" si="11"/>
        <v>2.1110577022663661E-2</v>
      </c>
      <c r="AV10" s="40">
        <f t="shared" si="25"/>
        <v>8.3896978628245045E-4</v>
      </c>
      <c r="AW10" s="46">
        <f t="shared" si="12"/>
        <v>0.48347191535001943</v>
      </c>
      <c r="AX10" s="46">
        <f t="shared" si="26"/>
        <v>3.0515070709307656E-2</v>
      </c>
      <c r="AY10" s="7">
        <v>2.3422480227103068E-2</v>
      </c>
      <c r="AZ10" s="7">
        <v>2.3802028776095802E-4</v>
      </c>
      <c r="BA10" s="7">
        <v>2.2137601514759658E-2</v>
      </c>
      <c r="BB10" s="7">
        <v>4.4428863665752763E-4</v>
      </c>
      <c r="BC10" s="188">
        <f t="shared" si="13"/>
        <v>2.2780040870931363E-2</v>
      </c>
      <c r="BD10" s="40">
        <f>BC10*((((AZ10/AY10)^2)+((BB10/BA10)^2))^0.5)</f>
        <v>5.1244887086922828E-4</v>
      </c>
      <c r="BE10" s="46">
        <f t="shared" si="14"/>
        <v>0.6081379291391088</v>
      </c>
      <c r="BF10" s="46">
        <f t="shared" si="15"/>
        <v>3.2549816124366346E-2</v>
      </c>
      <c r="BG10" s="7">
        <v>1.69498670136498E-2</v>
      </c>
      <c r="BH10" s="7">
        <v>3.9832040334854924E-4</v>
      </c>
      <c r="BI10" s="7">
        <v>1.752626382777495E-2</v>
      </c>
      <c r="BJ10" s="7">
        <v>1.5037333650939238E-3</v>
      </c>
      <c r="BK10" s="188">
        <f t="shared" si="16"/>
        <v>1.7238065420712375E-2</v>
      </c>
      <c r="BL10" s="40">
        <f t="shared" si="28"/>
        <v>1.5334796783314068E-3</v>
      </c>
      <c r="BM10" s="79">
        <f t="shared" si="17"/>
        <v>0.53026387821368737</v>
      </c>
      <c r="BN10" s="46">
        <f t="shared" si="18"/>
        <v>4.9829812774560563E-2</v>
      </c>
    </row>
    <row r="11" spans="1:66" x14ac:dyDescent="0.25">
      <c r="F11" s="17"/>
      <c r="G11" s="17"/>
      <c r="I11" s="17"/>
      <c r="J11" s="17"/>
      <c r="K11" s="83"/>
      <c r="R11" s="24">
        <v>54</v>
      </c>
      <c r="S11" s="7">
        <v>2.4498678725244881E-2</v>
      </c>
      <c r="T11" s="7">
        <v>4.9399057613151015E-4</v>
      </c>
      <c r="U11" s="7">
        <v>2.672095804105425E-2</v>
      </c>
      <c r="V11" s="7">
        <v>6.6967496511324213E-4</v>
      </c>
      <c r="W11" s="188">
        <f t="shared" si="4"/>
        <v>2.5609818383149567E-2</v>
      </c>
      <c r="X11" s="40">
        <f t="shared" si="20"/>
        <v>8.237762590248811E-4</v>
      </c>
      <c r="Y11" s="46">
        <f t="shared" si="5"/>
        <v>0.65946918663643117</v>
      </c>
      <c r="Z11" s="40">
        <f t="shared" si="21"/>
        <v>3.461650131717639E-2</v>
      </c>
      <c r="AA11" s="7">
        <v>2.4377870538526508E-2</v>
      </c>
      <c r="AB11" s="7">
        <v>2.4300231874489571E-4</v>
      </c>
      <c r="AC11" s="7">
        <v>2.5449558742029345E-2</v>
      </c>
      <c r="AD11" s="7">
        <v>1.1361044641435271E-4</v>
      </c>
      <c r="AE11" s="188">
        <f t="shared" si="6"/>
        <v>2.4913714640277924E-2</v>
      </c>
      <c r="AF11" s="40">
        <f t="shared" si="22"/>
        <v>2.7211048222687388E-4</v>
      </c>
      <c r="AG11" s="46">
        <f t="shared" si="7"/>
        <v>0.62722289612315674</v>
      </c>
      <c r="AH11" s="46">
        <f t="shared" si="8"/>
        <v>2.8962624196603379E-2</v>
      </c>
      <c r="AI11" s="7">
        <v>1.7769718834037645E-2</v>
      </c>
      <c r="AJ11" s="7">
        <v>5.5915532657204196E-4</v>
      </c>
      <c r="AK11" s="7">
        <v>1.9474208196737557E-2</v>
      </c>
      <c r="AL11" s="7">
        <v>3.299848841972777E-4</v>
      </c>
      <c r="AM11" s="188">
        <f t="shared" si="23"/>
        <v>1.8621963515387599E-2</v>
      </c>
      <c r="AN11" s="40">
        <f t="shared" si="24"/>
        <v>6.6553130596299368E-4</v>
      </c>
      <c r="AO11" s="46">
        <f t="shared" si="9"/>
        <v>0.40718415362763066</v>
      </c>
      <c r="AP11" s="46">
        <f t="shared" si="10"/>
        <v>1.6669463665443831E-2</v>
      </c>
      <c r="AQ11" s="7">
        <v>2.0923391866822252E-2</v>
      </c>
      <c r="AR11" s="7">
        <v>1.2893965101101049E-4</v>
      </c>
      <c r="AS11" s="7">
        <v>2.0328039899674095E-2</v>
      </c>
      <c r="AT11" s="7">
        <v>1.7768929661412624E-4</v>
      </c>
      <c r="AU11" s="188">
        <f t="shared" si="11"/>
        <v>2.0625715883248172E-2</v>
      </c>
      <c r="AV11" s="40">
        <f t="shared" si="25"/>
        <v>2.2059169727599946E-4</v>
      </c>
      <c r="AW11" s="46">
        <f t="shared" si="12"/>
        <v>0.47236768340504048</v>
      </c>
      <c r="AX11" s="46">
        <f t="shared" si="26"/>
        <v>2.3706449880814114E-2</v>
      </c>
      <c r="AY11" s="7">
        <v>2.3656614637934066E-2</v>
      </c>
      <c r="AZ11" s="7">
        <v>7.3299015716465693E-4</v>
      </c>
      <c r="BA11" s="7">
        <v>2.526064856716826E-2</v>
      </c>
      <c r="BB11" s="7">
        <v>1.69655725832836E-4</v>
      </c>
      <c r="BC11" s="188">
        <f t="shared" si="13"/>
        <v>2.4458631602551163E-2</v>
      </c>
      <c r="BD11" s="40">
        <f>BC11*((((AZ11/AY11)^2)+((BB11/BA11)^2))^0.5)</f>
        <v>7.7543943257654983E-4</v>
      </c>
      <c r="BE11" s="46">
        <f t="shared" si="14"/>
        <v>0.65294973159298353</v>
      </c>
      <c r="BF11" s="46">
        <f t="shared" si="15"/>
        <v>3.7870485485065858E-2</v>
      </c>
      <c r="BG11" s="7">
        <v>1.6774517368249954E-2</v>
      </c>
      <c r="BH11" s="7">
        <v>5.921226472748619E-4</v>
      </c>
      <c r="BI11" s="7">
        <v>2.0420804551062377E-2</v>
      </c>
      <c r="BJ11" s="7">
        <v>7.5847318417011401E-4</v>
      </c>
      <c r="BK11" s="188">
        <f t="shared" si="16"/>
        <v>1.8597660959656166E-2</v>
      </c>
      <c r="BL11" s="40">
        <f t="shared" si="28"/>
        <v>9.5294757782090939E-4</v>
      </c>
      <c r="BM11" s="79">
        <f t="shared" si="17"/>
        <v>0.57208669218306196</v>
      </c>
      <c r="BN11" s="46">
        <f t="shared" si="18"/>
        <v>3.4050226538145691E-2</v>
      </c>
    </row>
    <row r="12" spans="1:66" x14ac:dyDescent="0.25">
      <c r="I12" s="17"/>
      <c r="J12" s="17"/>
      <c r="K12" s="17"/>
      <c r="N12" s="16" t="s">
        <v>55</v>
      </c>
      <c r="R12" s="24">
        <v>63</v>
      </c>
      <c r="S12" s="86">
        <v>2.3321874020759456E-2</v>
      </c>
      <c r="T12" s="86">
        <v>5.5468578771846876E-4</v>
      </c>
      <c r="U12" s="86">
        <v>2.4844344953469249E-2</v>
      </c>
      <c r="V12" s="86">
        <v>6.3280347013348274E-4</v>
      </c>
      <c r="W12" s="188">
        <f t="shared" si="4"/>
        <v>2.4083109487114354E-2</v>
      </c>
      <c r="X12" s="40">
        <f t="shared" si="20"/>
        <v>8.3926546740843743E-4</v>
      </c>
      <c r="Y12" s="46">
        <f t="shared" si="5"/>
        <v>0.62015545708021536</v>
      </c>
      <c r="Z12" s="40">
        <f t="shared" si="21"/>
        <v>3.359793597383013E-2</v>
      </c>
      <c r="AA12" s="86">
        <v>2.1434099213064151E-2</v>
      </c>
      <c r="AB12" s="86">
        <v>5.6307449828295949E-4</v>
      </c>
      <c r="AC12" s="86">
        <v>2.0382353810900724E-2</v>
      </c>
      <c r="AD12" s="86">
        <v>1.080681238892282E-4</v>
      </c>
      <c r="AE12" s="188">
        <f t="shared" si="6"/>
        <v>2.0908226511982438E-2</v>
      </c>
      <c r="AF12" s="40">
        <f t="shared" si="22"/>
        <v>5.6033512995320675E-4</v>
      </c>
      <c r="AG12" s="46">
        <f t="shared" si="7"/>
        <v>0.52638149609544926</v>
      </c>
      <c r="AH12" s="46">
        <f t="shared" si="8"/>
        <v>2.7508929072419343E-2</v>
      </c>
      <c r="AI12" s="86">
        <v>1.6851795458227497E-2</v>
      </c>
      <c r="AJ12" s="86">
        <v>5.5875540141527805E-4</v>
      </c>
      <c r="AK12" s="86">
        <v>1.6145991627364638E-2</v>
      </c>
      <c r="AL12" s="86">
        <v>2.8262694505054407E-4</v>
      </c>
      <c r="AM12" s="188">
        <f>AVERAGE(AI12,AK12)</f>
        <v>1.6498893542796066E-2</v>
      </c>
      <c r="AN12" s="40">
        <f t="shared" si="24"/>
        <v>6.1860831708568007E-4</v>
      </c>
      <c r="AO12" s="46">
        <f t="shared" si="9"/>
        <v>0.36076152750833945</v>
      </c>
      <c r="AP12" s="46">
        <f t="shared" si="10"/>
        <v>1.5324793811638376E-2</v>
      </c>
      <c r="AQ12" s="86">
        <v>1.9309091860577478E-2</v>
      </c>
      <c r="AR12" s="86">
        <v>1.1311635205103919E-3</v>
      </c>
      <c r="AS12" s="86">
        <v>1.8083116603644412E-2</v>
      </c>
      <c r="AT12" s="86">
        <v>9.4112255694580704E-4</v>
      </c>
      <c r="AU12" s="188">
        <f t="shared" si="11"/>
        <v>1.8696104232110947E-2</v>
      </c>
      <c r="AV12" s="40">
        <f t="shared" si="25"/>
        <v>1.4650454081721258E-3</v>
      </c>
      <c r="AW12" s="46">
        <f t="shared" si="12"/>
        <v>0.4281759476767617</v>
      </c>
      <c r="AX12" s="46">
        <f>AW12*((((AV12/AU12)^2)+(($AV$5/$AU$5)^2))^0.5)</f>
        <v>3.9579630729240228E-2</v>
      </c>
      <c r="AY12" s="86">
        <v>2.2559869910015372E-2</v>
      </c>
      <c r="AZ12" s="86">
        <v>5.7517357179299837E-4</v>
      </c>
      <c r="BA12" s="86">
        <v>2.2362703592080979E-2</v>
      </c>
      <c r="BB12" s="86">
        <v>6.3591650654880219E-4</v>
      </c>
      <c r="BC12" s="188">
        <f t="shared" si="13"/>
        <v>2.2461286751048175E-2</v>
      </c>
      <c r="BD12" s="40">
        <f t="shared" si="27"/>
        <v>8.5784772221477823E-4</v>
      </c>
      <c r="BE12" s="46">
        <f t="shared" si="14"/>
        <v>0.59962844175633245</v>
      </c>
      <c r="BF12" s="46">
        <f t="shared" si="15"/>
        <v>3.704807328964449E-2</v>
      </c>
      <c r="BG12" s="86">
        <v>1.4444841327404903E-2</v>
      </c>
      <c r="BH12" s="86">
        <v>3.8175672830911221E-4</v>
      </c>
      <c r="BI12" s="86">
        <v>1.6777811572711479E-2</v>
      </c>
      <c r="BJ12" s="86">
        <v>3.7191732314054295E-4</v>
      </c>
      <c r="BK12" s="188">
        <f t="shared" si="16"/>
        <v>1.561132645005819E-2</v>
      </c>
      <c r="BL12" s="40">
        <f t="shared" si="28"/>
        <v>5.3850149458003127E-4</v>
      </c>
      <c r="BM12" s="79">
        <f t="shared" si="17"/>
        <v>0.48022340706058614</v>
      </c>
      <c r="BN12" s="46">
        <f t="shared" si="18"/>
        <v>2.2042472447625673E-2</v>
      </c>
    </row>
    <row r="13" spans="1:66" s="17" customFormat="1" x14ac:dyDescent="0.25">
      <c r="A13"/>
      <c r="B13" s="42"/>
      <c r="C13" s="42"/>
      <c r="D13" s="42"/>
      <c r="E13" s="42"/>
      <c r="F13" s="43"/>
      <c r="G13" s="43"/>
      <c r="H13"/>
      <c r="L13"/>
      <c r="M13"/>
      <c r="N13" s="17" t="s">
        <v>87</v>
      </c>
      <c r="O13" s="47" t="s">
        <v>21</v>
      </c>
      <c r="P13" s="47"/>
      <c r="Q13" s="47"/>
      <c r="R13" s="25"/>
      <c r="S13" s="46"/>
      <c r="T13" s="46"/>
      <c r="U13" s="46"/>
      <c r="V13" s="46"/>
      <c r="W13" s="71"/>
      <c r="X13" s="46"/>
      <c r="Y13" s="46"/>
      <c r="Z13" s="46"/>
      <c r="AA13" s="46"/>
      <c r="AB13" s="46"/>
      <c r="AC13" s="46"/>
      <c r="AD13" s="46"/>
      <c r="AE13" s="71"/>
      <c r="AF13" s="46"/>
      <c r="AG13" s="46"/>
      <c r="AH13" s="46"/>
      <c r="AI13" s="46"/>
      <c r="AJ13" s="46"/>
      <c r="AK13" s="46"/>
      <c r="AL13" s="46"/>
      <c r="AM13" s="71"/>
      <c r="AN13" s="46"/>
      <c r="AO13" s="46"/>
      <c r="AP13" s="46"/>
      <c r="AQ13" s="46"/>
      <c r="AR13" s="46"/>
      <c r="AS13" s="46"/>
      <c r="AT13" s="46"/>
      <c r="AU13" s="71"/>
      <c r="AV13" s="46"/>
      <c r="AW13" s="46"/>
      <c r="AX13" s="46"/>
      <c r="AY13" s="46"/>
      <c r="AZ13" s="46"/>
      <c r="BA13" s="46"/>
      <c r="BB13" s="46"/>
      <c r="BC13" s="71"/>
      <c r="BD13" s="46"/>
      <c r="BE13" s="46"/>
      <c r="BF13" s="46"/>
      <c r="BG13" s="20"/>
      <c r="BH13" s="20"/>
      <c r="BI13" s="20"/>
      <c r="BJ13" s="20"/>
      <c r="BK13" s="71"/>
      <c r="BL13" s="46"/>
      <c r="BM13" s="46"/>
      <c r="BN13" s="46"/>
    </row>
    <row r="14" spans="1:66" s="17" customFormat="1" x14ac:dyDescent="0.25">
      <c r="A14"/>
      <c r="B14" s="256" t="s">
        <v>64</v>
      </c>
      <c r="C14" s="256"/>
      <c r="D14" s="256"/>
      <c r="E14" s="256"/>
      <c r="F14" s="256"/>
      <c r="G14" s="256"/>
      <c r="K14" s="80"/>
      <c r="L14" s="184">
        <v>6.06283461852082</v>
      </c>
      <c r="M14" s="185">
        <v>0.334280339066167</v>
      </c>
      <c r="N14" s="84"/>
      <c r="O14" s="84"/>
      <c r="P14" s="91"/>
      <c r="Q14" s="91"/>
      <c r="R14" s="25"/>
      <c r="S14" s="46"/>
      <c r="T14" s="46"/>
      <c r="U14" s="46"/>
      <c r="V14" s="46"/>
      <c r="W14" s="71"/>
      <c r="X14" s="46"/>
      <c r="Y14" s="46"/>
      <c r="Z14" s="46"/>
      <c r="AA14" s="46"/>
      <c r="AB14" s="46"/>
      <c r="AC14" s="46"/>
      <c r="AD14" s="46"/>
      <c r="AE14" s="71"/>
      <c r="AF14" s="46"/>
      <c r="AG14" s="46"/>
      <c r="AH14" s="46"/>
      <c r="AI14" s="46"/>
      <c r="AJ14" s="46"/>
      <c r="AK14" s="46"/>
      <c r="AL14" s="46"/>
      <c r="AM14" s="71"/>
      <c r="AN14" s="46"/>
      <c r="AO14" s="46"/>
      <c r="AP14" s="46"/>
      <c r="AQ14" s="46"/>
      <c r="AR14" s="46"/>
      <c r="AS14" s="46"/>
      <c r="AT14" s="46"/>
      <c r="AU14" s="71"/>
      <c r="AV14" s="46"/>
      <c r="AW14" s="46"/>
      <c r="AX14" s="46"/>
      <c r="AY14" s="46"/>
      <c r="AZ14" s="46"/>
      <c r="BA14" s="46"/>
      <c r="BB14" s="46"/>
      <c r="BC14" s="71"/>
      <c r="BD14" s="46"/>
      <c r="BE14" s="46"/>
      <c r="BF14" s="46"/>
      <c r="BG14" s="46"/>
      <c r="BH14" s="46"/>
      <c r="BI14" s="46"/>
      <c r="BJ14" s="46"/>
      <c r="BK14" s="71"/>
      <c r="BL14" s="46"/>
      <c r="BM14" s="46"/>
      <c r="BN14" s="46"/>
    </row>
    <row r="15" spans="1:66" x14ac:dyDescent="0.25">
      <c r="A15" s="17"/>
      <c r="B15" s="252" t="s">
        <v>15</v>
      </c>
      <c r="C15" s="252"/>
      <c r="D15" s="252" t="s">
        <v>16</v>
      </c>
      <c r="E15" s="252"/>
      <c r="F15" s="252" t="s">
        <v>17</v>
      </c>
      <c r="G15" s="252"/>
      <c r="H15" s="17"/>
      <c r="I15" s="17" t="s">
        <v>61</v>
      </c>
      <c r="J15" s="47" t="s">
        <v>21</v>
      </c>
      <c r="K15" s="47"/>
      <c r="L15" s="182">
        <v>4.4517561549521609</v>
      </c>
      <c r="M15" s="182">
        <v>0.25882615197374714</v>
      </c>
      <c r="N15" s="99" t="s">
        <v>88</v>
      </c>
      <c r="O15" s="187" t="s">
        <v>56</v>
      </c>
      <c r="P15" s="98"/>
      <c r="R15" s="25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0"/>
      <c r="AH15" s="40"/>
      <c r="AI15" s="41"/>
      <c r="AJ15" s="41"/>
      <c r="AK15" s="41"/>
      <c r="AL15" s="41"/>
      <c r="AM15" s="41"/>
      <c r="AN15" s="41"/>
      <c r="AO15" s="40"/>
      <c r="AP15" s="40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0"/>
      <c r="BG15" s="41"/>
      <c r="BH15" s="41"/>
      <c r="BI15" s="41"/>
      <c r="BJ15" s="41"/>
      <c r="BK15" s="41"/>
      <c r="BL15" s="41"/>
      <c r="BM15" s="40"/>
      <c r="BN15" s="40"/>
    </row>
    <row r="16" spans="1:66" x14ac:dyDescent="0.25">
      <c r="A16" s="17"/>
      <c r="B16" s="72" t="s">
        <v>10</v>
      </c>
      <c r="C16" s="72" t="s">
        <v>0</v>
      </c>
      <c r="D16" s="72" t="s">
        <v>10</v>
      </c>
      <c r="E16" s="72" t="s">
        <v>0</v>
      </c>
      <c r="F16" s="72" t="s">
        <v>10</v>
      </c>
      <c r="G16" s="94" t="s">
        <v>52</v>
      </c>
      <c r="H16" s="93" t="s">
        <v>53</v>
      </c>
      <c r="I16" s="44"/>
      <c r="J16" s="21"/>
      <c r="K16" s="21"/>
      <c r="L16" s="182">
        <v>5.5422031113890728</v>
      </c>
      <c r="M16" s="182">
        <v>0.37100932925974422</v>
      </c>
      <c r="N16" s="99" t="s">
        <v>89</v>
      </c>
      <c r="O16" s="99" t="s">
        <v>54</v>
      </c>
      <c r="P16" s="98"/>
      <c r="Q16" s="91"/>
      <c r="R16" s="27"/>
      <c r="S16" s="3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</row>
    <row r="17" spans="1:70" x14ac:dyDescent="0.25">
      <c r="A17" s="39" t="s">
        <v>62</v>
      </c>
      <c r="B17" s="7">
        <v>3.2388531813833672E-2</v>
      </c>
      <c r="C17" s="7">
        <v>1.6486128433989693E-4</v>
      </c>
      <c r="D17" s="7">
        <v>3.2628400807647763E-2</v>
      </c>
      <c r="E17" s="7">
        <v>9.7399299106126389E-4</v>
      </c>
      <c r="F17" s="86">
        <f t="shared" ref="F17:F22" si="29">AVERAGE(B17,D17)</f>
        <v>3.2508466310740718E-2</v>
      </c>
      <c r="G17" s="20">
        <f t="shared" ref="G17:G22" si="30">$F17*(((($C17/$B17)^2)+(($E17/$D17)^2))^0.5)</f>
        <v>9.8441959546205124E-4</v>
      </c>
      <c r="H17" s="92">
        <f t="shared" ref="H17:H22" si="31">_xlfn.STDEV.S(B17,D17)</f>
        <v>1.696129921223376E-4</v>
      </c>
      <c r="I17" s="44" t="s">
        <v>72</v>
      </c>
      <c r="J17" s="176" t="s">
        <v>65</v>
      </c>
      <c r="K17" s="177"/>
      <c r="L17" s="182">
        <v>5.9275870813883147</v>
      </c>
      <c r="M17" s="182">
        <v>0.38089518058953459</v>
      </c>
      <c r="N17" s="99" t="s">
        <v>77</v>
      </c>
      <c r="O17" s="99" t="s">
        <v>54</v>
      </c>
      <c r="P17" s="98"/>
      <c r="Q17" s="91"/>
    </row>
    <row r="18" spans="1:70" x14ac:dyDescent="0.25">
      <c r="A18" s="39" t="s">
        <v>94</v>
      </c>
      <c r="B18" s="7">
        <v>3.8635095405866626E-2</v>
      </c>
      <c r="C18" s="7">
        <v>1.8661905005160572E-3</v>
      </c>
      <c r="D18" s="7">
        <v>3.6282254028920997E-2</v>
      </c>
      <c r="E18" s="7">
        <v>1.8344523012624083E-4</v>
      </c>
      <c r="F18" s="86">
        <f t="shared" si="29"/>
        <v>3.7458674717393808E-2</v>
      </c>
      <c r="G18" s="20">
        <f t="shared" si="30"/>
        <v>1.8192511257465157E-3</v>
      </c>
      <c r="H18" s="92">
        <f t="shared" si="31"/>
        <v>1.6637100926945479E-3</v>
      </c>
      <c r="I18" s="44" t="s">
        <v>73</v>
      </c>
      <c r="J18" s="44" t="s">
        <v>54</v>
      </c>
      <c r="K18" s="83"/>
      <c r="L18" s="182">
        <v>6.8072230699879785</v>
      </c>
      <c r="M18" s="183">
        <v>0.36816298474925474</v>
      </c>
      <c r="N18" s="99" t="s">
        <v>90</v>
      </c>
      <c r="O18" s="99" t="s">
        <v>54</v>
      </c>
      <c r="P18" s="98"/>
      <c r="Q18" s="91"/>
      <c r="AI18" s="53"/>
      <c r="AJ18" s="54"/>
      <c r="AK18" s="54"/>
      <c r="AL18" s="53"/>
      <c r="AM18" s="53"/>
    </row>
    <row r="19" spans="1:70" x14ac:dyDescent="0.25">
      <c r="A19" s="30" t="s">
        <v>95</v>
      </c>
      <c r="B19" s="7">
        <v>3.9190540445979132E-2</v>
      </c>
      <c r="C19" s="7">
        <v>1.2161425065127288E-3</v>
      </c>
      <c r="D19" s="7">
        <v>3.8477435259664849E-2</v>
      </c>
      <c r="E19" s="7">
        <v>1.059156495374971E-3</v>
      </c>
      <c r="F19" s="7">
        <f t="shared" si="29"/>
        <v>3.8833987852821994E-2</v>
      </c>
      <c r="G19" s="20">
        <f t="shared" si="30"/>
        <v>1.610873288746149E-3</v>
      </c>
      <c r="H19" s="92">
        <f t="shared" si="31"/>
        <v>5.042415129421253E-4</v>
      </c>
      <c r="I19" s="44" t="s">
        <v>74</v>
      </c>
      <c r="J19" s="44" t="s">
        <v>54</v>
      </c>
      <c r="K19" s="83"/>
      <c r="L19" s="182">
        <v>7.2760965537859672</v>
      </c>
      <c r="M19" s="181">
        <v>0.663100754402278</v>
      </c>
      <c r="N19" s="99" t="s">
        <v>91</v>
      </c>
      <c r="O19" s="99" t="s">
        <v>54</v>
      </c>
      <c r="P19" s="98"/>
      <c r="Q19" s="91"/>
      <c r="S19" s="21"/>
      <c r="T19" s="21"/>
      <c r="W19" s="44"/>
      <c r="AE19" s="44"/>
      <c r="AI19" s="45"/>
      <c r="AJ19" s="54"/>
      <c r="AK19" s="45"/>
      <c r="AL19" s="45"/>
      <c r="AM19" s="55"/>
      <c r="AN19" s="114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</row>
    <row r="20" spans="1:70" x14ac:dyDescent="0.25">
      <c r="A20" s="30" t="s">
        <v>96</v>
      </c>
      <c r="B20" s="7">
        <v>4.1405238944116386E-2</v>
      </c>
      <c r="C20" s="7">
        <v>1.5499338593370098E-3</v>
      </c>
      <c r="D20" s="7">
        <v>3.8036104139080165E-2</v>
      </c>
      <c r="E20" s="7">
        <v>9.407129093396354E-4</v>
      </c>
      <c r="F20" s="129">
        <f t="shared" si="29"/>
        <v>3.9720671541598279E-2</v>
      </c>
      <c r="G20" s="130">
        <f t="shared" si="30"/>
        <v>1.7820941123632679E-3</v>
      </c>
      <c r="H20" s="92">
        <f t="shared" si="31"/>
        <v>2.3823380673727288E-3</v>
      </c>
      <c r="I20" s="128"/>
      <c r="J20" s="128"/>
      <c r="K20"/>
      <c r="N20" s="44"/>
      <c r="O20" s="44"/>
      <c r="P20" s="44"/>
      <c r="Q20" s="97"/>
      <c r="R20" s="26"/>
      <c r="S20" s="21"/>
      <c r="T20" s="21"/>
      <c r="U20" s="21"/>
      <c r="V20" s="21"/>
      <c r="X20" s="21"/>
      <c r="Y20" s="21"/>
      <c r="Z20" s="21"/>
      <c r="AA20" s="21"/>
      <c r="AC20" s="21"/>
      <c r="AD20" s="21"/>
      <c r="AE20" s="21"/>
      <c r="AF20" s="21"/>
      <c r="AH20" s="21"/>
      <c r="AI20" s="21"/>
      <c r="AJ20" s="21"/>
      <c r="AK20" s="21"/>
      <c r="AL20" s="21"/>
      <c r="AM20" s="85"/>
      <c r="AN20" s="117"/>
      <c r="AO20" s="83"/>
      <c r="AP20" s="83"/>
      <c r="AQ20" s="83"/>
      <c r="AR20" s="83"/>
      <c r="AS20" s="83"/>
      <c r="AT20" s="83" t="s">
        <v>60</v>
      </c>
      <c r="AU20" s="83"/>
      <c r="AV20" s="83"/>
      <c r="AW20" s="83"/>
      <c r="AX20" s="45"/>
      <c r="AY20" s="45"/>
      <c r="AZ20" s="97"/>
      <c r="BA20" s="118"/>
      <c r="BC20" s="21"/>
      <c r="BD20" s="21"/>
      <c r="BE20" s="21"/>
      <c r="BF20" s="21"/>
      <c r="BH20" s="21"/>
      <c r="BI20" s="21"/>
      <c r="BJ20" s="21"/>
      <c r="BK20" s="21"/>
      <c r="BL20" s="83"/>
      <c r="BM20" s="83"/>
      <c r="BN20" s="83"/>
      <c r="BO20" s="83"/>
      <c r="BP20" s="83"/>
    </row>
    <row r="21" spans="1:70" ht="15.75" thickBot="1" x14ac:dyDescent="0.3">
      <c r="A21" s="30" t="s">
        <v>97</v>
      </c>
      <c r="B21" s="7">
        <v>4.8842435565119961E-2</v>
      </c>
      <c r="C21" s="7">
        <v>9.6673615004432543E-4</v>
      </c>
      <c r="D21" s="7">
        <v>4.2624598942403419E-2</v>
      </c>
      <c r="E21" s="7">
        <v>1.1205416932579707E-4</v>
      </c>
      <c r="F21" s="86">
        <f t="shared" si="29"/>
        <v>4.5733517253761694E-2</v>
      </c>
      <c r="G21" s="20">
        <f t="shared" si="30"/>
        <v>9.1315072717907937E-4</v>
      </c>
      <c r="H21" s="92">
        <f t="shared" si="31"/>
        <v>4.396674440232928E-3</v>
      </c>
      <c r="I21" s="44" t="s">
        <v>75</v>
      </c>
      <c r="J21" s="44" t="s">
        <v>59</v>
      </c>
      <c r="K21" s="83"/>
      <c r="L21" s="44"/>
      <c r="M21" s="11"/>
      <c r="N21" s="21"/>
      <c r="O21" s="21"/>
      <c r="P21" s="21"/>
      <c r="R21" s="26"/>
      <c r="AD21" s="21"/>
      <c r="AN21" s="119"/>
      <c r="AO21" s="83"/>
      <c r="AP21" s="246" t="s">
        <v>57</v>
      </c>
      <c r="AQ21" s="246"/>
      <c r="AR21" s="247"/>
      <c r="AS21" s="247"/>
      <c r="AT21" s="53" t="s">
        <v>58</v>
      </c>
      <c r="AU21" s="47" t="s">
        <v>21</v>
      </c>
      <c r="AV21" s="47"/>
      <c r="AW21" s="83"/>
      <c r="AX21" s="83"/>
      <c r="AY21" s="83"/>
      <c r="AZ21" s="83"/>
      <c r="BA21" s="120"/>
      <c r="BC21" s="83"/>
      <c r="BD21" s="246" t="s">
        <v>57</v>
      </c>
      <c r="BE21" s="246"/>
      <c r="BF21" s="247"/>
      <c r="BG21" s="247"/>
      <c r="BH21" s="53" t="s">
        <v>61</v>
      </c>
      <c r="BI21" s="47" t="s">
        <v>21</v>
      </c>
      <c r="BJ21" s="47"/>
      <c r="BK21" s="83"/>
      <c r="BL21" s="53"/>
      <c r="BM21" s="47"/>
      <c r="BN21" s="47"/>
      <c r="BO21" s="83"/>
      <c r="BP21" s="83"/>
    </row>
    <row r="22" spans="1:70" x14ac:dyDescent="0.25">
      <c r="A22" s="30" t="s">
        <v>98</v>
      </c>
      <c r="B22" s="7">
        <v>4.6839356267488828E-2</v>
      </c>
      <c r="C22" s="7">
        <v>2.0382944844221035E-3</v>
      </c>
      <c r="D22" s="7">
        <v>4.0489716435235697E-2</v>
      </c>
      <c r="E22" s="7">
        <v>9.1491696632665942E-4</v>
      </c>
      <c r="F22" s="86">
        <f t="shared" si="29"/>
        <v>4.3664536351362263E-2</v>
      </c>
      <c r="G22" s="20">
        <f t="shared" si="30"/>
        <v>2.1410301295406524E-3</v>
      </c>
      <c r="H22" s="92">
        <f t="shared" si="31"/>
        <v>4.4898733834784019E-3</v>
      </c>
      <c r="I22" s="44" t="s">
        <v>76</v>
      </c>
      <c r="J22" s="44" t="s">
        <v>54</v>
      </c>
      <c r="M22" s="11"/>
      <c r="N22" s="21"/>
      <c r="O22" s="21"/>
      <c r="P22" s="21"/>
      <c r="AD22" s="21"/>
      <c r="AE22" s="64"/>
      <c r="AG22" s="21"/>
      <c r="AH22" s="64"/>
      <c r="AJ22" s="21"/>
      <c r="AK22" s="85"/>
      <c r="AL22" s="85"/>
      <c r="AM22" s="85"/>
      <c r="AN22" s="117"/>
      <c r="AO22" s="83"/>
      <c r="AP22" s="14" t="s">
        <v>10</v>
      </c>
      <c r="AQ22" s="100" t="s">
        <v>0</v>
      </c>
      <c r="AR22" s="101" t="s">
        <v>18</v>
      </c>
      <c r="AS22" s="102" t="s">
        <v>0</v>
      </c>
      <c r="AT22" s="103"/>
      <c r="AU22" s="103"/>
      <c r="AV22" s="103"/>
      <c r="AW22" s="104"/>
      <c r="AX22" s="83"/>
      <c r="AY22" s="83"/>
      <c r="AZ22" s="83"/>
      <c r="BA22" s="120"/>
      <c r="BC22" s="83"/>
      <c r="BD22" s="14" t="s">
        <v>10</v>
      </c>
      <c r="BE22" s="100" t="s">
        <v>0</v>
      </c>
      <c r="BF22" s="133" t="s">
        <v>18</v>
      </c>
      <c r="BG22" s="134" t="s">
        <v>0</v>
      </c>
      <c r="BH22" s="135"/>
      <c r="BI22" s="135"/>
      <c r="BJ22" s="135"/>
      <c r="BK22" s="136"/>
      <c r="BL22" s="83"/>
      <c r="BM22" s="83"/>
      <c r="BN22" s="83"/>
      <c r="BO22" s="83"/>
      <c r="BP22" s="83"/>
    </row>
    <row r="23" spans="1:70" x14ac:dyDescent="0.25">
      <c r="AD23" s="21"/>
      <c r="AE23" s="64"/>
      <c r="AG23" s="21"/>
      <c r="AH23" s="64"/>
      <c r="AJ23" s="21"/>
      <c r="AK23" s="21"/>
      <c r="AL23" s="85"/>
      <c r="AM23" s="85"/>
      <c r="AN23" s="117"/>
      <c r="AO23" s="30" t="s">
        <v>22</v>
      </c>
      <c r="AP23" s="7">
        <v>2.4083109487114354E-2</v>
      </c>
      <c r="AQ23" s="89">
        <v>8.3926546740843743E-4</v>
      </c>
      <c r="AR23" s="105">
        <v>0.62015545708021536</v>
      </c>
      <c r="AS23" s="20">
        <v>3.359793597383013E-2</v>
      </c>
      <c r="AT23" s="98"/>
      <c r="AU23" s="98"/>
      <c r="AV23" s="97"/>
      <c r="AW23" s="106"/>
      <c r="AX23" s="83"/>
      <c r="AY23" s="83"/>
      <c r="AZ23" s="83"/>
      <c r="BA23" s="120"/>
      <c r="BC23" s="30" t="s">
        <v>22</v>
      </c>
      <c r="BD23" s="7">
        <v>2.4083109487114354E-2</v>
      </c>
      <c r="BE23" s="89">
        <v>8.3926546740843743E-4</v>
      </c>
      <c r="BF23" s="137">
        <v>0.62015545708021536</v>
      </c>
      <c r="BG23" s="138">
        <v>3.359793597383013E-2</v>
      </c>
      <c r="BH23" s="98" t="s">
        <v>82</v>
      </c>
      <c r="BI23" s="98" t="s">
        <v>59</v>
      </c>
      <c r="BJ23" s="139"/>
      <c r="BK23" s="140"/>
      <c r="BL23" s="98"/>
      <c r="BM23" s="98"/>
      <c r="BN23" s="97"/>
      <c r="BO23" s="83"/>
      <c r="BP23" s="97"/>
      <c r="BQ23" s="21"/>
      <c r="BR23" s="21"/>
    </row>
    <row r="24" spans="1:70" x14ac:dyDescent="0.25">
      <c r="AD24" s="75"/>
      <c r="AE24" s="76"/>
      <c r="AG24" s="21"/>
      <c r="AH24" s="64"/>
      <c r="AJ24" s="21"/>
      <c r="AK24" s="21"/>
      <c r="AL24" s="85"/>
      <c r="AM24" s="85"/>
      <c r="AN24" s="121"/>
      <c r="AO24" s="30" t="s">
        <v>19</v>
      </c>
      <c r="AP24" s="7">
        <v>2.0908226511982438E-2</v>
      </c>
      <c r="AQ24" s="89">
        <v>5.6033512995320675E-4</v>
      </c>
      <c r="AR24" s="105">
        <v>0.52638149609544926</v>
      </c>
      <c r="AS24" s="20">
        <v>2.7508929072419343E-2</v>
      </c>
      <c r="AT24" s="98"/>
      <c r="AU24" s="98"/>
      <c r="AV24" s="83"/>
      <c r="AW24" s="106"/>
      <c r="AX24" s="83"/>
      <c r="AY24" s="83"/>
      <c r="AZ24" s="83"/>
      <c r="BA24" s="120"/>
      <c r="BC24" s="30" t="s">
        <v>19</v>
      </c>
      <c r="BD24" s="7">
        <v>2.0908226511982438E-2</v>
      </c>
      <c r="BE24" s="89">
        <v>5.6033512995320675E-4</v>
      </c>
      <c r="BF24" s="180">
        <v>0.52638149609544926</v>
      </c>
      <c r="BG24" s="130">
        <v>2.7508929072419343E-2</v>
      </c>
      <c r="BH24" s="98"/>
      <c r="BI24" s="98"/>
      <c r="BJ24" s="141"/>
      <c r="BK24" s="140"/>
      <c r="BL24" s="98"/>
      <c r="BM24" s="98"/>
      <c r="BN24" s="83"/>
      <c r="BO24" s="83"/>
      <c r="BP24" s="97"/>
      <c r="BQ24" s="21"/>
      <c r="BR24" s="21"/>
    </row>
    <row r="25" spans="1:70" x14ac:dyDescent="0.25">
      <c r="H25" s="83"/>
      <c r="I25" s="83"/>
      <c r="J25" s="83"/>
      <c r="AK25" s="21"/>
      <c r="AL25" s="85"/>
      <c r="AM25" s="85"/>
      <c r="AN25" s="121"/>
      <c r="AO25" s="30" t="s">
        <v>23</v>
      </c>
      <c r="AP25" s="7">
        <v>1.6498893542796066E-2</v>
      </c>
      <c r="AQ25" s="89">
        <v>6.1860831708568007E-4</v>
      </c>
      <c r="AR25" s="105">
        <v>0.36076152750833945</v>
      </c>
      <c r="AS25" s="20">
        <v>1.5324793811638376E-2</v>
      </c>
      <c r="AT25" s="107"/>
      <c r="AU25" s="107"/>
      <c r="AV25" s="97"/>
      <c r="AW25" s="108"/>
      <c r="AX25" s="83"/>
      <c r="AY25" s="83"/>
      <c r="AZ25" s="83"/>
      <c r="BA25" s="120"/>
      <c r="BC25" s="30" t="s">
        <v>23</v>
      </c>
      <c r="BD25" s="7">
        <v>1.6498893542796066E-2</v>
      </c>
      <c r="BE25" s="89">
        <v>6.1860831708568007E-4</v>
      </c>
      <c r="BF25" s="137">
        <v>0.36076152750833945</v>
      </c>
      <c r="BG25" s="138">
        <v>1.5324793811638376E-2</v>
      </c>
      <c r="BH25" s="98" t="s">
        <v>83</v>
      </c>
      <c r="BI25" s="98" t="s">
        <v>56</v>
      </c>
      <c r="BJ25" s="139"/>
      <c r="BK25" s="142"/>
      <c r="BL25" s="107"/>
      <c r="BM25" s="202"/>
      <c r="BN25" s="97"/>
      <c r="BO25" s="97"/>
      <c r="BP25" s="97"/>
      <c r="BQ25" s="21"/>
      <c r="BR25" s="21"/>
    </row>
    <row r="26" spans="1:70" x14ac:dyDescent="0.25">
      <c r="L26">
        <f>(C7/B7)^2</f>
        <v>2.0308552585710073E-3</v>
      </c>
      <c r="M26" s="16">
        <f>(E7/D7)^2</f>
        <v>7.2977792433839839E-4</v>
      </c>
      <c r="P26" s="21">
        <v>2.2058752715680294E-2</v>
      </c>
      <c r="Q26" s="21">
        <v>9.2504143977921655E-4</v>
      </c>
      <c r="S26" s="21"/>
      <c r="T26" s="21"/>
      <c r="AI26" s="21"/>
      <c r="AK26" s="85"/>
      <c r="AL26" s="85"/>
      <c r="AM26" s="85"/>
      <c r="AN26" s="119"/>
      <c r="AO26" s="30" t="s">
        <v>24</v>
      </c>
      <c r="AP26" s="7">
        <v>1.8696104232110947E-2</v>
      </c>
      <c r="AQ26" s="89">
        <v>1.4650454081721258E-3</v>
      </c>
      <c r="AR26" s="105">
        <v>0.4281759476767617</v>
      </c>
      <c r="AS26" s="20">
        <v>3.9579630729240228E-2</v>
      </c>
      <c r="AT26" s="98"/>
      <c r="AU26" s="98"/>
      <c r="AV26" s="97"/>
      <c r="AW26" s="108"/>
      <c r="AX26" s="83"/>
      <c r="AY26" s="83"/>
      <c r="AZ26" s="83"/>
      <c r="BA26" s="120"/>
      <c r="BC26" s="30" t="s">
        <v>24</v>
      </c>
      <c r="BD26" s="7">
        <v>1.8696104232110947E-2</v>
      </c>
      <c r="BE26" s="89">
        <v>1.4650454081721258E-3</v>
      </c>
      <c r="BF26" s="137">
        <v>0.4281759476767617</v>
      </c>
      <c r="BG26" s="138">
        <v>3.9579630729240228E-2</v>
      </c>
      <c r="BH26" s="186" t="s">
        <v>84</v>
      </c>
      <c r="BI26" s="186" t="s">
        <v>54</v>
      </c>
      <c r="BJ26" s="139"/>
      <c r="BK26" s="142"/>
      <c r="BL26" s="98"/>
      <c r="BM26" s="203"/>
      <c r="BN26" s="97"/>
      <c r="BO26" s="97"/>
      <c r="BP26" s="97"/>
    </row>
    <row r="27" spans="1:70" x14ac:dyDescent="0.25">
      <c r="L27">
        <f>SUM(L26:M26)</f>
        <v>2.7606331829094057E-3</v>
      </c>
      <c r="P27" s="21">
        <v>2.9164248787284453E-2</v>
      </c>
      <c r="Q27" s="21">
        <v>8.6186196695505683E-4</v>
      </c>
      <c r="AN27" s="119"/>
      <c r="AO27" s="39" t="s">
        <v>25</v>
      </c>
      <c r="AP27" s="7">
        <v>2.2461286751048175E-2</v>
      </c>
      <c r="AQ27" s="89">
        <v>8.5784772221477823E-4</v>
      </c>
      <c r="AR27" s="109">
        <v>0.59962844175633245</v>
      </c>
      <c r="AS27" s="7">
        <v>3.704807328964449E-2</v>
      </c>
      <c r="AT27" s="98"/>
      <c r="AU27" s="98"/>
      <c r="AV27" s="83"/>
      <c r="AW27" s="106"/>
      <c r="AX27" s="83"/>
      <c r="AY27" s="83"/>
      <c r="AZ27" s="83"/>
      <c r="BA27" s="120"/>
      <c r="BC27" s="39" t="s">
        <v>25</v>
      </c>
      <c r="BD27" s="7">
        <v>2.2461286751048175E-2</v>
      </c>
      <c r="BE27" s="89">
        <v>8.5784772221477823E-4</v>
      </c>
      <c r="BF27" s="143">
        <v>0.59962844175633245</v>
      </c>
      <c r="BG27" s="144">
        <v>3.704807328964449E-2</v>
      </c>
      <c r="BH27" s="98" t="s">
        <v>85</v>
      </c>
      <c r="BI27" s="98" t="s">
        <v>54</v>
      </c>
      <c r="BJ27" s="141"/>
      <c r="BK27" s="140"/>
      <c r="BL27" s="98"/>
      <c r="BM27" s="203"/>
      <c r="BN27" s="97"/>
      <c r="BO27" s="97"/>
      <c r="BP27" s="97"/>
    </row>
    <row r="28" spans="1:70" ht="15.75" thickBot="1" x14ac:dyDescent="0.3">
      <c r="L28">
        <f>SQRT(L27)</f>
        <v>5.2541728016019855E-2</v>
      </c>
      <c r="P28" s="21">
        <v>2.1625076966996552E-2</v>
      </c>
      <c r="Q28" s="21">
        <v>3.1375728818845049E-4</v>
      </c>
      <c r="AN28" s="119"/>
      <c r="AO28" s="39" t="s">
        <v>62</v>
      </c>
      <c r="AP28" s="7">
        <v>1.561132645005819E-2</v>
      </c>
      <c r="AQ28" s="89">
        <v>5.3850149458003127E-4</v>
      </c>
      <c r="AR28" s="110">
        <v>0.48022340706058614</v>
      </c>
      <c r="AS28" s="111">
        <v>2.2042472447625673E-2</v>
      </c>
      <c r="AT28" s="112"/>
      <c r="AU28" s="112"/>
      <c r="AV28" s="112"/>
      <c r="AW28" s="113"/>
      <c r="AX28" s="83"/>
      <c r="AY28" s="83"/>
      <c r="AZ28" s="83"/>
      <c r="BA28" s="120"/>
      <c r="BC28" s="39" t="s">
        <v>62</v>
      </c>
      <c r="BD28" s="7">
        <v>1.561132645005819E-2</v>
      </c>
      <c r="BE28" s="89">
        <v>5.3850149458003127E-4</v>
      </c>
      <c r="BF28" s="145">
        <v>0.48022340706058614</v>
      </c>
      <c r="BG28" s="146">
        <v>2.2042472447625673E-2</v>
      </c>
      <c r="BH28" s="149" t="s">
        <v>86</v>
      </c>
      <c r="BI28" s="149" t="s">
        <v>54</v>
      </c>
      <c r="BJ28" s="147"/>
      <c r="BK28" s="148"/>
      <c r="BL28" s="83"/>
      <c r="BM28" s="97"/>
      <c r="BN28" s="97"/>
      <c r="BO28" s="97"/>
      <c r="BP28" s="97"/>
    </row>
    <row r="29" spans="1:70" x14ac:dyDescent="0.25">
      <c r="L29" s="21">
        <f>F7*L28</f>
        <v>3.6815771391478187E-4</v>
      </c>
      <c r="N29" s="53"/>
      <c r="O29" s="53"/>
      <c r="P29" s="53"/>
      <c r="Q29" s="53"/>
      <c r="R29" s="172"/>
      <c r="S29" s="53"/>
      <c r="T29" s="53"/>
      <c r="U29" s="53"/>
      <c r="AN29" s="119"/>
      <c r="AO29" s="97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120"/>
      <c r="BC29" s="97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</row>
    <row r="30" spans="1:70" x14ac:dyDescent="0.25">
      <c r="N30" s="53"/>
      <c r="O30"/>
      <c r="P30"/>
      <c r="Q30" s="53"/>
      <c r="R30" s="172"/>
      <c r="S30" s="53"/>
      <c r="T30" s="53"/>
      <c r="U30" s="53"/>
      <c r="AN30" s="122"/>
      <c r="AO30" s="123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L30" s="83"/>
      <c r="BM30" s="83"/>
      <c r="BN30" s="83"/>
      <c r="BO30" s="83"/>
      <c r="BP30" s="83"/>
    </row>
    <row r="31" spans="1:70" x14ac:dyDescent="0.25">
      <c r="N31" s="53"/>
      <c r="O31"/>
      <c r="P31"/>
      <c r="Q31" s="53"/>
      <c r="R31" s="172"/>
      <c r="S31" s="53"/>
      <c r="T31" s="53"/>
      <c r="U31" s="45"/>
      <c r="V31" s="21"/>
      <c r="AO31" s="21"/>
      <c r="AP31" s="21"/>
      <c r="BL31" s="83"/>
      <c r="BM31" s="97"/>
      <c r="BN31" s="97"/>
      <c r="BO31" s="83"/>
      <c r="BP31" s="83"/>
    </row>
    <row r="32" spans="1:70" x14ac:dyDescent="0.25">
      <c r="N32" s="53"/>
      <c r="O32"/>
      <c r="P32"/>
      <c r="Q32" s="53"/>
      <c r="R32" s="45"/>
      <c r="S32" s="45"/>
      <c r="T32" s="53"/>
      <c r="U32" s="45"/>
      <c r="V32" s="21"/>
      <c r="X32" s="21"/>
      <c r="Y32" s="21"/>
      <c r="AN32" s="21"/>
      <c r="AO32" s="21"/>
      <c r="AP32" s="21"/>
      <c r="BL32" s="83"/>
      <c r="BM32" s="97"/>
      <c r="BN32" s="97"/>
      <c r="BO32" s="83"/>
      <c r="BP32" s="83"/>
    </row>
    <row r="33" spans="2:68" x14ac:dyDescent="0.25">
      <c r="N33" s="53"/>
      <c r="O33" s="53"/>
      <c r="P33" s="45"/>
      <c r="Q33" s="45"/>
      <c r="R33" s="45"/>
      <c r="S33" s="21"/>
      <c r="T33" s="45"/>
      <c r="U33" s="45"/>
      <c r="V33" s="64"/>
      <c r="W33" s="45"/>
      <c r="X33" s="45"/>
      <c r="Z33" s="45"/>
      <c r="AA33" s="45"/>
      <c r="AC33" s="45">
        <v>2.2278579614478097E-2</v>
      </c>
      <c r="AD33" s="45">
        <v>1.4337276280235444E-4</v>
      </c>
      <c r="AM33" s="21"/>
      <c r="AN33" s="21"/>
      <c r="AO33" s="21"/>
      <c r="AP33" s="21"/>
      <c r="BL33" s="83"/>
      <c r="BM33" s="97"/>
      <c r="BN33" s="97"/>
      <c r="BO33" s="83"/>
      <c r="BP33" s="83"/>
    </row>
    <row r="34" spans="2:68" x14ac:dyDescent="0.25">
      <c r="P34" s="45"/>
      <c r="Q34" s="21"/>
      <c r="R34" s="21"/>
      <c r="S34" s="21"/>
      <c r="T34" s="21"/>
      <c r="U34" s="21"/>
      <c r="V34" s="64"/>
      <c r="W34" s="21"/>
      <c r="X34" s="21"/>
      <c r="Z34" s="21"/>
      <c r="AA34" s="21"/>
      <c r="AC34" s="21">
        <v>2.3007579426925082E-2</v>
      </c>
      <c r="AD34" s="21">
        <v>7.1065163209187794E-4</v>
      </c>
      <c r="AM34" s="21"/>
      <c r="AN34" s="21"/>
      <c r="AO34" s="21"/>
      <c r="AP34" s="21"/>
      <c r="BM34" s="21"/>
      <c r="BN34" s="21"/>
      <c r="BO34" s="21"/>
      <c r="BP34" s="21"/>
    </row>
    <row r="35" spans="2:68" x14ac:dyDescent="0.25">
      <c r="Q35" s="21"/>
      <c r="R35" s="21"/>
      <c r="S35" s="21"/>
      <c r="T35" s="21"/>
      <c r="U35" s="21"/>
      <c r="V35" s="64"/>
      <c r="W35" s="21"/>
      <c r="X35" s="21"/>
      <c r="Z35" s="21"/>
      <c r="AA35" s="21"/>
      <c r="AC35" s="21">
        <v>2.2137601514759658E-2</v>
      </c>
      <c r="AD35" s="21">
        <v>4.4428863665752763E-4</v>
      </c>
      <c r="AI35" s="21"/>
      <c r="AJ35" s="21"/>
      <c r="AK35" s="21"/>
      <c r="AL35" s="21"/>
      <c r="AM35" s="21"/>
      <c r="AN35" s="21"/>
      <c r="AO35" s="21"/>
      <c r="AP35" s="21"/>
    </row>
    <row r="36" spans="2:68" x14ac:dyDescent="0.25">
      <c r="S36" s="21"/>
      <c r="V36" s="64"/>
      <c r="AI36" s="21"/>
      <c r="AJ36" s="21"/>
      <c r="AK36" s="21"/>
      <c r="AL36" s="21"/>
      <c r="AM36" s="21"/>
      <c r="AN36" s="21"/>
      <c r="AO36" s="21"/>
      <c r="AP36" s="21"/>
      <c r="BM36" s="21"/>
      <c r="BN36" s="21"/>
    </row>
    <row r="37" spans="2:68" x14ac:dyDescent="0.25">
      <c r="S37"/>
      <c r="V37" s="64"/>
      <c r="AK37" s="21"/>
      <c r="AL37" s="21"/>
      <c r="AM37" s="21"/>
      <c r="AN37" s="21"/>
      <c r="AO37" s="21"/>
      <c r="AP37" s="21"/>
      <c r="BM37" s="21"/>
      <c r="BN37" s="21"/>
    </row>
    <row r="38" spans="2:68" x14ac:dyDescent="0.25">
      <c r="N38" s="53"/>
      <c r="S38"/>
      <c r="V38" s="64"/>
      <c r="AK38" s="21"/>
      <c r="AL38" s="21"/>
      <c r="AM38" s="21"/>
      <c r="AN38" s="21"/>
      <c r="AO38" s="21"/>
      <c r="AP38" s="21"/>
      <c r="BM38" s="21"/>
      <c r="BN38" s="21"/>
    </row>
    <row r="39" spans="2:68" x14ac:dyDescent="0.25">
      <c r="J39" s="21"/>
      <c r="K39" s="21"/>
      <c r="L39" s="21"/>
      <c r="M39" s="21"/>
      <c r="N39" s="53"/>
      <c r="O39" s="21"/>
      <c r="P39" s="21"/>
      <c r="S39" s="21"/>
      <c r="V39" s="64"/>
      <c r="AB39" s="21"/>
      <c r="AE39" s="21"/>
      <c r="AI39" s="21"/>
      <c r="AJ39" s="21"/>
      <c r="AK39" s="21"/>
      <c r="AL39" s="21"/>
      <c r="AM39" s="21"/>
      <c r="AN39" s="21"/>
      <c r="AO39" s="21"/>
      <c r="AP39" s="21"/>
      <c r="AQ39" s="21"/>
    </row>
    <row r="40" spans="2:68" x14ac:dyDescent="0.25">
      <c r="J40" s="21"/>
      <c r="K40" s="21"/>
      <c r="L40" s="21"/>
      <c r="M40" s="21"/>
      <c r="N40" s="53"/>
      <c r="O40" s="21"/>
      <c r="P40" s="21"/>
      <c r="S40" s="21"/>
      <c r="V40" s="16"/>
      <c r="AB40" s="21"/>
      <c r="AE40" s="21"/>
      <c r="AI40" s="21"/>
      <c r="AJ40" s="21"/>
      <c r="AK40" s="21"/>
      <c r="AL40" s="21"/>
      <c r="AN40" s="21"/>
      <c r="AO40" s="21"/>
      <c r="AP40" s="21"/>
      <c r="AQ40" s="21"/>
    </row>
    <row r="41" spans="2:68" x14ac:dyDescent="0.25">
      <c r="J41" s="45"/>
      <c r="K41" s="45"/>
      <c r="L41" s="21"/>
      <c r="M41" s="21"/>
      <c r="N41" s="53"/>
      <c r="O41" s="21"/>
      <c r="P41" s="21"/>
      <c r="S41" s="21"/>
      <c r="V41" s="16"/>
      <c r="AB41" s="21"/>
      <c r="AE41" s="21"/>
      <c r="AI41" s="21"/>
      <c r="AJ41" s="21"/>
      <c r="AK41" s="21"/>
      <c r="AL41" s="21"/>
      <c r="AN41" s="21"/>
      <c r="AO41" s="21"/>
      <c r="AP41" s="21"/>
      <c r="AQ41" s="21"/>
    </row>
    <row r="42" spans="2:68" x14ac:dyDescent="0.25">
      <c r="J42" s="21"/>
      <c r="K42" s="21"/>
      <c r="L42" s="21"/>
      <c r="M42" s="21"/>
      <c r="O42" s="21"/>
      <c r="P42" s="21"/>
      <c r="S42" s="21"/>
      <c r="V42" s="16"/>
      <c r="AB42" s="21"/>
      <c r="AE42" s="21"/>
      <c r="AI42" s="21"/>
      <c r="AJ42" s="21"/>
      <c r="AK42" s="21"/>
      <c r="AL42" s="21"/>
      <c r="AN42" s="21"/>
      <c r="AO42" s="21"/>
      <c r="AP42" s="21"/>
      <c r="AQ42" s="21"/>
    </row>
    <row r="43" spans="2:68" x14ac:dyDescent="0.25">
      <c r="B43" s="21"/>
      <c r="C43" s="21"/>
      <c r="J43" s="21"/>
      <c r="K43" s="21"/>
      <c r="L43" s="21"/>
      <c r="M43" s="21"/>
      <c r="N43" s="53"/>
      <c r="O43" s="21"/>
      <c r="P43" s="21"/>
      <c r="S43" s="21"/>
      <c r="V43" s="16"/>
      <c r="AB43" s="21"/>
      <c r="AE43" s="21"/>
      <c r="AI43" s="16"/>
      <c r="AJ43" s="22"/>
      <c r="AK43" s="16"/>
      <c r="AL43" s="16"/>
      <c r="AM43" s="21"/>
      <c r="AN43" s="21"/>
      <c r="AO43" s="21"/>
      <c r="AP43" s="21"/>
      <c r="AQ43" s="21"/>
      <c r="AR43" s="16"/>
    </row>
    <row r="44" spans="2:68" x14ac:dyDescent="0.25">
      <c r="B44" s="21"/>
      <c r="C44" s="21"/>
      <c r="J44" s="21"/>
      <c r="K44" s="21"/>
      <c r="L44" s="21"/>
      <c r="M44" s="21"/>
      <c r="O44" s="21"/>
      <c r="P44" s="21"/>
      <c r="S44" s="21"/>
      <c r="V44" s="16"/>
      <c r="Z44" s="2"/>
      <c r="AA44" s="2"/>
      <c r="AB44" s="21"/>
      <c r="AE44" s="21"/>
      <c r="AN44" s="21"/>
      <c r="AO44" s="21"/>
      <c r="AP44" s="21"/>
      <c r="AQ44" s="21"/>
    </row>
    <row r="45" spans="2:68" x14ac:dyDescent="0.25">
      <c r="B45" s="21"/>
      <c r="C45" s="21"/>
      <c r="J45" s="21"/>
      <c r="K45" s="21"/>
      <c r="L45" s="21"/>
      <c r="M45" s="21"/>
      <c r="N45" s="53"/>
      <c r="O45" s="21"/>
      <c r="P45" s="21"/>
      <c r="S45" s="21"/>
      <c r="V45" s="16"/>
      <c r="AB45" s="21"/>
      <c r="AE45" s="21"/>
      <c r="AN45" s="21"/>
      <c r="AO45" s="21"/>
      <c r="AP45" s="21"/>
      <c r="AQ45" s="21"/>
    </row>
    <row r="46" spans="2:68" x14ac:dyDescent="0.25">
      <c r="J46" s="21"/>
      <c r="K46" s="21"/>
      <c r="L46" s="21"/>
      <c r="M46" s="21"/>
      <c r="N46" s="53"/>
      <c r="O46" s="21"/>
      <c r="P46" s="21"/>
      <c r="S46" s="21"/>
      <c r="U46" s="2"/>
      <c r="V46" s="21"/>
      <c r="AB46" s="21"/>
      <c r="AE46" s="21"/>
      <c r="AN46" s="21"/>
      <c r="AO46" s="21"/>
      <c r="AP46" s="21"/>
      <c r="AQ46" s="21"/>
    </row>
    <row r="47" spans="2:68" x14ac:dyDescent="0.25">
      <c r="N47" s="53"/>
      <c r="Q47" s="2"/>
      <c r="R47"/>
      <c r="S47"/>
      <c r="U47" s="2"/>
      <c r="V47" s="16"/>
      <c r="AL47" s="21"/>
      <c r="AM47" s="21"/>
    </row>
    <row r="48" spans="2:68" x14ac:dyDescent="0.25">
      <c r="N48" s="53"/>
      <c r="Q48" s="2"/>
      <c r="R48"/>
      <c r="S48"/>
      <c r="U48" s="2"/>
      <c r="V48" s="16"/>
    </row>
    <row r="49" spans="10:50" x14ac:dyDescent="0.25">
      <c r="N49" s="53"/>
      <c r="Q49" s="2"/>
      <c r="R49"/>
      <c r="S49"/>
      <c r="U49" s="2"/>
      <c r="V49" s="16"/>
    </row>
    <row r="50" spans="10:50" x14ac:dyDescent="0.25">
      <c r="N50" s="53"/>
      <c r="Q50" s="2"/>
      <c r="R50"/>
      <c r="S50"/>
      <c r="U50" s="2"/>
      <c r="V50" s="16"/>
    </row>
    <row r="51" spans="10:50" x14ac:dyDescent="0.25">
      <c r="N51" s="53"/>
      <c r="Q51" s="45"/>
      <c r="R51" s="45"/>
      <c r="S51" s="45"/>
      <c r="AL51" s="21"/>
      <c r="AM51" s="21"/>
      <c r="AR51" s="16"/>
      <c r="AS51" s="16"/>
      <c r="AT51" s="16"/>
    </row>
    <row r="52" spans="10:50" x14ac:dyDescent="0.25">
      <c r="N52" s="53"/>
      <c r="Q52" s="45"/>
      <c r="R52" s="45"/>
      <c r="S52" s="45"/>
      <c r="AD52" s="16"/>
      <c r="AE52" s="16"/>
      <c r="AF52" s="16"/>
      <c r="AI52" s="16"/>
      <c r="AJ52" s="22"/>
      <c r="AK52" s="16"/>
      <c r="AL52" s="16"/>
      <c r="AM52" s="16"/>
      <c r="AR52" s="16"/>
      <c r="AS52" s="16"/>
      <c r="AT52" s="16"/>
      <c r="AU52" s="16"/>
      <c r="AV52" s="16"/>
      <c r="AW52" s="16"/>
      <c r="AX52" s="16"/>
    </row>
    <row r="53" spans="10:50" x14ac:dyDescent="0.25">
      <c r="N53" s="53"/>
      <c r="Q53" s="45"/>
      <c r="R53" s="45"/>
      <c r="S53" s="45"/>
      <c r="T53" s="53"/>
      <c r="U53" s="53"/>
      <c r="AD53" s="16"/>
      <c r="AE53" s="16"/>
      <c r="AF53" s="16"/>
      <c r="AI53" s="16"/>
      <c r="AJ53" s="22"/>
      <c r="AK53" s="16"/>
      <c r="AL53" s="16"/>
      <c r="AM53" s="16"/>
      <c r="AR53" s="16"/>
      <c r="AS53" s="16"/>
      <c r="AT53" s="16"/>
      <c r="AU53" s="16"/>
      <c r="AV53" s="16"/>
      <c r="AW53" s="16"/>
      <c r="AX53" s="16"/>
    </row>
    <row r="54" spans="10:50" x14ac:dyDescent="0.25">
      <c r="N54" s="53"/>
      <c r="Q54" s="53"/>
      <c r="R54" s="172"/>
      <c r="S54" s="53"/>
      <c r="T54" s="53"/>
      <c r="U54" s="53"/>
      <c r="AD54" s="16"/>
      <c r="AE54" s="16"/>
      <c r="AF54" s="16"/>
      <c r="AI54" s="16"/>
      <c r="AJ54" s="22"/>
      <c r="AK54" s="16"/>
      <c r="AL54" s="16"/>
      <c r="AM54" s="16"/>
      <c r="AQ54" s="16"/>
      <c r="AR54" s="16"/>
      <c r="AS54" s="16"/>
      <c r="AT54" s="16"/>
      <c r="AU54" s="16"/>
      <c r="AV54" s="16"/>
      <c r="AW54" s="16"/>
      <c r="AX54" s="16"/>
    </row>
    <row r="55" spans="10:50" x14ac:dyDescent="0.25">
      <c r="AM55" s="16"/>
      <c r="AN55" s="21"/>
      <c r="AO55" s="21"/>
      <c r="AQ55" s="16"/>
      <c r="AR55" s="16"/>
      <c r="AS55" s="16"/>
      <c r="AT55" s="16"/>
      <c r="AU55" s="16"/>
      <c r="AV55" s="16"/>
      <c r="AW55" s="16"/>
      <c r="AX55" s="16"/>
    </row>
    <row r="56" spans="10:50" x14ac:dyDescent="0.25">
      <c r="AM56" s="16"/>
      <c r="AR56" s="16"/>
      <c r="AS56" s="16"/>
      <c r="AT56" s="16"/>
      <c r="AU56" s="16"/>
      <c r="AV56" s="16"/>
      <c r="AW56" s="16"/>
      <c r="AX56" s="16"/>
    </row>
    <row r="57" spans="10:50" x14ac:dyDescent="0.25">
      <c r="J57" s="21"/>
      <c r="K57" s="21"/>
      <c r="AM57" s="16"/>
      <c r="AQ57" s="16"/>
      <c r="AR57" s="16"/>
      <c r="AS57" s="16"/>
      <c r="AT57" s="16"/>
      <c r="AU57" s="16"/>
      <c r="AV57" s="16"/>
      <c r="AW57" s="16"/>
      <c r="AX57" s="16"/>
    </row>
    <row r="58" spans="10:50" x14ac:dyDescent="0.25">
      <c r="AM58" s="16"/>
      <c r="AN58" s="16"/>
      <c r="AO58" s="16"/>
      <c r="AQ58" s="16"/>
      <c r="AR58" s="16"/>
      <c r="AS58" s="16"/>
      <c r="AT58" s="16"/>
      <c r="AU58" s="16"/>
      <c r="AV58" s="16"/>
      <c r="AW58" s="16"/>
      <c r="AX58" s="16"/>
    </row>
    <row r="59" spans="10:50" x14ac:dyDescent="0.25">
      <c r="AI59" s="16"/>
      <c r="AJ59" s="22"/>
      <c r="AK59" s="16"/>
      <c r="AL59" s="16"/>
      <c r="AM59" s="16"/>
      <c r="AN59" s="16"/>
      <c r="AO59" s="16"/>
      <c r="AQ59" s="16"/>
      <c r="AR59" s="16"/>
      <c r="AS59" s="16"/>
      <c r="AT59" s="16"/>
      <c r="AU59" s="16"/>
      <c r="AV59" s="16"/>
      <c r="AW59" s="16"/>
      <c r="AX59" s="16"/>
    </row>
    <row r="60" spans="10:50" x14ac:dyDescent="0.25">
      <c r="AD60" s="16"/>
      <c r="AE60" s="16"/>
      <c r="AF60" s="16"/>
      <c r="AI60" s="16"/>
      <c r="AJ60" s="22"/>
      <c r="AK60" s="16"/>
      <c r="AL60" s="16"/>
      <c r="AM60" s="16"/>
      <c r="AN60" s="16"/>
      <c r="AO60" s="16"/>
      <c r="AQ60" s="16"/>
      <c r="AR60" s="16"/>
      <c r="AS60" s="16"/>
      <c r="AT60" s="16"/>
      <c r="AU60" s="16"/>
      <c r="AV60" s="16"/>
      <c r="AW60" s="16"/>
      <c r="AX60" s="16"/>
    </row>
    <row r="61" spans="10:50" x14ac:dyDescent="0.25">
      <c r="AD61" s="16"/>
      <c r="AE61" s="16"/>
      <c r="AF61" s="16"/>
      <c r="AI61" s="16"/>
      <c r="AJ61" s="22"/>
      <c r="AK61" s="16"/>
      <c r="AL61" s="16"/>
      <c r="AM61" s="16"/>
      <c r="AN61" s="16"/>
      <c r="AO61" s="16"/>
      <c r="AQ61" s="16"/>
      <c r="AR61" s="16"/>
      <c r="AS61" s="16"/>
      <c r="AT61" s="16"/>
      <c r="AU61" s="16"/>
      <c r="AV61" s="16"/>
      <c r="AW61" s="16"/>
      <c r="AX61" s="16"/>
    </row>
    <row r="62" spans="10:50" x14ac:dyDescent="0.25">
      <c r="AD62" s="16"/>
      <c r="AE62" s="16"/>
      <c r="AF62" s="16"/>
      <c r="AI62" s="16"/>
      <c r="AJ62" s="22"/>
      <c r="AK62" s="16"/>
      <c r="AL62" s="16"/>
      <c r="AM62" s="16"/>
      <c r="AN62" s="16"/>
      <c r="AO62" s="16"/>
      <c r="AQ62" s="16"/>
      <c r="AR62" s="16"/>
      <c r="AS62" s="16"/>
      <c r="AT62" s="16"/>
      <c r="AU62" s="16"/>
      <c r="AV62" s="16"/>
      <c r="AW62" s="16"/>
      <c r="AX62" s="16"/>
    </row>
    <row r="63" spans="10:50" x14ac:dyDescent="0.25">
      <c r="AD63" s="16"/>
      <c r="AE63" s="16"/>
      <c r="AF63" s="16"/>
      <c r="AI63" s="16"/>
      <c r="AJ63" s="22"/>
      <c r="AK63" s="16"/>
      <c r="AL63" s="16"/>
      <c r="AM63" s="16"/>
      <c r="AN63" s="16"/>
      <c r="AO63" s="16"/>
      <c r="AQ63" s="16"/>
      <c r="AR63" s="16"/>
      <c r="AS63" s="16"/>
      <c r="AT63" s="16"/>
      <c r="AU63" s="16"/>
      <c r="AV63" s="16"/>
      <c r="AW63" s="16"/>
      <c r="AX63" s="16"/>
    </row>
    <row r="64" spans="10:50" x14ac:dyDescent="0.25">
      <c r="J64" s="21"/>
      <c r="K64" s="21"/>
      <c r="AD64" s="16"/>
      <c r="AE64" s="16"/>
      <c r="AF64" s="16"/>
      <c r="AI64" s="16"/>
      <c r="AJ64" s="22"/>
      <c r="AK64" s="16"/>
      <c r="AL64" s="16"/>
      <c r="AM64" s="16"/>
      <c r="AN64" s="16"/>
      <c r="AO64" s="16"/>
      <c r="AQ64" s="16"/>
      <c r="AR64" s="16"/>
      <c r="AS64" s="16"/>
      <c r="AT64" s="16"/>
      <c r="AU64" s="16"/>
      <c r="AV64" s="16"/>
      <c r="AW64" s="16"/>
      <c r="AX64" s="16"/>
    </row>
    <row r="65" spans="10:50" x14ac:dyDescent="0.25">
      <c r="AD65" s="16"/>
      <c r="AE65" s="16"/>
      <c r="AF65" s="16"/>
      <c r="AI65" s="16"/>
      <c r="AJ65" s="22"/>
      <c r="AK65" s="16"/>
      <c r="AL65" s="16"/>
      <c r="AM65" s="16"/>
      <c r="AN65" s="16"/>
      <c r="AO65" s="16"/>
      <c r="AQ65" s="16"/>
      <c r="AR65" s="16"/>
      <c r="AS65" s="16"/>
      <c r="AT65" s="16"/>
      <c r="AU65" s="16"/>
      <c r="AV65" s="16"/>
      <c r="AW65" s="16"/>
      <c r="AX65" s="16"/>
    </row>
    <row r="66" spans="10:50" x14ac:dyDescent="0.25">
      <c r="AD66" s="16"/>
      <c r="AE66" s="16"/>
      <c r="AF66" s="16"/>
      <c r="AI66" s="16"/>
      <c r="AJ66" s="22"/>
      <c r="AK66" s="16"/>
      <c r="AL66" s="16"/>
      <c r="AM66" s="16"/>
      <c r="AN66" s="16"/>
      <c r="AO66" s="16"/>
      <c r="AQ66" s="16"/>
      <c r="AR66" s="16"/>
      <c r="AS66" s="16"/>
      <c r="AT66" s="16"/>
      <c r="AU66" s="16"/>
      <c r="AV66" s="16"/>
      <c r="AW66" s="16"/>
      <c r="AX66" s="16"/>
    </row>
    <row r="67" spans="10:50" x14ac:dyDescent="0.25">
      <c r="AD67" s="16"/>
      <c r="AE67" s="16"/>
      <c r="AF67" s="16"/>
      <c r="AI67" s="16"/>
      <c r="AJ67" s="22"/>
      <c r="AK67" s="16"/>
      <c r="AL67" s="16"/>
      <c r="AM67" s="16"/>
      <c r="AN67" s="16"/>
      <c r="AO67" s="16"/>
      <c r="AQ67" s="16"/>
      <c r="AR67" s="16"/>
      <c r="AS67" s="16"/>
      <c r="AT67" s="16"/>
      <c r="AU67" s="16"/>
      <c r="AV67" s="16"/>
      <c r="AW67" s="16"/>
      <c r="AX67" s="16"/>
    </row>
    <row r="68" spans="10:50" x14ac:dyDescent="0.25">
      <c r="AD68" s="16"/>
      <c r="AE68" s="16"/>
      <c r="AF68" s="16"/>
      <c r="AI68" s="16"/>
      <c r="AJ68" s="22"/>
      <c r="AK68" s="16"/>
      <c r="AL68" s="16"/>
      <c r="AM68" s="16"/>
      <c r="AN68" s="16"/>
      <c r="AO68" s="16"/>
      <c r="AQ68" s="16"/>
      <c r="AR68" s="16"/>
      <c r="AS68" s="16"/>
      <c r="AT68" s="16"/>
      <c r="AU68" s="16"/>
      <c r="AV68" s="16"/>
      <c r="AW68" s="16"/>
      <c r="AX68" s="16"/>
    </row>
    <row r="69" spans="10:50" x14ac:dyDescent="0.25">
      <c r="AD69" s="16"/>
      <c r="AE69" s="16"/>
      <c r="AF69" s="16"/>
      <c r="AI69" s="16"/>
      <c r="AJ69" s="22"/>
      <c r="AK69" s="16"/>
      <c r="AL69" s="16"/>
      <c r="AM69" s="16"/>
      <c r="AN69" s="16"/>
      <c r="AO69" s="16"/>
      <c r="AQ69" s="16"/>
      <c r="AR69" s="16"/>
      <c r="AS69" s="16"/>
      <c r="AT69" s="16"/>
      <c r="AU69" s="16"/>
      <c r="AV69" s="16"/>
      <c r="AW69" s="16"/>
      <c r="AX69" s="16"/>
    </row>
    <row r="70" spans="10:50" x14ac:dyDescent="0.25">
      <c r="AD70" s="16"/>
      <c r="AE70" s="16"/>
      <c r="AF70" s="16"/>
      <c r="AI70" s="16"/>
      <c r="AJ70" s="22"/>
      <c r="AK70" s="16"/>
      <c r="AL70" s="16"/>
      <c r="AM70" s="16"/>
      <c r="AN70" s="16"/>
      <c r="AO70" s="16"/>
      <c r="AQ70" s="16"/>
      <c r="AR70" s="16"/>
      <c r="AS70" s="16"/>
      <c r="AT70" s="16"/>
      <c r="AU70" s="16"/>
      <c r="AV70" s="16"/>
      <c r="AW70" s="16"/>
      <c r="AX70" s="16"/>
    </row>
    <row r="71" spans="10:50" x14ac:dyDescent="0.25">
      <c r="J71" s="21"/>
      <c r="K71" s="21"/>
      <c r="AD71" s="16"/>
      <c r="AE71" s="16"/>
      <c r="AF71" s="16"/>
      <c r="AI71" s="16"/>
      <c r="AJ71" s="22"/>
      <c r="AK71" s="16"/>
      <c r="AL71" s="16"/>
      <c r="AM71" s="16"/>
      <c r="AN71" s="16"/>
      <c r="AO71" s="16"/>
      <c r="AQ71" s="16"/>
      <c r="AR71" s="16"/>
      <c r="AS71" s="16"/>
      <c r="AT71" s="16"/>
      <c r="AU71" s="16"/>
      <c r="AV71" s="16"/>
      <c r="AW71" s="16"/>
      <c r="AX71" s="16"/>
    </row>
    <row r="72" spans="10:50" x14ac:dyDescent="0.25">
      <c r="AD72" s="16"/>
      <c r="AE72" s="16"/>
      <c r="AF72" s="16"/>
      <c r="AI72" s="16"/>
      <c r="AJ72" s="22"/>
      <c r="AK72" s="16"/>
      <c r="AL72" s="16"/>
      <c r="AM72" s="16"/>
      <c r="AN72" s="16"/>
      <c r="AO72" s="16"/>
      <c r="AQ72" s="16"/>
      <c r="AR72" s="16"/>
      <c r="AS72" s="16"/>
      <c r="AT72" s="16"/>
      <c r="AU72" s="16"/>
      <c r="AV72" s="16"/>
      <c r="AW72" s="16"/>
      <c r="AX72" s="16"/>
    </row>
    <row r="73" spans="10:50" x14ac:dyDescent="0.25">
      <c r="AD73" s="16"/>
      <c r="AE73" s="16"/>
      <c r="AF73" s="16"/>
      <c r="AI73" s="16"/>
      <c r="AJ73" s="22"/>
      <c r="AK73" s="16"/>
      <c r="AL73" s="16"/>
      <c r="AM73" s="16"/>
      <c r="AN73" s="16"/>
      <c r="AO73" s="16"/>
      <c r="AQ73" s="16"/>
      <c r="AR73" s="16"/>
      <c r="AS73" s="16"/>
      <c r="AT73" s="16"/>
      <c r="AU73" s="16"/>
      <c r="AV73" s="16"/>
      <c r="AW73" s="16"/>
      <c r="AX73" s="16"/>
    </row>
    <row r="74" spans="10:50" x14ac:dyDescent="0.25">
      <c r="AD74" s="16"/>
      <c r="AE74" s="16"/>
      <c r="AF74" s="16"/>
      <c r="AI74" s="16"/>
      <c r="AJ74" s="22"/>
      <c r="AK74" s="16"/>
      <c r="AL74" s="16"/>
      <c r="AM74" s="16"/>
      <c r="AN74" s="16"/>
      <c r="AO74" s="16"/>
      <c r="AQ74" s="16"/>
      <c r="AR74" s="16"/>
      <c r="AS74" s="16"/>
      <c r="AT74" s="16"/>
      <c r="AU74" s="16"/>
      <c r="AV74" s="16"/>
      <c r="AW74" s="16"/>
      <c r="AX74" s="16"/>
    </row>
    <row r="75" spans="10:50" x14ac:dyDescent="0.25">
      <c r="V75" s="2" t="s">
        <v>50</v>
      </c>
      <c r="AD75" s="16"/>
      <c r="AE75" s="16"/>
      <c r="AF75" s="16"/>
      <c r="AI75" s="16"/>
      <c r="AJ75" s="22"/>
      <c r="AK75" s="16"/>
      <c r="AL75" s="16"/>
      <c r="AM75" s="16"/>
      <c r="AN75" s="16"/>
      <c r="AO75" s="16"/>
      <c r="AQ75" s="16"/>
      <c r="AR75" s="16"/>
      <c r="AS75" s="16"/>
      <c r="AT75" s="16"/>
      <c r="AU75" s="16"/>
      <c r="AV75" s="16"/>
      <c r="AW75" s="16"/>
      <c r="AX75" s="16"/>
    </row>
    <row r="76" spans="10:50" x14ac:dyDescent="0.25">
      <c r="AD76" s="16"/>
      <c r="AE76" s="16"/>
      <c r="AF76" s="16"/>
      <c r="AI76" s="16"/>
      <c r="AJ76" s="22"/>
      <c r="AK76" s="16"/>
      <c r="AL76" s="16"/>
      <c r="AM76" s="16"/>
      <c r="AN76" s="16"/>
      <c r="AO76" s="16"/>
      <c r="AQ76" s="16"/>
      <c r="AR76" s="16"/>
      <c r="AS76" s="16"/>
      <c r="AT76" s="16"/>
      <c r="AU76" s="16"/>
      <c r="AV76" s="16"/>
      <c r="AW76" s="16"/>
      <c r="AX76" s="16"/>
    </row>
    <row r="77" spans="10:50" x14ac:dyDescent="0.25">
      <c r="AD77" s="16"/>
      <c r="AE77" s="16"/>
      <c r="AF77" s="16"/>
      <c r="AI77" s="16"/>
      <c r="AJ77" s="22"/>
      <c r="AK77" s="16"/>
      <c r="AL77" s="16"/>
      <c r="AM77" s="16"/>
      <c r="AN77" s="16"/>
      <c r="AO77" s="16"/>
      <c r="AQ77" s="16"/>
      <c r="AR77" s="16"/>
      <c r="AS77" s="16"/>
      <c r="AT77" s="16"/>
      <c r="AU77" s="16"/>
      <c r="AV77" s="16"/>
      <c r="AW77" s="16"/>
      <c r="AX77" s="16"/>
    </row>
    <row r="78" spans="10:50" x14ac:dyDescent="0.25">
      <c r="AD78" s="16"/>
      <c r="AE78" s="16"/>
      <c r="AF78" s="16"/>
      <c r="AI78" s="16"/>
      <c r="AJ78" s="22"/>
      <c r="AK78" s="16"/>
      <c r="AL78" s="16"/>
      <c r="AM78" s="16"/>
      <c r="AN78" s="16"/>
      <c r="AO78" s="16"/>
      <c r="AQ78" s="16"/>
      <c r="AR78" s="16"/>
      <c r="AS78" s="16"/>
      <c r="AT78" s="16"/>
      <c r="AU78" s="16"/>
      <c r="AV78" s="16"/>
      <c r="AW78" s="16"/>
      <c r="AX78" s="16"/>
    </row>
    <row r="79" spans="10:50" x14ac:dyDescent="0.25">
      <c r="AD79" s="16"/>
      <c r="AE79" s="16"/>
      <c r="AF79" s="16"/>
      <c r="AI79" s="16"/>
      <c r="AJ79" s="22"/>
      <c r="AK79" s="16"/>
      <c r="AL79" s="16"/>
      <c r="AM79" s="16"/>
      <c r="AN79" s="16"/>
      <c r="AO79" s="16"/>
      <c r="AQ79" s="16"/>
      <c r="AR79" s="16"/>
      <c r="AS79" s="16"/>
      <c r="AT79" s="16"/>
      <c r="AU79" s="16"/>
      <c r="AV79" s="16"/>
      <c r="AW79" s="16"/>
      <c r="AX79" s="16"/>
    </row>
    <row r="80" spans="10:50" x14ac:dyDescent="0.25">
      <c r="AD80" s="16"/>
      <c r="AE80" s="16"/>
      <c r="AF80" s="16"/>
      <c r="AI80" s="16"/>
      <c r="AJ80" s="22"/>
      <c r="AK80" s="16"/>
      <c r="AL80" s="16"/>
      <c r="AM80" s="16"/>
      <c r="AN80" s="16"/>
      <c r="AO80" s="16"/>
      <c r="AQ80" s="16"/>
      <c r="AR80" s="16"/>
      <c r="AS80" s="16"/>
      <c r="AT80" s="16"/>
      <c r="AU80" s="16"/>
      <c r="AV80" s="16"/>
      <c r="AW80" s="16"/>
      <c r="AX80" s="16"/>
    </row>
    <row r="81" spans="10:50" x14ac:dyDescent="0.25">
      <c r="AD81" s="16"/>
      <c r="AE81" s="16"/>
      <c r="AF81" s="16"/>
      <c r="AI81" s="16"/>
      <c r="AJ81" s="22"/>
      <c r="AK81" s="16"/>
      <c r="AL81" s="16"/>
      <c r="AM81" s="16"/>
      <c r="AN81" s="16"/>
      <c r="AO81" s="16"/>
      <c r="AQ81" s="16"/>
      <c r="AR81" s="16"/>
      <c r="AS81" s="16"/>
      <c r="AT81" s="16"/>
      <c r="AU81" s="16"/>
      <c r="AV81" s="16"/>
      <c r="AW81" s="16"/>
      <c r="AX81" s="16"/>
    </row>
    <row r="82" spans="10:50" x14ac:dyDescent="0.25">
      <c r="AD82" s="16"/>
      <c r="AE82" s="16"/>
      <c r="AF82" s="16"/>
      <c r="AI82" s="16"/>
      <c r="AJ82" s="22"/>
      <c r="AK82" s="16"/>
      <c r="AL82" s="16"/>
      <c r="AM82" s="16"/>
      <c r="AN82" s="16"/>
      <c r="AO82" s="16"/>
      <c r="AQ82" s="16"/>
      <c r="AR82" s="16"/>
      <c r="AS82" s="16"/>
      <c r="AT82" s="16"/>
      <c r="AU82" s="16"/>
      <c r="AV82" s="16"/>
      <c r="AW82" s="16"/>
      <c r="AX82" s="16"/>
    </row>
    <row r="83" spans="10:50" x14ac:dyDescent="0.25">
      <c r="AD83" s="16"/>
      <c r="AE83" s="16"/>
      <c r="AF83" s="16"/>
      <c r="AI83" s="16"/>
      <c r="AJ83" s="22"/>
      <c r="AK83" s="16"/>
      <c r="AL83" s="16"/>
      <c r="AM83" s="16"/>
      <c r="AN83" s="16"/>
      <c r="AO83" s="16"/>
      <c r="AQ83" s="16"/>
      <c r="AR83" s="16"/>
      <c r="AS83" s="16"/>
      <c r="AT83" s="16"/>
      <c r="AU83" s="16"/>
      <c r="AV83" s="16"/>
      <c r="AW83" s="16"/>
      <c r="AX83" s="16"/>
    </row>
    <row r="84" spans="10:50" x14ac:dyDescent="0.25">
      <c r="AD84" s="16"/>
      <c r="AE84" s="16"/>
      <c r="AF84" s="16"/>
      <c r="AI84" s="16"/>
      <c r="AJ84" s="22"/>
      <c r="AK84" s="16"/>
      <c r="AL84" s="16"/>
      <c r="AM84" s="16"/>
      <c r="AN84" s="16"/>
      <c r="AO84" s="16"/>
      <c r="AQ84" s="16"/>
      <c r="AR84" s="16"/>
      <c r="AS84" s="16"/>
      <c r="AT84" s="16"/>
      <c r="AU84" s="16"/>
      <c r="AV84" s="16"/>
      <c r="AW84" s="16"/>
      <c r="AX84" s="16"/>
    </row>
    <row r="85" spans="10:50" x14ac:dyDescent="0.25">
      <c r="AD85" s="16"/>
      <c r="AE85" s="16"/>
      <c r="AF85" s="16"/>
      <c r="AI85" s="16"/>
      <c r="AJ85" s="22"/>
      <c r="AK85" s="16"/>
      <c r="AL85" s="16"/>
      <c r="AM85" s="16"/>
      <c r="AN85" s="16"/>
      <c r="AO85" s="16"/>
      <c r="AQ85" s="16"/>
      <c r="AR85" s="16"/>
      <c r="AS85" s="16"/>
      <c r="AT85" s="16"/>
      <c r="AU85" s="16"/>
      <c r="AV85" s="16"/>
      <c r="AW85" s="16"/>
      <c r="AX85" s="16"/>
    </row>
    <row r="86" spans="10:50" x14ac:dyDescent="0.25">
      <c r="AD86" s="16"/>
      <c r="AE86" s="16"/>
      <c r="AF86" s="16"/>
      <c r="AI86" s="16"/>
      <c r="AJ86" s="22"/>
      <c r="AK86" s="16"/>
      <c r="AL86" s="16"/>
      <c r="AM86" s="16"/>
      <c r="AN86" s="16"/>
      <c r="AO86" s="16"/>
      <c r="AQ86" s="16"/>
      <c r="AR86" s="16"/>
      <c r="AS86" s="16"/>
      <c r="AT86" s="16"/>
      <c r="AU86" s="16"/>
      <c r="AV86" s="16"/>
      <c r="AW86" s="16"/>
      <c r="AX86" s="16"/>
    </row>
    <row r="87" spans="10:50" x14ac:dyDescent="0.25">
      <c r="AD87" s="16"/>
      <c r="AE87" s="16"/>
      <c r="AF87" s="16"/>
      <c r="AI87" s="16"/>
      <c r="AJ87" s="22"/>
      <c r="AK87" s="16"/>
      <c r="AL87" s="16"/>
      <c r="AM87" s="16"/>
      <c r="AN87" s="16"/>
      <c r="AO87" s="16"/>
      <c r="AQ87" s="16"/>
      <c r="AR87" s="16"/>
      <c r="AS87" s="16"/>
      <c r="AT87" s="16"/>
      <c r="AU87" s="16"/>
      <c r="AV87" s="16"/>
      <c r="AW87" s="16"/>
      <c r="AX87" s="16"/>
    </row>
    <row r="88" spans="10:50" x14ac:dyDescent="0.25">
      <c r="AD88" s="16"/>
      <c r="AE88" s="16"/>
      <c r="AF88" s="16"/>
      <c r="AI88" s="16"/>
      <c r="AJ88" s="22"/>
      <c r="AK88" s="16"/>
      <c r="AL88" s="16"/>
      <c r="AM88" s="16"/>
      <c r="AN88" s="16"/>
      <c r="AO88" s="16"/>
      <c r="AQ88" s="16"/>
      <c r="AR88" s="16"/>
      <c r="AS88" s="16"/>
      <c r="AT88" s="16"/>
      <c r="AU88" s="16"/>
      <c r="AV88" s="16"/>
      <c r="AW88" s="16"/>
      <c r="AX88" s="16"/>
    </row>
    <row r="89" spans="10:50" x14ac:dyDescent="0.25">
      <c r="AD89" s="16"/>
      <c r="AE89" s="16"/>
      <c r="AF89" s="16"/>
      <c r="AI89" s="16"/>
      <c r="AJ89" s="22"/>
      <c r="AK89" s="16"/>
      <c r="AL89" s="16"/>
      <c r="AM89" s="16"/>
      <c r="AN89" s="16"/>
      <c r="AO89" s="16"/>
      <c r="AQ89" s="16"/>
      <c r="AR89" s="16"/>
      <c r="AS89" s="16"/>
      <c r="AT89" s="16"/>
      <c r="AU89" s="16"/>
      <c r="AV89" s="16"/>
      <c r="AW89" s="16"/>
      <c r="AX89" s="16"/>
    </row>
    <row r="90" spans="10:50" x14ac:dyDescent="0.25">
      <c r="AD90" s="16"/>
      <c r="AE90" s="16"/>
      <c r="AF90" s="16"/>
      <c r="AI90" s="16"/>
      <c r="AJ90" s="22"/>
      <c r="AK90" s="16"/>
      <c r="AL90" s="16"/>
      <c r="AM90" s="16"/>
      <c r="AN90" s="16"/>
      <c r="AO90" s="16"/>
      <c r="AQ90" s="16"/>
      <c r="AR90" s="16"/>
      <c r="AS90" s="16"/>
      <c r="AT90" s="16"/>
      <c r="AU90" s="16"/>
      <c r="AV90" s="16"/>
      <c r="AW90" s="16"/>
      <c r="AX90" s="16"/>
    </row>
    <row r="91" spans="10:50" x14ac:dyDescent="0.25">
      <c r="AD91" s="16"/>
      <c r="AE91" s="16"/>
      <c r="AF91" s="16"/>
      <c r="AI91" s="16"/>
      <c r="AJ91" s="22"/>
      <c r="AK91" s="16"/>
      <c r="AL91" s="16"/>
      <c r="AM91" s="16"/>
      <c r="AN91" s="16"/>
      <c r="AO91" s="16"/>
      <c r="AQ91" s="16"/>
      <c r="AR91" s="16"/>
      <c r="AS91" s="16"/>
      <c r="AT91" s="16"/>
      <c r="AU91" s="16"/>
      <c r="AV91" s="16"/>
      <c r="AW91" s="16"/>
      <c r="AX91" s="16"/>
    </row>
    <row r="92" spans="10:50" x14ac:dyDescent="0.25">
      <c r="J92" s="21"/>
      <c r="K92" s="21"/>
      <c r="AD92" s="16"/>
      <c r="AE92" s="16"/>
      <c r="AF92" s="16"/>
      <c r="AI92" s="16"/>
      <c r="AJ92" s="22"/>
      <c r="AK92" s="16"/>
      <c r="AL92" s="16"/>
      <c r="AM92" s="16"/>
      <c r="AU92" s="16"/>
      <c r="AV92" s="16"/>
      <c r="AW92" s="16"/>
      <c r="AX92" s="16"/>
    </row>
    <row r="152" spans="10:11" x14ac:dyDescent="0.25">
      <c r="J152" s="21"/>
      <c r="K152" s="21"/>
    </row>
  </sheetData>
  <mergeCells count="40">
    <mergeCell ref="BG1:BN1"/>
    <mergeCell ref="BG2:BN2"/>
    <mergeCell ref="BG3:BH3"/>
    <mergeCell ref="BI3:BJ3"/>
    <mergeCell ref="AY1:BF1"/>
    <mergeCell ref="BK3:BN3"/>
    <mergeCell ref="BC3:BF3"/>
    <mergeCell ref="AQ2:AX2"/>
    <mergeCell ref="AY2:BF2"/>
    <mergeCell ref="AQ1:AX1"/>
    <mergeCell ref="S1:Z1"/>
    <mergeCell ref="S2:Z2"/>
    <mergeCell ref="AA1:AH1"/>
    <mergeCell ref="AA2:AH2"/>
    <mergeCell ref="AI1:AP1"/>
    <mergeCell ref="AI2:AP2"/>
    <mergeCell ref="B15:C15"/>
    <mergeCell ref="D15:E15"/>
    <mergeCell ref="F15:G15"/>
    <mergeCell ref="B2:G2"/>
    <mergeCell ref="B14:G14"/>
    <mergeCell ref="B3:C3"/>
    <mergeCell ref="D3:E3"/>
    <mergeCell ref="F3:G3"/>
    <mergeCell ref="BD21:BG21"/>
    <mergeCell ref="S3:T3"/>
    <mergeCell ref="U3:V3"/>
    <mergeCell ref="AA3:AB3"/>
    <mergeCell ref="AC3:AD3"/>
    <mergeCell ref="AI3:AJ3"/>
    <mergeCell ref="AK3:AL3"/>
    <mergeCell ref="AP21:AS21"/>
    <mergeCell ref="AQ3:AR3"/>
    <mergeCell ref="AS3:AT3"/>
    <mergeCell ref="AY3:AZ3"/>
    <mergeCell ref="BA3:BB3"/>
    <mergeCell ref="W3:Z3"/>
    <mergeCell ref="AE3:AH3"/>
    <mergeCell ref="AM3:AP3"/>
    <mergeCell ref="AU3:AX3"/>
  </mergeCells>
  <pageMargins left="0.25" right="0.25" top="0.75" bottom="0.75" header="0.3" footer="0.3"/>
  <pageSetup paperSize="9" scale="22" orientation="landscape" horizontalDpi="4294967295" verticalDpi="4294967295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149"/>
  <sheetViews>
    <sheetView tabSelected="1" zoomScale="70" zoomScaleNormal="70" workbookViewId="0">
      <selection activeCell="P33" sqref="P33"/>
    </sheetView>
  </sheetViews>
  <sheetFormatPr defaultRowHeight="15" x14ac:dyDescent="0.25"/>
  <cols>
    <col min="1" max="1" width="12.42578125" style="16" customWidth="1"/>
    <col min="2" max="2" width="9.140625" style="16" customWidth="1"/>
    <col min="3" max="3" width="8.85546875" style="16" customWidth="1"/>
    <col min="4" max="4" width="8.42578125" style="16" customWidth="1"/>
    <col min="5" max="5" width="8.140625" style="16" customWidth="1"/>
    <col min="6" max="6" width="9.140625" style="16" customWidth="1"/>
    <col min="7" max="7" width="8.140625" style="16" customWidth="1"/>
    <col min="8" max="10" width="9.140625" style="16" customWidth="1"/>
    <col min="11" max="11" width="10.28515625" style="16" customWidth="1"/>
    <col min="12" max="12" width="17.28515625" style="16" customWidth="1"/>
    <col min="13" max="13" width="5.5703125" style="16" customWidth="1"/>
    <col min="14" max="14" width="6.85546875" style="22" customWidth="1"/>
    <col min="15" max="15" width="7.85546875" style="16" customWidth="1"/>
    <col min="16" max="16" width="6.7109375" style="16" customWidth="1"/>
    <col min="17" max="17" width="7.5703125" style="16" customWidth="1"/>
    <col min="18" max="20" width="6.7109375" style="16" customWidth="1"/>
    <col min="21" max="22" width="8.42578125" style="16" customWidth="1"/>
    <col min="23" max="23" width="7.7109375" style="16" customWidth="1"/>
    <col min="24" max="24" width="7.140625" style="16" customWidth="1"/>
    <col min="25" max="25" width="7.5703125" style="16" customWidth="1"/>
    <col min="26" max="26" width="6.85546875" style="16" customWidth="1"/>
    <col min="27" max="27" width="7.42578125" style="16" customWidth="1"/>
    <col min="28" max="30" width="7.5703125" style="16" customWidth="1"/>
    <col min="31" max="31" width="9.28515625" style="16" bestFit="1" customWidth="1"/>
    <col min="32" max="32" width="10" style="16" customWidth="1"/>
    <col min="33" max="34" width="9.28515625" style="16" bestFit="1" customWidth="1"/>
    <col min="35" max="35" width="8" style="16" customWidth="1"/>
    <col min="36" max="36" width="7.7109375" style="16" customWidth="1"/>
    <col min="37" max="37" width="8.140625" style="16" customWidth="1"/>
    <col min="38" max="38" width="6.28515625" style="16" customWidth="1"/>
    <col min="39" max="16384" width="9.140625" style="16"/>
  </cols>
  <sheetData>
    <row r="1" spans="1:63" ht="15" customHeight="1" x14ac:dyDescent="0.25">
      <c r="O1" s="278" t="s">
        <v>109</v>
      </c>
      <c r="P1" s="279"/>
      <c r="Q1" s="279"/>
      <c r="R1" s="279"/>
      <c r="S1" s="279"/>
      <c r="T1" s="279"/>
      <c r="U1" s="279"/>
      <c r="V1" s="280"/>
      <c r="W1" s="272" t="s">
        <v>110</v>
      </c>
      <c r="X1" s="273"/>
      <c r="Y1" s="273"/>
      <c r="Z1" s="273"/>
      <c r="AA1" s="273"/>
      <c r="AB1" s="273"/>
      <c r="AC1" s="273"/>
      <c r="AD1" s="274"/>
      <c r="AE1" s="275" t="s">
        <v>111</v>
      </c>
      <c r="AF1" s="276"/>
      <c r="AG1" s="276"/>
      <c r="AH1" s="276"/>
      <c r="AI1" s="276"/>
      <c r="AJ1" s="276"/>
      <c r="AK1" s="276"/>
      <c r="AL1" s="277"/>
      <c r="AM1" s="281" t="s">
        <v>112</v>
      </c>
      <c r="AN1" s="282"/>
      <c r="AO1" s="282"/>
      <c r="AP1" s="282"/>
      <c r="AQ1" s="282"/>
      <c r="AR1" s="282"/>
      <c r="AS1" s="282"/>
      <c r="AT1" s="283"/>
      <c r="AU1" s="284" t="s">
        <v>119</v>
      </c>
      <c r="AV1" s="285"/>
      <c r="AW1" s="285"/>
      <c r="AX1" s="285"/>
      <c r="AY1" s="285"/>
      <c r="AZ1" s="285"/>
      <c r="BA1" s="285"/>
      <c r="BB1" s="286"/>
      <c r="BC1" s="269" t="s">
        <v>113</v>
      </c>
      <c r="BD1" s="270"/>
      <c r="BE1" s="270"/>
      <c r="BF1" s="270"/>
      <c r="BG1" s="270"/>
      <c r="BH1" s="270"/>
      <c r="BI1" s="270"/>
      <c r="BJ1" s="271"/>
    </row>
    <row r="2" spans="1:63" x14ac:dyDescent="0.25">
      <c r="B2" s="253" t="s">
        <v>63</v>
      </c>
      <c r="C2" s="254"/>
      <c r="D2" s="254"/>
      <c r="E2" s="254"/>
      <c r="F2" s="254"/>
      <c r="G2" s="255"/>
      <c r="H2" s="17"/>
      <c r="I2" s="17"/>
      <c r="J2" s="17"/>
      <c r="K2" s="17"/>
      <c r="N2" s="23" t="s">
        <v>9</v>
      </c>
      <c r="O2" s="278" t="s">
        <v>95</v>
      </c>
      <c r="P2" s="279"/>
      <c r="Q2" s="279"/>
      <c r="R2" s="279"/>
      <c r="S2" s="279"/>
      <c r="T2" s="279"/>
      <c r="U2" s="279"/>
      <c r="V2" s="280"/>
      <c r="W2" s="272" t="s">
        <v>96</v>
      </c>
      <c r="X2" s="273"/>
      <c r="Y2" s="273"/>
      <c r="Z2" s="273"/>
      <c r="AA2" s="273"/>
      <c r="AB2" s="273"/>
      <c r="AC2" s="273"/>
      <c r="AD2" s="274"/>
      <c r="AE2" s="275" t="s">
        <v>97</v>
      </c>
      <c r="AF2" s="276"/>
      <c r="AG2" s="276"/>
      <c r="AH2" s="276"/>
      <c r="AI2" s="276"/>
      <c r="AJ2" s="276"/>
      <c r="AK2" s="276"/>
      <c r="AL2" s="277"/>
      <c r="AM2" s="281" t="s">
        <v>98</v>
      </c>
      <c r="AN2" s="282"/>
      <c r="AO2" s="282"/>
      <c r="AP2" s="282"/>
      <c r="AQ2" s="282"/>
      <c r="AR2" s="282"/>
      <c r="AS2" s="282"/>
      <c r="AT2" s="283"/>
      <c r="AU2" s="284" t="s">
        <v>94</v>
      </c>
      <c r="AV2" s="285"/>
      <c r="AW2" s="285"/>
      <c r="AX2" s="285"/>
      <c r="AY2" s="285"/>
      <c r="AZ2" s="285"/>
      <c r="BA2" s="285"/>
      <c r="BB2" s="286"/>
      <c r="BC2" s="269" t="s">
        <v>62</v>
      </c>
      <c r="BD2" s="270"/>
      <c r="BE2" s="270"/>
      <c r="BF2" s="270"/>
      <c r="BG2" s="270"/>
      <c r="BH2" s="270"/>
      <c r="BI2" s="270"/>
      <c r="BJ2" s="271"/>
    </row>
    <row r="3" spans="1:63" x14ac:dyDescent="0.25">
      <c r="B3" s="248" t="s">
        <v>15</v>
      </c>
      <c r="C3" s="248"/>
      <c r="D3" s="248" t="s">
        <v>16</v>
      </c>
      <c r="E3" s="248"/>
      <c r="F3" s="248" t="s">
        <v>17</v>
      </c>
      <c r="G3" s="248"/>
      <c r="H3" s="17"/>
      <c r="I3" s="233"/>
      <c r="J3" s="47"/>
      <c r="K3" s="17"/>
      <c r="N3" s="24"/>
      <c r="O3" s="248" t="s">
        <v>15</v>
      </c>
      <c r="P3" s="248"/>
      <c r="Q3" s="248" t="s">
        <v>16</v>
      </c>
      <c r="R3" s="248"/>
      <c r="S3" s="248" t="s">
        <v>17</v>
      </c>
      <c r="T3" s="248"/>
      <c r="U3" s="248"/>
      <c r="V3" s="248"/>
      <c r="W3" s="248" t="s">
        <v>15</v>
      </c>
      <c r="X3" s="248"/>
      <c r="Y3" s="248" t="s">
        <v>16</v>
      </c>
      <c r="Z3" s="248"/>
      <c r="AA3" s="248" t="s">
        <v>17</v>
      </c>
      <c r="AB3" s="248"/>
      <c r="AC3" s="248"/>
      <c r="AD3" s="248"/>
      <c r="AE3" s="248" t="s">
        <v>15</v>
      </c>
      <c r="AF3" s="248"/>
      <c r="AG3" s="248" t="s">
        <v>16</v>
      </c>
      <c r="AH3" s="248"/>
      <c r="AI3" s="248" t="s">
        <v>17</v>
      </c>
      <c r="AJ3" s="248"/>
      <c r="AK3" s="248"/>
      <c r="AL3" s="248"/>
      <c r="AM3" s="248" t="s">
        <v>15</v>
      </c>
      <c r="AN3" s="248"/>
      <c r="AO3" s="248" t="s">
        <v>16</v>
      </c>
      <c r="AP3" s="248"/>
      <c r="AQ3" s="248" t="s">
        <v>17</v>
      </c>
      <c r="AR3" s="248"/>
      <c r="AS3" s="248"/>
      <c r="AT3" s="248"/>
      <c r="AU3" s="248" t="s">
        <v>15</v>
      </c>
      <c r="AV3" s="248"/>
      <c r="AW3" s="248" t="s">
        <v>16</v>
      </c>
      <c r="AX3" s="248"/>
      <c r="AY3" s="248" t="s">
        <v>17</v>
      </c>
      <c r="AZ3" s="248"/>
      <c r="BA3" s="248"/>
      <c r="BB3" s="248"/>
      <c r="BC3" s="248" t="s">
        <v>15</v>
      </c>
      <c r="BD3" s="248"/>
      <c r="BE3" s="248" t="s">
        <v>16</v>
      </c>
      <c r="BF3" s="248"/>
      <c r="BG3" s="248" t="s">
        <v>17</v>
      </c>
      <c r="BH3" s="248"/>
      <c r="BI3" s="248"/>
      <c r="BJ3" s="248"/>
    </row>
    <row r="4" spans="1:63" x14ac:dyDescent="0.25">
      <c r="B4" s="14" t="s">
        <v>10</v>
      </c>
      <c r="C4" s="14" t="s">
        <v>0</v>
      </c>
      <c r="D4" s="14" t="s">
        <v>10</v>
      </c>
      <c r="E4" s="14" t="s">
        <v>0</v>
      </c>
      <c r="F4" s="14" t="s">
        <v>10</v>
      </c>
      <c r="G4" s="94" t="s">
        <v>52</v>
      </c>
      <c r="H4" s="94" t="s">
        <v>114</v>
      </c>
      <c r="J4" s="127"/>
      <c r="K4" s="215"/>
      <c r="N4" s="24"/>
      <c r="O4" s="14" t="s">
        <v>10</v>
      </c>
      <c r="P4" s="14" t="s">
        <v>0</v>
      </c>
      <c r="Q4" s="14" t="s">
        <v>10</v>
      </c>
      <c r="R4" s="14" t="s">
        <v>0</v>
      </c>
      <c r="S4" s="14" t="s">
        <v>10</v>
      </c>
      <c r="T4" s="14" t="s">
        <v>0</v>
      </c>
      <c r="U4" s="14" t="s">
        <v>18</v>
      </c>
      <c r="V4" s="14" t="s">
        <v>0</v>
      </c>
      <c r="W4" s="14" t="s">
        <v>10</v>
      </c>
      <c r="X4" s="14" t="s">
        <v>0</v>
      </c>
      <c r="Y4" s="14" t="s">
        <v>10</v>
      </c>
      <c r="Z4" s="14" t="s">
        <v>0</v>
      </c>
      <c r="AA4" s="14" t="s">
        <v>10</v>
      </c>
      <c r="AB4" s="14" t="s">
        <v>0</v>
      </c>
      <c r="AC4" s="14" t="s">
        <v>18</v>
      </c>
      <c r="AD4" s="14" t="s">
        <v>0</v>
      </c>
      <c r="AE4" s="14" t="s">
        <v>10</v>
      </c>
      <c r="AF4" s="14" t="s">
        <v>0</v>
      </c>
      <c r="AG4" s="14" t="s">
        <v>10</v>
      </c>
      <c r="AH4" s="14" t="s">
        <v>0</v>
      </c>
      <c r="AI4" s="14" t="s">
        <v>10</v>
      </c>
      <c r="AJ4" s="14" t="s">
        <v>0</v>
      </c>
      <c r="AK4" s="14" t="s">
        <v>18</v>
      </c>
      <c r="AL4" s="14" t="s">
        <v>0</v>
      </c>
      <c r="AM4" s="14" t="s">
        <v>10</v>
      </c>
      <c r="AN4" s="14" t="s">
        <v>0</v>
      </c>
      <c r="AO4" s="14" t="s">
        <v>10</v>
      </c>
      <c r="AP4" s="14" t="s">
        <v>0</v>
      </c>
      <c r="AQ4" s="14" t="s">
        <v>10</v>
      </c>
      <c r="AR4" s="14" t="s">
        <v>0</v>
      </c>
      <c r="AS4" s="14" t="s">
        <v>18</v>
      </c>
      <c r="AT4" s="14" t="s">
        <v>0</v>
      </c>
      <c r="AU4" s="14" t="s">
        <v>10</v>
      </c>
      <c r="AV4" s="14" t="s">
        <v>0</v>
      </c>
      <c r="AW4" s="14" t="s">
        <v>10</v>
      </c>
      <c r="AX4" s="14" t="s">
        <v>0</v>
      </c>
      <c r="AY4" s="14" t="s">
        <v>10</v>
      </c>
      <c r="AZ4" s="14" t="s">
        <v>0</v>
      </c>
      <c r="BA4" s="14" t="s">
        <v>18</v>
      </c>
      <c r="BB4" s="14" t="s">
        <v>0</v>
      </c>
      <c r="BC4" s="14" t="s">
        <v>10</v>
      </c>
      <c r="BD4" s="14" t="s">
        <v>0</v>
      </c>
      <c r="BE4" s="14" t="s">
        <v>10</v>
      </c>
      <c r="BF4" s="14" t="s">
        <v>0</v>
      </c>
      <c r="BG4" s="14" t="s">
        <v>10</v>
      </c>
      <c r="BH4" s="14" t="s">
        <v>0</v>
      </c>
      <c r="BI4" s="14" t="s">
        <v>18</v>
      </c>
      <c r="BJ4" s="14" t="s">
        <v>0</v>
      </c>
    </row>
    <row r="5" spans="1:63" x14ac:dyDescent="0.25">
      <c r="A5" s="39" t="s">
        <v>62</v>
      </c>
      <c r="B5" s="7">
        <v>5.5069007625576216E-3</v>
      </c>
      <c r="C5" s="7">
        <v>1.705188238144179E-4</v>
      </c>
      <c r="D5" s="7">
        <v>5.2169498308375674E-3</v>
      </c>
      <c r="E5" s="7">
        <v>1.7800241825649801E-4</v>
      </c>
      <c r="F5" s="174">
        <f>AVERAGE(B5,D5)</f>
        <v>5.3619252966975945E-3</v>
      </c>
      <c r="G5" s="20">
        <f>$F5*(((($C5/$B5)^2)+(($E5/$D5)^2))^0.5)</f>
        <v>2.4705505204712126E-4</v>
      </c>
      <c r="H5" s="232" t="s">
        <v>67</v>
      </c>
      <c r="J5" s="221"/>
      <c r="K5" s="217"/>
      <c r="N5" s="24">
        <v>0</v>
      </c>
      <c r="O5" s="40">
        <v>3.9190540445979132E-2</v>
      </c>
      <c r="P5" s="40">
        <v>1.2161425065127288E-3</v>
      </c>
      <c r="Q5" s="40">
        <v>3.8477435259664849E-2</v>
      </c>
      <c r="R5" s="40">
        <v>1.059156495374971E-3</v>
      </c>
      <c r="S5" s="287">
        <v>3.8833987852822001E-2</v>
      </c>
      <c r="T5" s="40">
        <v>1.6108732887461499E-3</v>
      </c>
      <c r="U5" s="46">
        <v>1</v>
      </c>
      <c r="V5" s="40">
        <v>5.8663016037478803E-2</v>
      </c>
      <c r="W5" s="20">
        <v>4.1405238944116386E-2</v>
      </c>
      <c r="X5" s="20">
        <v>1.5499338593370098E-3</v>
      </c>
      <c r="Y5" s="20">
        <v>3.8036104139080165E-2</v>
      </c>
      <c r="Z5" s="20">
        <v>9.407129093396354E-4</v>
      </c>
      <c r="AA5" s="287">
        <v>3.9720671541598279E-2</v>
      </c>
      <c r="AB5" s="40">
        <v>1.7820941123632679E-3</v>
      </c>
      <c r="AC5" s="46">
        <v>1</v>
      </c>
      <c r="AD5" s="46">
        <v>6.3449623717715356E-2</v>
      </c>
      <c r="AE5" s="20">
        <v>4.8842435565119961E-2</v>
      </c>
      <c r="AF5" s="20">
        <v>9.6673615004432543E-4</v>
      </c>
      <c r="AG5" s="20">
        <v>4.2624598942403419E-2</v>
      </c>
      <c r="AH5" s="20">
        <v>1.12054169325797E-4</v>
      </c>
      <c r="AI5" s="287">
        <v>4.5733517253761694E-2</v>
      </c>
      <c r="AJ5" s="40">
        <v>9.1315072717907937E-4</v>
      </c>
      <c r="AK5" s="46">
        <v>1</v>
      </c>
      <c r="AL5" s="46">
        <v>2.8237280235892812E-2</v>
      </c>
      <c r="AM5" s="20">
        <v>4.6839356267488828E-2</v>
      </c>
      <c r="AN5" s="20">
        <v>2.0382944844221035E-3</v>
      </c>
      <c r="AO5" s="20">
        <v>4.0489716435235697E-2</v>
      </c>
      <c r="AP5" s="20">
        <v>9.1491696632665942E-4</v>
      </c>
      <c r="AQ5" s="287">
        <v>4.3664536351362263E-2</v>
      </c>
      <c r="AR5" s="40">
        <v>2.1410301295406524E-3</v>
      </c>
      <c r="AS5" s="46">
        <v>1</v>
      </c>
      <c r="AT5" s="46">
        <v>6.934400544828756E-2</v>
      </c>
      <c r="AU5" s="20">
        <v>3.8635095405866626E-2</v>
      </c>
      <c r="AV5" s="20">
        <v>1.8661905005160572E-3</v>
      </c>
      <c r="AW5" s="20">
        <v>3.6282254028920997E-2</v>
      </c>
      <c r="AX5" s="20">
        <v>1.8344523012624083E-4</v>
      </c>
      <c r="AY5" s="287">
        <v>3.7458674717393808E-2</v>
      </c>
      <c r="AZ5" s="40">
        <v>1.8192511257465157E-3</v>
      </c>
      <c r="BA5" s="46">
        <v>1</v>
      </c>
      <c r="BB5" s="46">
        <v>6.8683946637294352E-2</v>
      </c>
      <c r="BC5" s="20">
        <v>3.2388531813833672E-2</v>
      </c>
      <c r="BD5" s="20">
        <v>1.6486128433989693E-4</v>
      </c>
      <c r="BE5" s="20">
        <v>3.2628400807647763E-2</v>
      </c>
      <c r="BF5" s="20">
        <v>9.7399299106126389E-4</v>
      </c>
      <c r="BG5" s="287">
        <v>3.2508466310740718E-2</v>
      </c>
      <c r="BH5" s="40">
        <v>9.8441959546205124E-4</v>
      </c>
      <c r="BI5" s="46">
        <v>1</v>
      </c>
      <c r="BJ5" s="46">
        <v>4.2825137601409879E-2</v>
      </c>
    </row>
    <row r="6" spans="1:63" x14ac:dyDescent="0.25">
      <c r="A6" s="39" t="s">
        <v>94</v>
      </c>
      <c r="B6" s="7">
        <v>9.0893190856830199E-3</v>
      </c>
      <c r="C6" s="7">
        <v>2.3467919388607688E-4</v>
      </c>
      <c r="D6" s="7">
        <v>7.7393990262578354E-3</v>
      </c>
      <c r="E6" s="7">
        <v>1.4580342768402021E-4</v>
      </c>
      <c r="F6" s="174">
        <f>AVERAGE(B6,D6)</f>
        <v>8.4143590559704277E-3</v>
      </c>
      <c r="G6" s="20">
        <f>$F6*(((($C6/$B6)^2)+(($E6/$D6)^2))^0.5)</f>
        <v>2.6893649237438118E-4</v>
      </c>
      <c r="H6" s="232" t="s">
        <v>68</v>
      </c>
      <c r="J6" s="221"/>
      <c r="K6" s="45"/>
      <c r="N6" s="24">
        <v>9</v>
      </c>
      <c r="O6" s="40">
        <v>3.3045960311816405E-2</v>
      </c>
      <c r="P6" s="40">
        <v>1.0824286242986589E-3</v>
      </c>
      <c r="Q6" s="40">
        <v>2.7288346138176229E-2</v>
      </c>
      <c r="R6" s="40">
        <v>6.8491329610206669E-4</v>
      </c>
      <c r="S6" s="287">
        <v>3.0167153224996315E-2</v>
      </c>
      <c r="T6" s="40">
        <v>1.2448737279997294E-3</v>
      </c>
      <c r="U6" s="46">
        <v>0.77682347070117097</v>
      </c>
      <c r="V6" s="40">
        <v>4.5452780298507654E-2</v>
      </c>
      <c r="W6" s="20">
        <v>3.3670275961578774E-2</v>
      </c>
      <c r="X6" s="20">
        <v>6.8166811581289028E-4</v>
      </c>
      <c r="Y6" s="20">
        <v>2.9864272569466332E-2</v>
      </c>
      <c r="Z6" s="20">
        <v>1.6793983444942514E-3</v>
      </c>
      <c r="AA6" s="287">
        <v>3.1767274265522553E-2</v>
      </c>
      <c r="AB6" s="40">
        <v>1.8986573786843564E-3</v>
      </c>
      <c r="AC6" s="46">
        <v>0.79976679730234745</v>
      </c>
      <c r="AD6" s="46">
        <v>5.9769431067253402E-2</v>
      </c>
      <c r="AE6" s="20">
        <v>3.750923438606156E-2</v>
      </c>
      <c r="AF6" s="20">
        <v>6.4047333795896194E-4</v>
      </c>
      <c r="AG6" s="20">
        <v>3.1863766807161298E-2</v>
      </c>
      <c r="AH6" s="20">
        <v>9.6655919989387573E-4</v>
      </c>
      <c r="AI6" s="287">
        <v>3.4686500596611429E-2</v>
      </c>
      <c r="AJ6" s="40">
        <v>1.2074276188652709E-3</v>
      </c>
      <c r="AK6" s="46">
        <v>0.7584481290635563</v>
      </c>
      <c r="AL6" s="46">
        <v>3.0436260677393814E-2</v>
      </c>
      <c r="AM6" s="20">
        <v>3.1668444540067418E-2</v>
      </c>
      <c r="AN6" s="20">
        <v>8.587233158607072E-4</v>
      </c>
      <c r="AO6" s="20">
        <v>2.8517273000564381E-2</v>
      </c>
      <c r="AP6" s="20">
        <v>1.848400700815269E-4</v>
      </c>
      <c r="AQ6" s="287">
        <v>3.0092858770315901E-2</v>
      </c>
      <c r="AR6" s="40">
        <v>8.389880252935196E-4</v>
      </c>
      <c r="AS6" s="46">
        <v>0.68918305986723372</v>
      </c>
      <c r="AT6" s="46">
        <v>3.887376328551885E-2</v>
      </c>
      <c r="AU6" s="20">
        <v>3.3966748558975718E-2</v>
      </c>
      <c r="AV6" s="20">
        <v>1.9137847480310529E-3</v>
      </c>
      <c r="AW6" s="20">
        <v>2.8263817032670231E-2</v>
      </c>
      <c r="AX6" s="20">
        <v>9.1062895139084062E-5</v>
      </c>
      <c r="AY6" s="287">
        <v>3.1115282795822975E-2</v>
      </c>
      <c r="AZ6" s="40">
        <v>1.7559889175742371E-3</v>
      </c>
      <c r="BA6" s="46">
        <v>0.83065626401819015</v>
      </c>
      <c r="BB6" s="46">
        <v>6.1847053028478774E-2</v>
      </c>
      <c r="BC6" s="20">
        <v>2.9288811902130389E-2</v>
      </c>
      <c r="BD6" s="40">
        <v>2.287239513764176E-4</v>
      </c>
      <c r="BE6" s="20">
        <v>2.9164248787284453E-2</v>
      </c>
      <c r="BF6" s="20">
        <v>8.6186196695505683E-4</v>
      </c>
      <c r="BG6" s="287">
        <v>2.9226530344707423E-2</v>
      </c>
      <c r="BH6" s="40">
        <v>8.9335011109689265E-4</v>
      </c>
      <c r="BI6" s="46">
        <v>0.89904365420804389</v>
      </c>
      <c r="BJ6" s="46">
        <v>3.8682930869548937E-2</v>
      </c>
    </row>
    <row r="7" spans="1:63" x14ac:dyDescent="0.25">
      <c r="A7" s="30" t="s">
        <v>95</v>
      </c>
      <c r="B7" s="144">
        <v>7.8044895984203588E-3</v>
      </c>
      <c r="C7" s="144">
        <v>3.5170941325123961E-4</v>
      </c>
      <c r="D7" s="144">
        <v>6.2094276371350218E-3</v>
      </c>
      <c r="E7" s="144">
        <v>1.6774397540472553E-4</v>
      </c>
      <c r="F7" s="138">
        <f>AVERAGE(B7,D7)</f>
        <v>7.0069586177776907E-3</v>
      </c>
      <c r="G7" s="138">
        <f>$F7*(((($C7/$B7)^2)+(($E7/$D7)^2))^0.5)</f>
        <v>3.6815771391478187E-4</v>
      </c>
      <c r="H7" s="234" t="s">
        <v>69</v>
      </c>
      <c r="J7" s="221"/>
      <c r="K7" s="45"/>
      <c r="N7" s="24">
        <v>18</v>
      </c>
      <c r="O7" s="40">
        <v>2.943276479832568E-2</v>
      </c>
      <c r="P7" s="40">
        <v>9.9354647732302691E-4</v>
      </c>
      <c r="Q7" s="40">
        <v>2.4074250438407659E-2</v>
      </c>
      <c r="R7" s="40">
        <v>7.2453535278781144E-4</v>
      </c>
      <c r="S7" s="287">
        <v>2.675350761836667E-2</v>
      </c>
      <c r="T7" s="40">
        <v>1.2099156027300135E-3</v>
      </c>
      <c r="U7" s="46">
        <v>0.68891991519800977</v>
      </c>
      <c r="V7" s="40">
        <v>4.2277099076174302E-2</v>
      </c>
      <c r="W7" s="20">
        <v>3.1141107289904189E-2</v>
      </c>
      <c r="X7" s="20">
        <v>8.9128921528255098E-4</v>
      </c>
      <c r="Y7" s="20">
        <v>2.5775473052036132E-2</v>
      </c>
      <c r="Z7" s="20">
        <v>1.4456495181368804E-3</v>
      </c>
      <c r="AA7" s="287">
        <v>2.8458290170970159E-2</v>
      </c>
      <c r="AB7" s="40">
        <v>1.7919297129428649E-3</v>
      </c>
      <c r="AC7" s="46">
        <v>0.71646044909302797</v>
      </c>
      <c r="AD7" s="46">
        <v>5.5393816079884015E-2</v>
      </c>
      <c r="AE7" s="20">
        <v>3.3105100026333496E-2</v>
      </c>
      <c r="AF7" s="20">
        <v>6.2488175300833633E-4</v>
      </c>
      <c r="AG7" s="20">
        <v>2.5954976391032458E-2</v>
      </c>
      <c r="AH7" s="20">
        <v>6.3676900674201886E-4</v>
      </c>
      <c r="AI7" s="287">
        <v>2.9530038208682975E-2</v>
      </c>
      <c r="AJ7" s="40">
        <v>9.1409152484587077E-4</v>
      </c>
      <c r="AK7" s="46">
        <v>0.6456979471932931</v>
      </c>
      <c r="AL7" s="46">
        <v>2.3784670746757133E-2</v>
      </c>
      <c r="AM7" s="20">
        <v>2.7123523495221874E-2</v>
      </c>
      <c r="AN7" s="20">
        <v>3.5590548552594454E-4</v>
      </c>
      <c r="AO7" s="20">
        <v>2.4847924989887894E-2</v>
      </c>
      <c r="AP7" s="20">
        <v>3.2646915591508528E-4</v>
      </c>
      <c r="AQ7" s="287">
        <v>2.5985724242554884E-2</v>
      </c>
      <c r="AR7" s="40">
        <v>4.8252554329053629E-4</v>
      </c>
      <c r="AS7" s="46">
        <v>0.59512195511367594</v>
      </c>
      <c r="AT7" s="46">
        <v>3.1203342788639742E-2</v>
      </c>
      <c r="AU7" s="20">
        <v>2.7764830907342809E-2</v>
      </c>
      <c r="AV7" s="20">
        <v>5.6064602389797283E-4</v>
      </c>
      <c r="AW7" s="20">
        <v>2.5526610623921728E-2</v>
      </c>
      <c r="AX7" s="20">
        <v>1.0711792592029631E-3</v>
      </c>
      <c r="AY7" s="287">
        <v>2.6645720765632271E-2</v>
      </c>
      <c r="AZ7" s="40">
        <v>1.2408604257717506E-3</v>
      </c>
      <c r="BA7" s="46">
        <v>0.71133645188091565</v>
      </c>
      <c r="BB7" s="46">
        <v>4.7862951416009714E-2</v>
      </c>
      <c r="BC7" s="20">
        <v>2.2304328548339972E-2</v>
      </c>
      <c r="BD7" s="40">
        <v>9.8932349830735161E-4</v>
      </c>
      <c r="BE7" s="20">
        <v>2.1625076966996552E-2</v>
      </c>
      <c r="BF7" s="20">
        <v>3.1375728818845049E-4</v>
      </c>
      <c r="BG7" s="287">
        <v>2.1964702757668264E-2</v>
      </c>
      <c r="BH7" s="40">
        <v>1.0250565809277264E-3</v>
      </c>
      <c r="BI7" s="79">
        <v>0.67566099697576876</v>
      </c>
      <c r="BJ7" s="46">
        <v>3.7588447210500968E-2</v>
      </c>
    </row>
    <row r="8" spans="1:63" x14ac:dyDescent="0.25">
      <c r="A8" s="30" t="s">
        <v>96</v>
      </c>
      <c r="B8" s="144">
        <v>6.8286563287293335E-3</v>
      </c>
      <c r="C8" s="144">
        <v>2.4948922408308681E-4</v>
      </c>
      <c r="D8" s="144">
        <v>6.5733134765949613E-3</v>
      </c>
      <c r="E8" s="144">
        <v>1.8373764707718405E-4</v>
      </c>
      <c r="F8" s="236">
        <f>AVERAGE(B8,D8)</f>
        <v>6.7009849026621474E-3</v>
      </c>
      <c r="G8" s="138">
        <f>$F8*(((($C8/$B8)^2)+(($E8/$D8)^2))^0.5)</f>
        <v>3.0825764926596422E-4</v>
      </c>
      <c r="H8" s="232"/>
      <c r="J8" s="217"/>
      <c r="K8" s="45"/>
      <c r="N8" s="24">
        <v>27</v>
      </c>
      <c r="O8" s="40">
        <v>2.6424581981194101E-2</v>
      </c>
      <c r="P8" s="40">
        <v>5.3980641432142145E-4</v>
      </c>
      <c r="Q8" s="40">
        <v>2.20397954283519E-2</v>
      </c>
      <c r="R8" s="40">
        <v>4.1342444128622346E-4</v>
      </c>
      <c r="S8" s="287">
        <v>2.4232188704772999E-2</v>
      </c>
      <c r="T8" s="40">
        <v>6.7205645625977603E-4</v>
      </c>
      <c r="U8" s="46">
        <v>0.6239943421883748</v>
      </c>
      <c r="V8" s="40">
        <v>3.113632740235318E-2</v>
      </c>
      <c r="W8" s="20">
        <v>2.3900104838900892E-2</v>
      </c>
      <c r="X8" s="40">
        <v>3.4443321233364703E-4</v>
      </c>
      <c r="Y8" s="20">
        <v>2.3614059596436761E-2</v>
      </c>
      <c r="Z8" s="20">
        <v>1.1924670965637888E-4</v>
      </c>
      <c r="AA8" s="287">
        <v>2.3757082217668826E-2</v>
      </c>
      <c r="AB8" s="40">
        <v>3.6278254697239199E-4</v>
      </c>
      <c r="AC8" s="46">
        <v>0.59810374033552627</v>
      </c>
      <c r="AD8" s="46">
        <v>2.8346051249680652E-2</v>
      </c>
      <c r="AE8" s="20">
        <v>1.975359046455925E-2</v>
      </c>
      <c r="AF8" s="20">
        <v>4.0945941381892535E-4</v>
      </c>
      <c r="AG8" s="20">
        <v>2.1466087130563902E-2</v>
      </c>
      <c r="AH8" s="20">
        <v>3.7803287025404704E-4</v>
      </c>
      <c r="AI8" s="287">
        <v>2.0609838797561578E-2</v>
      </c>
      <c r="AJ8" s="40">
        <v>5.6057302570633168E-4</v>
      </c>
      <c r="AK8" s="46">
        <v>0.45065063951245449</v>
      </c>
      <c r="AL8" s="46">
        <v>1.5205526154916663E-2</v>
      </c>
      <c r="AM8" s="20">
        <v>2.2254256333631137E-2</v>
      </c>
      <c r="AN8" s="40">
        <v>5.095609483715093E-4</v>
      </c>
      <c r="AO8" s="20">
        <v>2.0642582444502702E-2</v>
      </c>
      <c r="AP8" s="20">
        <v>2.5209000509774743E-4</v>
      </c>
      <c r="AQ8" s="287">
        <v>2.1448419389066921E-2</v>
      </c>
      <c r="AR8" s="40">
        <v>5.5659356524448585E-4</v>
      </c>
      <c r="AS8" s="46">
        <v>0.49120914090268969</v>
      </c>
      <c r="AT8" s="46">
        <v>2.7250887666002206E-2</v>
      </c>
      <c r="AU8" s="20">
        <v>2.3994386907346191E-2</v>
      </c>
      <c r="AV8" s="40">
        <v>3.5112366755058339E-4</v>
      </c>
      <c r="AW8" s="20">
        <v>2.2278579614478097E-2</v>
      </c>
      <c r="AX8" s="20">
        <v>1.4337276280235444E-4</v>
      </c>
      <c r="AY8" s="287">
        <v>2.3136483260912145E-2</v>
      </c>
      <c r="AZ8" s="40">
        <v>3.6986299934345271E-4</v>
      </c>
      <c r="BA8" s="46">
        <v>0.61765354581988985</v>
      </c>
      <c r="BB8" s="46">
        <v>3.1580758378595142E-2</v>
      </c>
      <c r="BC8" s="20">
        <v>1.9296547732171893E-2</v>
      </c>
      <c r="BD8" s="20">
        <v>6.7056599273911891E-4</v>
      </c>
      <c r="BE8" s="20">
        <v>2.0616724566513707E-2</v>
      </c>
      <c r="BF8" s="20">
        <v>1.1758808266649154E-3</v>
      </c>
      <c r="BG8" s="287">
        <v>1.9956636149342802E-2</v>
      </c>
      <c r="BH8" s="40">
        <v>1.3328621901379004E-3</v>
      </c>
      <c r="BI8" s="79">
        <v>0.6138904234540643</v>
      </c>
      <c r="BJ8" s="46">
        <v>4.5017980163694848E-2</v>
      </c>
    </row>
    <row r="9" spans="1:63" x14ac:dyDescent="0.25">
      <c r="A9" s="30" t="s">
        <v>97</v>
      </c>
      <c r="B9" s="144">
        <v>7.1209773095034139E-3</v>
      </c>
      <c r="C9" s="144">
        <v>2.724131298389407E-4</v>
      </c>
      <c r="D9" s="144">
        <v>6.3157844312404406E-3</v>
      </c>
      <c r="E9" s="144">
        <v>2.0591573601614152E-4</v>
      </c>
      <c r="F9" s="236">
        <f>AVERAGE(B9,D9)</f>
        <v>6.7183808703719268E-3</v>
      </c>
      <c r="G9" s="138">
        <f>$F9*(((($C9/$B9)^2)+(($E9/$D9)^2))^0.5)</f>
        <v>3.3768971231017207E-4</v>
      </c>
      <c r="H9" s="232" t="s">
        <v>107</v>
      </c>
      <c r="J9" s="221"/>
      <c r="K9" s="45"/>
      <c r="N9" s="24">
        <v>36</v>
      </c>
      <c r="O9" s="40">
        <v>2.4434954249868909E-2</v>
      </c>
      <c r="P9" s="40">
        <v>1.9130582765318322E-4</v>
      </c>
      <c r="Q9" s="40">
        <v>2.4196219302204579E-2</v>
      </c>
      <c r="R9" s="40">
        <v>8.0361495725624153E-4</v>
      </c>
      <c r="S9" s="287">
        <v>2.4315586776036742E-2</v>
      </c>
      <c r="T9" s="40">
        <v>8.297142729424789E-4</v>
      </c>
      <c r="U9" s="46">
        <v>0.62614189581021296</v>
      </c>
      <c r="V9" s="40">
        <v>3.3631663888822674E-2</v>
      </c>
      <c r="W9" s="20">
        <v>2.3558106247623483E-2</v>
      </c>
      <c r="X9" s="40">
        <v>9.706601137262588E-4</v>
      </c>
      <c r="Y9" s="20">
        <v>2.3042390444281292E-2</v>
      </c>
      <c r="Z9" s="20">
        <v>1.2206358088888363E-4</v>
      </c>
      <c r="AA9" s="287">
        <v>2.3300248345952387E-2</v>
      </c>
      <c r="AB9" s="40">
        <v>9.679376481198245E-4</v>
      </c>
      <c r="AC9" s="46">
        <v>0.586602578497464</v>
      </c>
      <c r="AD9" s="46">
        <v>3.5867572854652217E-2</v>
      </c>
      <c r="AE9" s="20">
        <v>2.1597085693634124E-2</v>
      </c>
      <c r="AF9" s="20">
        <v>1.0742367766023312E-4</v>
      </c>
      <c r="AG9" s="20">
        <v>2.0565749614873188E-2</v>
      </c>
      <c r="AH9" s="20">
        <v>1.8139599608391063E-4</v>
      </c>
      <c r="AI9" s="287">
        <v>2.1081417654253656E-2</v>
      </c>
      <c r="AJ9" s="40">
        <v>2.1347284455151166E-4</v>
      </c>
      <c r="AK9" s="46">
        <v>0.46096208907963793</v>
      </c>
      <c r="AL9" s="46">
        <v>1.0319892048084865E-2</v>
      </c>
      <c r="AM9" s="20">
        <v>2.2666218557510571E-2</v>
      </c>
      <c r="AN9" s="40">
        <v>5.9063584865282537E-4</v>
      </c>
      <c r="AO9" s="20">
        <v>1.8404568001181509E-2</v>
      </c>
      <c r="AP9" s="20">
        <v>7.1190319897550529E-4</v>
      </c>
      <c r="AQ9" s="287">
        <v>2.0535393279346038E-2</v>
      </c>
      <c r="AR9" s="40">
        <v>9.5775578514718795E-4</v>
      </c>
      <c r="AS9" s="46">
        <v>0.47029912591080031</v>
      </c>
      <c r="AT9" s="46">
        <v>3.1826143674662362E-2</v>
      </c>
      <c r="AU9" s="20">
        <v>2.4675252620090831E-2</v>
      </c>
      <c r="AV9" s="40">
        <v>6.8983135748541097E-4</v>
      </c>
      <c r="AW9" s="20">
        <v>2.3007579426925082E-2</v>
      </c>
      <c r="AX9" s="20">
        <v>7.1065163209187794E-4</v>
      </c>
      <c r="AY9" s="287">
        <v>2.3841416023507957E-2</v>
      </c>
      <c r="AZ9" s="40">
        <v>9.9324945153395571E-4</v>
      </c>
      <c r="BA9" s="46">
        <v>0.63647249144234341</v>
      </c>
      <c r="BB9" s="46">
        <v>4.0726053937227447E-2</v>
      </c>
      <c r="BC9" s="174">
        <v>1.5715400475145927E-2</v>
      </c>
      <c r="BD9" s="174">
        <v>2.9528226828727191E-4</v>
      </c>
      <c r="BE9" s="174">
        <v>2.1690968182317107E-2</v>
      </c>
      <c r="BF9" s="174">
        <v>1.4882862541297965E-3</v>
      </c>
      <c r="BG9" s="287">
        <v>1.8703184328731519E-2</v>
      </c>
      <c r="BH9" s="40">
        <v>1.3305325031470676E-3</v>
      </c>
      <c r="BI9" s="79">
        <v>0.57533271948151032</v>
      </c>
      <c r="BJ9" s="46">
        <v>4.4482574981604475E-2</v>
      </c>
    </row>
    <row r="10" spans="1:63" x14ac:dyDescent="0.25">
      <c r="B10" s="219"/>
      <c r="C10" s="219"/>
      <c r="D10" s="219"/>
      <c r="E10" s="219"/>
      <c r="F10" s="217"/>
      <c r="G10" s="217"/>
      <c r="H10" s="153"/>
      <c r="I10" s="217"/>
      <c r="J10" s="217"/>
      <c r="K10" s="207"/>
      <c r="N10" s="24">
        <v>45</v>
      </c>
      <c r="O10" s="288">
        <v>2.7303721557245576E-2</v>
      </c>
      <c r="P10" s="288">
        <v>2.2150134755470688E-3</v>
      </c>
      <c r="Q10" s="40">
        <v>2.3072051540236522E-2</v>
      </c>
      <c r="R10" s="40">
        <v>5.2625872523996502E-4</v>
      </c>
      <c r="S10" s="287">
        <v>2.5187886548741049E-2</v>
      </c>
      <c r="T10" s="40">
        <v>2.1225972563503684E-3</v>
      </c>
      <c r="U10" s="46">
        <v>0.64860417230909473</v>
      </c>
      <c r="V10" s="40">
        <v>6.0921169103481346E-2</v>
      </c>
      <c r="W10" s="20">
        <v>2.3995676256303663E-2</v>
      </c>
      <c r="X10" s="40">
        <v>3.5161591624616232E-5</v>
      </c>
      <c r="Y10" s="20">
        <v>2.1402588671781689E-2</v>
      </c>
      <c r="Z10" s="20">
        <v>4.0793618347950526E-4</v>
      </c>
      <c r="AA10" s="287">
        <v>2.2699132464042676E-2</v>
      </c>
      <c r="AB10" s="40">
        <v>4.3392516643384922E-4</v>
      </c>
      <c r="AC10" s="46">
        <v>0.57146900047423799</v>
      </c>
      <c r="AD10" s="46">
        <v>2.7869666263295612E-2</v>
      </c>
      <c r="AE10" s="20">
        <v>1.9134015894542441E-2</v>
      </c>
      <c r="AF10" s="20">
        <v>3.0372463487263207E-4</v>
      </c>
      <c r="AG10" s="20">
        <v>1.821840077383239E-2</v>
      </c>
      <c r="AH10" s="20">
        <v>3.4950003526411171E-4</v>
      </c>
      <c r="AI10" s="287">
        <v>1.8676208334187414E-2</v>
      </c>
      <c r="AJ10" s="40">
        <v>4.6503065846085335E-4</v>
      </c>
      <c r="AK10" s="46">
        <v>0.40837026005585103</v>
      </c>
      <c r="AL10" s="46">
        <v>1.3033752918240266E-2</v>
      </c>
      <c r="AM10" s="20">
        <v>2.2027724073689456E-2</v>
      </c>
      <c r="AN10" s="40">
        <v>7.6041031917664832E-4</v>
      </c>
      <c r="AO10" s="20">
        <v>2.0193429971637866E-2</v>
      </c>
      <c r="AP10" s="20">
        <v>3.9762553416833768E-4</v>
      </c>
      <c r="AQ10" s="287">
        <v>2.1110577022663661E-2</v>
      </c>
      <c r="AR10" s="40">
        <v>8.3896978628245045E-4</v>
      </c>
      <c r="AS10" s="46">
        <v>0.48347191535001943</v>
      </c>
      <c r="AT10" s="46">
        <v>3.0515070709307656E-2</v>
      </c>
      <c r="AU10" s="20">
        <v>2.3422480227103068E-2</v>
      </c>
      <c r="AV10" s="40">
        <v>2.3802028776095802E-4</v>
      </c>
      <c r="AW10" s="20">
        <v>2.2137601514759658E-2</v>
      </c>
      <c r="AX10" s="20">
        <v>4.4428863665752763E-4</v>
      </c>
      <c r="AY10" s="287">
        <v>2.2780040870931363E-2</v>
      </c>
      <c r="AZ10" s="40">
        <v>5.1244887086922828E-4</v>
      </c>
      <c r="BA10" s="46">
        <v>0.6081379291391088</v>
      </c>
      <c r="BB10" s="46">
        <v>3.2549816124366346E-2</v>
      </c>
      <c r="BC10" s="20">
        <v>1.69498670136498E-2</v>
      </c>
      <c r="BD10" s="20">
        <v>3.9832040334854924E-4</v>
      </c>
      <c r="BE10" s="20">
        <v>1.752626382777495E-2</v>
      </c>
      <c r="BF10" s="20">
        <v>1.5037333650939238E-3</v>
      </c>
      <c r="BG10" s="287">
        <v>1.7238065420712375E-2</v>
      </c>
      <c r="BH10" s="40">
        <v>1.5334796783314068E-3</v>
      </c>
      <c r="BI10" s="79">
        <v>0.53026387821368737</v>
      </c>
      <c r="BJ10" s="46">
        <v>4.9829812774560563E-2</v>
      </c>
    </row>
    <row r="11" spans="1:63" x14ac:dyDescent="0.25">
      <c r="B11" s="219"/>
      <c r="C11" s="219"/>
      <c r="D11" s="219"/>
      <c r="E11" s="219"/>
      <c r="F11" s="219"/>
      <c r="G11" s="219"/>
      <c r="H11" s="153"/>
      <c r="I11" s="217"/>
      <c r="J11" s="217"/>
      <c r="K11" s="217"/>
      <c r="N11" s="24">
        <v>54</v>
      </c>
      <c r="O11" s="40">
        <v>2.4498678725244881E-2</v>
      </c>
      <c r="P11" s="40">
        <v>4.9399057613151015E-4</v>
      </c>
      <c r="Q11" s="40">
        <v>2.672095804105425E-2</v>
      </c>
      <c r="R11" s="40">
        <v>6.6967496511324213E-4</v>
      </c>
      <c r="S11" s="287">
        <v>2.5609818383149567E-2</v>
      </c>
      <c r="T11" s="40">
        <v>8.237762590248811E-4</v>
      </c>
      <c r="U11" s="46">
        <v>0.65946918663643095</v>
      </c>
      <c r="V11" s="40">
        <v>3.461650131717639E-2</v>
      </c>
      <c r="W11" s="20">
        <v>2.4377870538526508E-2</v>
      </c>
      <c r="X11" s="20">
        <v>2.4300231874489571E-4</v>
      </c>
      <c r="Y11" s="20">
        <v>2.5449558742029345E-2</v>
      </c>
      <c r="Z11" s="20">
        <v>1.1361044641435271E-4</v>
      </c>
      <c r="AA11" s="287">
        <v>2.4913714640277924E-2</v>
      </c>
      <c r="AB11" s="40">
        <v>2.7211048222687388E-4</v>
      </c>
      <c r="AC11" s="46">
        <v>0.62722289612315674</v>
      </c>
      <c r="AD11" s="46">
        <v>2.8962624196603379E-2</v>
      </c>
      <c r="AE11" s="20">
        <v>1.7769718834037645E-2</v>
      </c>
      <c r="AF11" s="20">
        <v>5.5915532657204196E-4</v>
      </c>
      <c r="AG11" s="20">
        <v>1.9474208196737557E-2</v>
      </c>
      <c r="AH11" s="20">
        <v>3.299848841972777E-4</v>
      </c>
      <c r="AI11" s="287">
        <v>1.8621963515387599E-2</v>
      </c>
      <c r="AJ11" s="40">
        <v>6.6553130596299368E-4</v>
      </c>
      <c r="AK11" s="46">
        <v>0.40718415362763066</v>
      </c>
      <c r="AL11" s="46">
        <v>1.6669463665443831E-2</v>
      </c>
      <c r="AM11" s="20">
        <v>2.0923391866822252E-2</v>
      </c>
      <c r="AN11" s="20">
        <v>1.2893965101101049E-4</v>
      </c>
      <c r="AO11" s="20">
        <v>2.0328039899674095E-2</v>
      </c>
      <c r="AP11" s="20">
        <v>1.7768929661412624E-4</v>
      </c>
      <c r="AQ11" s="287">
        <v>2.0625715883248172E-2</v>
      </c>
      <c r="AR11" s="40">
        <v>2.2059169727599946E-4</v>
      </c>
      <c r="AS11" s="46">
        <v>0.47236768340504048</v>
      </c>
      <c r="AT11" s="46">
        <v>2.3706449880814114E-2</v>
      </c>
      <c r="AU11" s="20">
        <v>2.3656614637934066E-2</v>
      </c>
      <c r="AV11" s="20">
        <v>7.3299015716465693E-4</v>
      </c>
      <c r="AW11" s="20">
        <v>2.526064856716826E-2</v>
      </c>
      <c r="AX11" s="20">
        <v>1.69655725832836E-4</v>
      </c>
      <c r="AY11" s="287">
        <v>2.4458631602551163E-2</v>
      </c>
      <c r="AZ11" s="40">
        <v>7.7543943257654983E-4</v>
      </c>
      <c r="BA11" s="46">
        <v>0.65294973159298353</v>
      </c>
      <c r="BB11" s="46">
        <v>3.7870485485065858E-2</v>
      </c>
      <c r="BC11" s="20">
        <v>1.6774517368249954E-2</v>
      </c>
      <c r="BD11" s="20">
        <v>5.921226472748619E-4</v>
      </c>
      <c r="BE11" s="20">
        <v>2.0420804551062377E-2</v>
      </c>
      <c r="BF11" s="20">
        <v>7.5847318417011401E-4</v>
      </c>
      <c r="BG11" s="287">
        <v>1.8597660959656166E-2</v>
      </c>
      <c r="BH11" s="40">
        <v>9.5294757782090939E-4</v>
      </c>
      <c r="BI11" s="79">
        <v>0.57208669218306196</v>
      </c>
      <c r="BJ11" s="46">
        <v>3.4050226538145691E-2</v>
      </c>
    </row>
    <row r="12" spans="1:63" x14ac:dyDescent="0.25">
      <c r="B12" s="237"/>
      <c r="C12" s="237"/>
      <c r="D12" s="237"/>
      <c r="E12" s="237"/>
      <c r="F12" s="238"/>
      <c r="G12" s="238"/>
      <c r="H12" s="153"/>
      <c r="I12" s="217"/>
      <c r="J12" s="217"/>
      <c r="K12" s="217"/>
      <c r="N12" s="24">
        <v>63</v>
      </c>
      <c r="O12" s="40">
        <v>2.3321874020759456E-2</v>
      </c>
      <c r="P12" s="40">
        <v>5.5468578771846876E-4</v>
      </c>
      <c r="Q12" s="287">
        <v>2.4844344953469249E-2</v>
      </c>
      <c r="R12" s="40">
        <v>6.3280347013348274E-4</v>
      </c>
      <c r="S12" s="287">
        <v>2.4083109487114354E-2</v>
      </c>
      <c r="T12" s="40">
        <v>8.3926546740843743E-4</v>
      </c>
      <c r="U12" s="46">
        <v>0.62015545708021536</v>
      </c>
      <c r="V12" s="40">
        <v>3.359793597383013E-2</v>
      </c>
      <c r="W12" s="174">
        <v>2.1434099213064151E-2</v>
      </c>
      <c r="X12" s="174">
        <v>5.6307449828295949E-4</v>
      </c>
      <c r="Y12" s="174">
        <v>2.0382353810900724E-2</v>
      </c>
      <c r="Z12" s="20">
        <v>1.080681238892282E-4</v>
      </c>
      <c r="AA12" s="287">
        <v>2.0908226511982438E-2</v>
      </c>
      <c r="AB12" s="40">
        <v>5.6033512995320675E-4</v>
      </c>
      <c r="AC12" s="46">
        <v>0.52638149609544926</v>
      </c>
      <c r="AD12" s="46">
        <v>2.7508929072419343E-2</v>
      </c>
      <c r="AE12" s="20">
        <v>1.6851795458227497E-2</v>
      </c>
      <c r="AF12" s="174">
        <v>5.5875540141527805E-4</v>
      </c>
      <c r="AG12" s="174">
        <v>1.6145991627364638E-2</v>
      </c>
      <c r="AH12" s="20">
        <v>2.8262694505054407E-4</v>
      </c>
      <c r="AI12" s="287">
        <v>1.6498893542796066E-2</v>
      </c>
      <c r="AJ12" s="40">
        <v>6.1860831708568007E-4</v>
      </c>
      <c r="AK12" s="46">
        <v>0.36076152750833945</v>
      </c>
      <c r="AL12" s="46">
        <v>1.5324793811638376E-2</v>
      </c>
      <c r="AM12" s="20">
        <v>1.9309091860577478E-2</v>
      </c>
      <c r="AN12" s="174">
        <v>1.1311635205103919E-3</v>
      </c>
      <c r="AO12" s="174">
        <v>1.8083116603644412E-2</v>
      </c>
      <c r="AP12" s="174">
        <v>9.4112255694580704E-4</v>
      </c>
      <c r="AQ12" s="287">
        <v>1.8696104232110947E-2</v>
      </c>
      <c r="AR12" s="40">
        <v>1.4650454081721258E-3</v>
      </c>
      <c r="AS12" s="46">
        <v>0.4281759476767617</v>
      </c>
      <c r="AT12" s="46">
        <v>3.9579630729240228E-2</v>
      </c>
      <c r="AU12" s="20">
        <v>2.2559869910015372E-2</v>
      </c>
      <c r="AV12" s="174">
        <v>5.7517357179299837E-4</v>
      </c>
      <c r="AW12" s="174">
        <v>2.2362703592080979E-2</v>
      </c>
      <c r="AX12" s="174">
        <v>6.3591650654880219E-4</v>
      </c>
      <c r="AY12" s="287">
        <v>2.2461286751048175E-2</v>
      </c>
      <c r="AZ12" s="40">
        <v>8.5784772221477823E-4</v>
      </c>
      <c r="BA12" s="46">
        <v>0.59962844175633245</v>
      </c>
      <c r="BB12" s="46">
        <v>3.704807328964449E-2</v>
      </c>
      <c r="BC12" s="20">
        <v>1.4444841327404903E-2</v>
      </c>
      <c r="BD12" s="20">
        <v>3.8175672830911221E-4</v>
      </c>
      <c r="BE12" s="20">
        <v>1.6777811572711479E-2</v>
      </c>
      <c r="BF12" s="20">
        <v>3.7191732314054295E-4</v>
      </c>
      <c r="BG12" s="287">
        <v>1.561132645005819E-2</v>
      </c>
      <c r="BH12" s="40">
        <v>5.3850149458003127E-4</v>
      </c>
      <c r="BI12" s="79">
        <v>0.48022340706058614</v>
      </c>
      <c r="BJ12" s="46">
        <v>2.2042472447625673E-2</v>
      </c>
    </row>
    <row r="13" spans="1:63" s="17" customFormat="1" x14ac:dyDescent="0.25">
      <c r="A13" s="16"/>
      <c r="B13" s="263" t="s">
        <v>64</v>
      </c>
      <c r="C13" s="263"/>
      <c r="D13" s="263"/>
      <c r="E13" s="263"/>
      <c r="F13" s="263"/>
      <c r="G13" s="263"/>
      <c r="H13" s="153"/>
      <c r="I13" s="217"/>
      <c r="J13" s="217"/>
      <c r="K13" s="80"/>
      <c r="N13" s="172"/>
      <c r="O13" s="222"/>
      <c r="P13" s="222"/>
      <c r="Q13" s="222"/>
      <c r="R13" s="222"/>
      <c r="S13" s="223"/>
      <c r="T13" s="222"/>
      <c r="U13" s="222"/>
      <c r="V13" s="222"/>
      <c r="W13" s="222"/>
      <c r="X13" s="222"/>
      <c r="Y13" s="222"/>
      <c r="Z13" s="222"/>
      <c r="AA13" s="223"/>
      <c r="AB13" s="222"/>
      <c r="AC13" s="222"/>
      <c r="AD13" s="222"/>
      <c r="AE13" s="222"/>
      <c r="AF13" s="222"/>
      <c r="AG13" s="222"/>
      <c r="AH13" s="222"/>
      <c r="AI13" s="223"/>
      <c r="AJ13" s="222"/>
      <c r="AK13" s="222"/>
      <c r="AL13" s="222"/>
      <c r="AM13" s="222"/>
      <c r="AN13" s="222"/>
      <c r="AO13" s="222"/>
      <c r="AP13" s="222"/>
      <c r="AQ13" s="223"/>
      <c r="AR13" s="222"/>
      <c r="AS13" s="222"/>
      <c r="AT13" s="222"/>
      <c r="AU13" s="222"/>
      <c r="AV13" s="222"/>
      <c r="AW13" s="222"/>
      <c r="AX13" s="222"/>
      <c r="AY13" s="223"/>
      <c r="AZ13" s="222"/>
      <c r="BA13" s="222"/>
      <c r="BB13" s="222"/>
      <c r="BC13" s="45"/>
      <c r="BD13" s="45"/>
      <c r="BE13" s="45"/>
      <c r="BF13" s="45"/>
      <c r="BG13" s="223"/>
      <c r="BH13" s="222"/>
      <c r="BI13" s="222"/>
      <c r="BJ13" s="222"/>
      <c r="BK13" s="53"/>
    </row>
    <row r="14" spans="1:63" s="17" customFormat="1" x14ac:dyDescent="0.25">
      <c r="B14" s="264" t="s">
        <v>15</v>
      </c>
      <c r="C14" s="264"/>
      <c r="D14" s="264" t="s">
        <v>16</v>
      </c>
      <c r="E14" s="264"/>
      <c r="F14" s="264" t="s">
        <v>17</v>
      </c>
      <c r="G14" s="264"/>
      <c r="H14" s="153"/>
      <c r="J14" s="220"/>
      <c r="K14" s="220"/>
      <c r="N14" s="172"/>
      <c r="O14" s="222"/>
      <c r="P14" s="222"/>
      <c r="Q14" s="222"/>
      <c r="R14" s="222"/>
      <c r="S14" s="223"/>
      <c r="T14" s="222"/>
      <c r="U14" s="222"/>
      <c r="V14" s="222"/>
      <c r="W14" s="222"/>
      <c r="AD14" s="47"/>
      <c r="AE14" s="47"/>
      <c r="AF14" s="260" t="s">
        <v>57</v>
      </c>
      <c r="AG14" s="261"/>
      <c r="AH14" s="261"/>
      <c r="AI14" s="262"/>
      <c r="AJ14" s="214"/>
      <c r="AK14" s="53"/>
      <c r="AL14" s="47"/>
      <c r="AW14" s="222"/>
      <c r="AX14" s="222"/>
      <c r="AY14" s="223"/>
      <c r="AZ14" s="222"/>
      <c r="BA14" s="222"/>
      <c r="BB14" s="222"/>
      <c r="BC14" s="222"/>
      <c r="BD14" s="222"/>
      <c r="BE14" s="222"/>
      <c r="BF14" s="222"/>
      <c r="BG14" s="223"/>
      <c r="BH14" s="222"/>
      <c r="BI14" s="222"/>
      <c r="BJ14" s="222"/>
      <c r="BK14" s="53"/>
    </row>
    <row r="15" spans="1:63" x14ac:dyDescent="0.25">
      <c r="A15" s="17"/>
      <c r="B15" s="239" t="s">
        <v>10</v>
      </c>
      <c r="C15" s="239" t="s">
        <v>0</v>
      </c>
      <c r="D15" s="239" t="s">
        <v>10</v>
      </c>
      <c r="E15" s="239" t="s">
        <v>0</v>
      </c>
      <c r="F15" s="239" t="s">
        <v>10</v>
      </c>
      <c r="G15" s="240" t="s">
        <v>52</v>
      </c>
      <c r="H15" s="94" t="s">
        <v>114</v>
      </c>
      <c r="J15" s="216"/>
      <c r="K15" s="216"/>
      <c r="N15" s="172"/>
      <c r="O15" s="43"/>
      <c r="P15" s="43"/>
      <c r="Q15" s="43"/>
      <c r="R15" s="43"/>
      <c r="S15" s="43"/>
      <c r="T15" s="43"/>
      <c r="U15" s="43"/>
      <c r="V15" s="43"/>
      <c r="W15" s="43"/>
      <c r="AD15" s="141"/>
      <c r="AE15" s="141"/>
      <c r="AF15" s="30" t="s">
        <v>120</v>
      </c>
      <c r="AG15" s="205" t="s">
        <v>18</v>
      </c>
      <c r="AH15" s="205" t="s">
        <v>0</v>
      </c>
      <c r="AI15" s="30" t="s">
        <v>114</v>
      </c>
      <c r="AJ15" s="83"/>
      <c r="AK15" s="207"/>
      <c r="AL15" s="207"/>
      <c r="AW15" s="43"/>
      <c r="AX15" s="43"/>
      <c r="AY15" s="43"/>
      <c r="AZ15" s="43"/>
      <c r="BA15" s="54"/>
      <c r="BB15" s="54"/>
      <c r="BC15" s="43"/>
      <c r="BD15" s="43"/>
      <c r="BE15" s="43"/>
      <c r="BF15" s="43"/>
      <c r="BG15" s="43"/>
      <c r="BH15" s="43"/>
      <c r="BI15" s="54"/>
      <c r="BJ15" s="54"/>
      <c r="BK15" s="83"/>
    </row>
    <row r="16" spans="1:63" x14ac:dyDescent="0.25">
      <c r="A16" s="39" t="s">
        <v>62</v>
      </c>
      <c r="B16" s="144">
        <v>3.2388531813833672E-2</v>
      </c>
      <c r="C16" s="144">
        <v>1.6486128433989693E-4</v>
      </c>
      <c r="D16" s="144">
        <v>3.2628400807647763E-2</v>
      </c>
      <c r="E16" s="144">
        <v>9.7399299106126389E-4</v>
      </c>
      <c r="F16" s="241">
        <f>AVERAGE(B16,D16)</f>
        <v>3.2508466310740718E-2</v>
      </c>
      <c r="G16" s="138">
        <f>$F16*(((($C16/$B16)^2)+(($E16/$D16)^2))^0.5)</f>
        <v>9.8441959546205124E-4</v>
      </c>
      <c r="H16" s="232" t="s">
        <v>72</v>
      </c>
      <c r="J16" s="221"/>
      <c r="K16" s="207"/>
      <c r="N16" s="224"/>
      <c r="O16" s="126"/>
      <c r="P16" s="43"/>
      <c r="Q16" s="43"/>
      <c r="R16" s="43"/>
      <c r="S16" s="43"/>
      <c r="T16" s="43"/>
      <c r="U16" s="43"/>
      <c r="V16" s="43"/>
      <c r="W16" s="43"/>
      <c r="AD16" s="98"/>
      <c r="AE16" s="139"/>
      <c r="AF16" s="30" t="s">
        <v>22</v>
      </c>
      <c r="AG16" s="138">
        <v>0.62015545708021536</v>
      </c>
      <c r="AH16" s="138">
        <v>3.359793597383013E-2</v>
      </c>
      <c r="AI16" s="232" t="s">
        <v>82</v>
      </c>
      <c r="AJ16" s="83"/>
      <c r="AK16" s="53"/>
      <c r="AL16" s="55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83"/>
    </row>
    <row r="17" spans="1:66" x14ac:dyDescent="0.25">
      <c r="A17" s="39" t="s">
        <v>94</v>
      </c>
      <c r="B17" s="144">
        <v>3.8635095405866626E-2</v>
      </c>
      <c r="C17" s="144">
        <v>1.8661905005160572E-3</v>
      </c>
      <c r="D17" s="144">
        <v>3.6282254028920997E-2</v>
      </c>
      <c r="E17" s="144">
        <v>1.8344523012624083E-4</v>
      </c>
      <c r="F17" s="241">
        <f>AVERAGE(B17,D17)</f>
        <v>3.7458674717393808E-2</v>
      </c>
      <c r="G17" s="138">
        <f>$F17*(((($C17/$B17)^2)+(($E17/$D17)^2))^0.5)</f>
        <v>1.8192511257465157E-3</v>
      </c>
      <c r="H17" s="232" t="s">
        <v>73</v>
      </c>
      <c r="J17" s="221"/>
      <c r="K17" s="207"/>
      <c r="AD17" s="83"/>
      <c r="AE17" s="141"/>
      <c r="AF17" s="30" t="s">
        <v>19</v>
      </c>
      <c r="AG17" s="138">
        <v>0.52638149609544926</v>
      </c>
      <c r="AH17" s="138">
        <v>2.7508929072419343E-2</v>
      </c>
      <c r="AI17" s="232"/>
      <c r="AJ17" s="83"/>
      <c r="AK17" s="53"/>
      <c r="AL17" s="55"/>
      <c r="AY17" s="53"/>
      <c r="AZ17" s="53"/>
      <c r="BA17" s="53"/>
      <c r="BB17" s="53"/>
      <c r="BC17" s="53"/>
      <c r="BD17" s="53"/>
      <c r="BE17" s="53"/>
      <c r="BF17" s="53"/>
      <c r="BG17" s="53"/>
      <c r="BH17" s="53"/>
    </row>
    <row r="18" spans="1:66" x14ac:dyDescent="0.25">
      <c r="A18" s="30" t="s">
        <v>95</v>
      </c>
      <c r="B18" s="144">
        <v>3.9190540445979132E-2</v>
      </c>
      <c r="C18" s="144">
        <v>1.2161425065127288E-3</v>
      </c>
      <c r="D18" s="144">
        <v>3.8477435259664849E-2</v>
      </c>
      <c r="E18" s="144">
        <v>1.059156495374971E-3</v>
      </c>
      <c r="F18" s="144">
        <f>AVERAGE(B18,D18)</f>
        <v>3.8833987852821994E-2</v>
      </c>
      <c r="G18" s="138">
        <f>$F18*(((($C18/$B18)^2)+(($E18/$D18)^2))^0.5)</f>
        <v>1.610873288746149E-3</v>
      </c>
      <c r="H18" s="234" t="s">
        <v>105</v>
      </c>
      <c r="J18" s="221"/>
      <c r="K18" s="207"/>
      <c r="AD18" s="83"/>
      <c r="AE18" s="139"/>
      <c r="AF18" s="30" t="s">
        <v>23</v>
      </c>
      <c r="AG18" s="138">
        <v>0.36076152750833945</v>
      </c>
      <c r="AH18" s="138">
        <v>1.5324793811638376E-2</v>
      </c>
      <c r="AI18" s="232" t="s">
        <v>83</v>
      </c>
      <c r="AJ18" s="83"/>
      <c r="AK18" s="53"/>
      <c r="AL18" s="55"/>
      <c r="AW18" s="53"/>
      <c r="AX18" s="47"/>
      <c r="AY18" s="53"/>
      <c r="AZ18" s="211"/>
      <c r="BA18" s="211"/>
      <c r="BB18" s="211"/>
      <c r="BC18" s="211"/>
      <c r="BD18" s="53"/>
      <c r="BE18" s="47"/>
      <c r="BF18" s="47"/>
      <c r="BG18" s="53"/>
      <c r="BH18" s="53"/>
    </row>
    <row r="19" spans="1:66" x14ac:dyDescent="0.25">
      <c r="A19" s="30" t="s">
        <v>96</v>
      </c>
      <c r="B19" s="144">
        <v>4.1405238944116386E-2</v>
      </c>
      <c r="C19" s="144">
        <v>1.5499338593370098E-3</v>
      </c>
      <c r="D19" s="144">
        <v>3.8036104139080165E-2</v>
      </c>
      <c r="E19" s="144">
        <v>9.407129093396354E-4</v>
      </c>
      <c r="F19" s="241">
        <f>AVERAGE(B19,D19)</f>
        <v>3.9720671541598279E-2</v>
      </c>
      <c r="G19" s="138">
        <f>$F19*(((($C19/$B19)^2)+(($E19/$D19)^2))^0.5)</f>
        <v>1.7820941123632679E-3</v>
      </c>
      <c r="H19" s="232"/>
      <c r="J19" s="128"/>
      <c r="K19" s="217"/>
      <c r="O19" s="21"/>
      <c r="P19" s="21"/>
      <c r="S19" s="44"/>
      <c r="W19" s="47"/>
      <c r="AD19" s="83"/>
      <c r="AE19" s="139"/>
      <c r="AF19" s="30" t="s">
        <v>24</v>
      </c>
      <c r="AG19" s="138">
        <v>0.4281759476767617</v>
      </c>
      <c r="AH19" s="138">
        <v>3.9579630729240228E-2</v>
      </c>
      <c r="AI19" s="234" t="s">
        <v>84</v>
      </c>
      <c r="AJ19" s="83"/>
      <c r="AK19" s="53"/>
      <c r="AL19" s="55"/>
      <c r="AW19" s="83"/>
      <c r="AX19" s="83"/>
      <c r="AY19" s="53"/>
      <c r="AZ19" s="212"/>
      <c r="BA19" s="212"/>
      <c r="BB19" s="212"/>
      <c r="BC19" s="212"/>
      <c r="BD19" s="207"/>
      <c r="BE19" s="207"/>
      <c r="BF19" s="207"/>
      <c r="BG19" s="207"/>
      <c r="BH19" s="53"/>
    </row>
    <row r="20" spans="1:66" x14ac:dyDescent="0.25">
      <c r="A20" s="30" t="s">
        <v>97</v>
      </c>
      <c r="B20" s="7">
        <v>4.8842435565119961E-2</v>
      </c>
      <c r="C20" s="7">
        <v>9.6673615004432543E-4</v>
      </c>
      <c r="D20" s="7">
        <v>4.2624598942403419E-2</v>
      </c>
      <c r="E20" s="7">
        <v>1.1205416932579707E-4</v>
      </c>
      <c r="F20" s="86">
        <f>AVERAGE(B20,D20)</f>
        <v>4.5733517253761694E-2</v>
      </c>
      <c r="G20" s="20">
        <f>$F20*(((($C20/$B20)^2)+(($E20/$D20)^2))^0.5)</f>
        <v>9.1315072717907937E-4</v>
      </c>
      <c r="H20" s="232" t="s">
        <v>106</v>
      </c>
      <c r="J20" s="221"/>
      <c r="K20" s="207"/>
      <c r="N20" s="26"/>
      <c r="O20" s="21"/>
      <c r="P20" s="21"/>
      <c r="Q20" s="21"/>
      <c r="R20" s="21"/>
      <c r="T20" s="21"/>
      <c r="U20" s="21"/>
      <c r="V20" s="21"/>
      <c r="W20" s="83"/>
      <c r="AD20" s="83"/>
      <c r="AE20" s="141"/>
      <c r="AF20" s="39" t="s">
        <v>118</v>
      </c>
      <c r="AG20" s="144">
        <v>0.59962844175633245</v>
      </c>
      <c r="AH20" s="144">
        <v>3.704807328964449E-2</v>
      </c>
      <c r="AI20" s="232" t="s">
        <v>85</v>
      </c>
      <c r="AJ20" s="83"/>
      <c r="AK20" s="53"/>
      <c r="AL20" s="55"/>
      <c r="AW20" s="98"/>
      <c r="AX20" s="98"/>
      <c r="AY20" s="53"/>
      <c r="AZ20" s="208"/>
      <c r="BA20" s="208"/>
      <c r="BB20" s="208"/>
      <c r="BC20" s="208"/>
      <c r="BD20" s="55"/>
      <c r="BE20" s="55"/>
      <c r="BF20" s="206"/>
      <c r="BG20" s="207"/>
      <c r="BH20" s="53"/>
      <c r="BI20" s="83"/>
      <c r="BJ20" s="83"/>
      <c r="BK20" s="83"/>
      <c r="BL20" s="83"/>
    </row>
    <row r="21" spans="1:66" x14ac:dyDescent="0.25">
      <c r="H21" s="153"/>
      <c r="I21" s="221"/>
      <c r="J21" s="217"/>
      <c r="K21" s="217"/>
      <c r="L21" s="219"/>
      <c r="M21" s="21"/>
      <c r="N21" s="26"/>
      <c r="W21" s="98"/>
      <c r="AD21" s="83"/>
      <c r="AE21" s="141"/>
      <c r="AF21" s="39" t="s">
        <v>62</v>
      </c>
      <c r="AG21" s="144">
        <v>0.48022340706058614</v>
      </c>
      <c r="AH21" s="144">
        <v>2.2042472447625673E-2</v>
      </c>
      <c r="AI21" s="232" t="s">
        <v>86</v>
      </c>
      <c r="AJ21" s="83"/>
      <c r="AK21" s="53"/>
      <c r="AL21" s="55"/>
      <c r="AW21" s="98"/>
      <c r="AX21" s="98"/>
      <c r="AY21" s="53"/>
      <c r="AZ21" s="45"/>
      <c r="BA21" s="45"/>
      <c r="BB21" s="206"/>
      <c r="BC21" s="206"/>
      <c r="BD21" s="55"/>
      <c r="BE21" s="55"/>
      <c r="BF21" s="207"/>
      <c r="BG21" s="207"/>
      <c r="BH21" s="53"/>
      <c r="BJ21" s="47"/>
      <c r="BK21" s="83"/>
      <c r="BL21" s="83"/>
    </row>
    <row r="22" spans="1:66" x14ac:dyDescent="0.25">
      <c r="F22" s="85"/>
      <c r="H22" s="53"/>
      <c r="I22" s="207"/>
      <c r="J22" s="207"/>
      <c r="K22" s="217"/>
      <c r="L22" s="219"/>
      <c r="M22" s="219"/>
      <c r="W22" s="98"/>
      <c r="AD22" s="83"/>
      <c r="AE22" s="83"/>
      <c r="AF22" s="141"/>
      <c r="AG22" s="83"/>
      <c r="AH22" s="204"/>
      <c r="AI22" s="204"/>
      <c r="AJ22" s="83"/>
      <c r="AK22" s="53"/>
      <c r="AL22" s="53"/>
      <c r="AM22" s="53"/>
      <c r="AN22" s="53"/>
      <c r="AO22" s="17"/>
      <c r="AP22" s="17"/>
      <c r="AW22" s="107"/>
      <c r="AX22" s="107"/>
      <c r="AY22" s="53"/>
      <c r="AZ22" s="45"/>
      <c r="BA22" s="45"/>
      <c r="BB22" s="209"/>
      <c r="BC22" s="209"/>
      <c r="BD22" s="55"/>
      <c r="BE22" s="55"/>
      <c r="BF22" s="206"/>
      <c r="BG22" s="210"/>
      <c r="BH22" s="53"/>
      <c r="BJ22" s="83"/>
      <c r="BK22" s="83"/>
      <c r="BL22" s="83"/>
    </row>
    <row r="23" spans="1:66" ht="18.75" x14ac:dyDescent="0.25">
      <c r="C23" s="10"/>
      <c r="D23" s="10"/>
      <c r="E23" s="10"/>
      <c r="F23" s="10"/>
      <c r="G23" s="96"/>
      <c r="H23" s="17"/>
      <c r="I23" s="17"/>
      <c r="J23" s="17"/>
      <c r="K23" s="17"/>
      <c r="W23" s="107"/>
      <c r="AD23" s="83"/>
      <c r="AE23" s="83"/>
      <c r="AF23" s="260" t="s">
        <v>99</v>
      </c>
      <c r="AG23" s="261"/>
      <c r="AH23" s="261"/>
      <c r="AI23" s="261"/>
      <c r="AJ23" s="261"/>
      <c r="AK23" s="262"/>
      <c r="AL23" s="17"/>
      <c r="AM23" s="17"/>
      <c r="AN23" s="17"/>
      <c r="AO23" s="17"/>
      <c r="AP23" s="17"/>
      <c r="AW23" s="98"/>
      <c r="AX23" s="98"/>
      <c r="AY23" s="53"/>
      <c r="AZ23" s="45"/>
      <c r="BA23" s="45"/>
      <c r="BB23" s="206"/>
      <c r="BC23" s="206"/>
      <c r="BD23" s="55"/>
      <c r="BE23" s="55"/>
      <c r="BF23" s="206"/>
      <c r="BG23" s="210"/>
      <c r="BH23" s="53"/>
      <c r="BJ23" s="97"/>
      <c r="BK23" s="83"/>
      <c r="BL23" s="97"/>
      <c r="BM23" s="21"/>
      <c r="BN23" s="21"/>
    </row>
    <row r="24" spans="1:66" x14ac:dyDescent="0.25">
      <c r="A24" s="83"/>
      <c r="B24" s="83"/>
      <c r="C24" s="83"/>
      <c r="D24" s="83"/>
      <c r="E24" s="83"/>
      <c r="F24" s="83"/>
      <c r="G24" s="83"/>
      <c r="H24" s="83"/>
      <c r="W24" s="98"/>
      <c r="AD24" s="83"/>
      <c r="AE24" s="83"/>
      <c r="AF24" s="30"/>
      <c r="AG24" s="268" t="s">
        <v>96</v>
      </c>
      <c r="AH24" s="268"/>
      <c r="AI24" s="268" t="s">
        <v>97</v>
      </c>
      <c r="AJ24" s="268"/>
      <c r="AK24" s="213"/>
      <c r="AL24" s="17"/>
      <c r="AM24" s="17"/>
      <c r="AN24" s="17"/>
      <c r="AO24" s="17"/>
      <c r="AP24" s="17"/>
      <c r="AW24" s="98"/>
      <c r="AX24" s="98"/>
      <c r="AY24" s="53"/>
      <c r="AZ24" s="45"/>
      <c r="BA24" s="45"/>
      <c r="BB24" s="206"/>
      <c r="BC24" s="206"/>
      <c r="BD24" s="55"/>
      <c r="BE24" s="55"/>
      <c r="BF24" s="207"/>
      <c r="BG24" s="207"/>
      <c r="BH24" s="53"/>
      <c r="BJ24" s="83"/>
      <c r="BK24" s="83"/>
      <c r="BL24" s="97"/>
      <c r="BM24" s="21"/>
      <c r="BN24" s="21"/>
    </row>
    <row r="25" spans="1:66" x14ac:dyDescent="0.25">
      <c r="A25" s="83"/>
      <c r="B25" s="265" t="s">
        <v>108</v>
      </c>
      <c r="C25" s="266"/>
      <c r="D25" s="267"/>
      <c r="E25" s="53"/>
      <c r="F25" s="53"/>
      <c r="G25" s="53"/>
      <c r="H25" s="53"/>
      <c r="W25" s="98"/>
      <c r="AD25" s="83"/>
      <c r="AE25" s="83"/>
      <c r="AF25" s="30" t="s">
        <v>117</v>
      </c>
      <c r="AG25" s="205" t="s">
        <v>18</v>
      </c>
      <c r="AH25" s="205" t="s">
        <v>0</v>
      </c>
      <c r="AI25" s="205" t="s">
        <v>18</v>
      </c>
      <c r="AJ25" s="205" t="s">
        <v>0</v>
      </c>
      <c r="AK25" s="39" t="s">
        <v>115</v>
      </c>
      <c r="AL25" s="17"/>
      <c r="AM25" s="17"/>
      <c r="AN25" s="17"/>
      <c r="AO25" s="17"/>
      <c r="AP25" s="17"/>
      <c r="AW25" s="83"/>
      <c r="AX25" s="83"/>
      <c r="AY25" s="53"/>
      <c r="AZ25" s="45"/>
      <c r="BA25" s="45"/>
      <c r="BB25" s="206"/>
      <c r="BC25" s="206"/>
      <c r="BD25" s="55"/>
      <c r="BE25" s="55"/>
      <c r="BF25" s="207"/>
      <c r="BG25" s="207"/>
      <c r="BH25" s="53"/>
      <c r="BJ25" s="97"/>
      <c r="BK25" s="126"/>
      <c r="BL25" s="97"/>
      <c r="BM25" s="21"/>
      <c r="BN25" s="21"/>
    </row>
    <row r="26" spans="1:66" x14ac:dyDescent="0.25">
      <c r="B26" s="30" t="s">
        <v>116</v>
      </c>
      <c r="C26" s="30" t="s">
        <v>0</v>
      </c>
      <c r="D26" s="39" t="s">
        <v>114</v>
      </c>
      <c r="F26" s="47"/>
      <c r="G26" s="83"/>
      <c r="L26" s="21"/>
      <c r="O26" s="21"/>
      <c r="P26" s="21"/>
      <c r="W26" s="83"/>
      <c r="AF26" s="30">
        <v>27</v>
      </c>
      <c r="AG26" s="7">
        <v>0.59810374033552627</v>
      </c>
      <c r="AH26" s="7">
        <v>2.8346051249680652E-2</v>
      </c>
      <c r="AI26" s="138">
        <v>0.45065063951245449</v>
      </c>
      <c r="AJ26" s="138">
        <v>1.5205526154916663E-2</v>
      </c>
      <c r="AK26" s="232" t="s">
        <v>100</v>
      </c>
      <c r="AL26" s="17"/>
      <c r="AM26" s="17"/>
      <c r="AN26" s="45"/>
      <c r="AO26" s="53"/>
      <c r="AP26" s="53"/>
      <c r="AQ26" s="83"/>
      <c r="AR26" s="83"/>
      <c r="AS26" s="83"/>
      <c r="AT26" s="83"/>
      <c r="AU26" s="83"/>
      <c r="AV26" s="83"/>
      <c r="AW26" s="83"/>
      <c r="AX26" s="8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J26" s="97"/>
      <c r="BK26" s="126"/>
      <c r="BL26" s="83"/>
    </row>
    <row r="27" spans="1:66" x14ac:dyDescent="0.25">
      <c r="A27" s="242" t="s">
        <v>62</v>
      </c>
      <c r="B27" s="218">
        <f>F16/F5</f>
        <v>6.0628346185208244</v>
      </c>
      <c r="C27" s="131">
        <f>B27*((((G5/F5)^2)+((G16/F16)^2))^0.5)</f>
        <v>0.33428033906616655</v>
      </c>
      <c r="D27" s="232" t="s">
        <v>77</v>
      </c>
      <c r="E27" s="221"/>
      <c r="F27" s="217"/>
      <c r="G27" s="221"/>
      <c r="H27" s="221"/>
      <c r="W27" s="83"/>
      <c r="AF27" s="30">
        <v>36</v>
      </c>
      <c r="AG27" s="7">
        <v>0.586602578497464</v>
      </c>
      <c r="AH27" s="7">
        <v>3.5867572854652217E-2</v>
      </c>
      <c r="AI27" s="138">
        <v>0.46096208907963793</v>
      </c>
      <c r="AJ27" s="138">
        <v>1.0319892048084865E-2</v>
      </c>
      <c r="AK27" s="232" t="s">
        <v>101</v>
      </c>
      <c r="AW27" s="83"/>
      <c r="AX27" s="8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J27" s="83"/>
      <c r="BK27" s="83"/>
      <c r="BL27" s="83"/>
    </row>
    <row r="28" spans="1:66" x14ac:dyDescent="0.25">
      <c r="A28" s="242" t="s">
        <v>94</v>
      </c>
      <c r="B28" s="218">
        <f>F17/F6</f>
        <v>4.4517561549521609</v>
      </c>
      <c r="C28" s="131">
        <f>B28*((((G6/F6)^2)+((G17/F17)^2))^0.5)</f>
        <v>0.25882615197374714</v>
      </c>
      <c r="D28" s="232" t="s">
        <v>104</v>
      </c>
      <c r="E28" s="221"/>
      <c r="F28" s="45"/>
      <c r="G28" s="221"/>
      <c r="H28" s="221"/>
      <c r="AF28" s="30">
        <v>45</v>
      </c>
      <c r="AG28" s="7">
        <v>0.57146900047423799</v>
      </c>
      <c r="AH28" s="7">
        <v>2.7869666263295612E-2</v>
      </c>
      <c r="AI28" s="138">
        <v>0.40837026005585103</v>
      </c>
      <c r="AJ28" s="138">
        <v>1.3033752918240266E-2</v>
      </c>
      <c r="AK28" s="232" t="s">
        <v>102</v>
      </c>
      <c r="BJ28" s="83"/>
      <c r="BK28" s="83"/>
      <c r="BL28" s="97"/>
    </row>
    <row r="29" spans="1:66" x14ac:dyDescent="0.25">
      <c r="A29" s="243" t="s">
        <v>95</v>
      </c>
      <c r="B29" s="218">
        <f>F18/F7</f>
        <v>5.5422031113890728</v>
      </c>
      <c r="C29" s="131">
        <f>B29*((((G7/F7)^2)+((G18/F18)^2))^0.5)</f>
        <v>0.37100932925974422</v>
      </c>
      <c r="D29" s="232" t="s">
        <v>79</v>
      </c>
      <c r="E29" s="221"/>
      <c r="F29" s="45"/>
      <c r="G29" s="221"/>
      <c r="H29" s="221"/>
      <c r="N29" s="172"/>
      <c r="O29" s="53"/>
      <c r="P29" s="53"/>
      <c r="Q29" s="53"/>
      <c r="AF29" s="30">
        <v>54</v>
      </c>
      <c r="AG29" s="7">
        <v>0.62722289612315674</v>
      </c>
      <c r="AH29" s="7">
        <v>2.8962624196603379E-2</v>
      </c>
      <c r="AI29" s="138">
        <v>0.40718415362763066</v>
      </c>
      <c r="AJ29" s="138">
        <v>1.6669463665443831E-2</v>
      </c>
      <c r="AK29" s="234" t="s">
        <v>103</v>
      </c>
      <c r="BJ29" s="83"/>
      <c r="BK29" s="83"/>
      <c r="BL29" s="83"/>
    </row>
    <row r="30" spans="1:66" x14ac:dyDescent="0.25">
      <c r="A30" s="243" t="s">
        <v>96</v>
      </c>
      <c r="B30" s="218">
        <f>F19/F8</f>
        <v>5.9275870813883147</v>
      </c>
      <c r="C30" s="235">
        <f>B30*((((G8/F8)^2)+((G19/F19)^2))^0.5)</f>
        <v>0.38089518058953459</v>
      </c>
      <c r="D30" s="234"/>
      <c r="E30" s="217"/>
      <c r="F30" s="45"/>
      <c r="G30" s="217"/>
      <c r="H30" s="217"/>
      <c r="N30" s="172"/>
      <c r="O30" s="53"/>
      <c r="P30" s="53"/>
      <c r="Q30" s="53"/>
      <c r="AF30" s="39">
        <v>63</v>
      </c>
      <c r="AG30" s="7">
        <v>0.52638149609544926</v>
      </c>
      <c r="AH30" s="7">
        <v>2.7508929072419343E-2</v>
      </c>
      <c r="AI30" s="144">
        <v>0.36076152750833945</v>
      </c>
      <c r="AJ30" s="144">
        <v>1.53247938116384E-2</v>
      </c>
      <c r="AK30" s="232" t="s">
        <v>83</v>
      </c>
      <c r="BJ30" s="83"/>
      <c r="BK30" s="83"/>
      <c r="BL30" s="83"/>
    </row>
    <row r="31" spans="1:66" x14ac:dyDescent="0.25">
      <c r="A31" s="243" t="s">
        <v>97</v>
      </c>
      <c r="B31" s="218">
        <f>F20/F9</f>
        <v>6.8072230699879785</v>
      </c>
      <c r="C31" s="131">
        <f>B31*((((G9/F9)^2)+((G20/F20)^2))^0.5)</f>
        <v>0.36816298474925474</v>
      </c>
      <c r="D31" s="232" t="s">
        <v>80</v>
      </c>
      <c r="E31" s="221"/>
      <c r="F31" s="45"/>
      <c r="G31" s="221"/>
      <c r="H31" s="221"/>
      <c r="N31" s="172"/>
      <c r="O31" s="53"/>
      <c r="P31" s="53"/>
      <c r="Q31" s="45"/>
      <c r="R31" s="21"/>
      <c r="AK31" s="21"/>
      <c r="AL31" s="21"/>
      <c r="BH31" s="83"/>
      <c r="BI31" s="83"/>
      <c r="BJ31" s="83"/>
      <c r="BK31" s="83"/>
      <c r="BL31" s="83"/>
    </row>
    <row r="32" spans="1:66" x14ac:dyDescent="0.25">
      <c r="B32" s="219"/>
      <c r="C32" s="219"/>
      <c r="D32" s="219"/>
      <c r="E32" s="219"/>
      <c r="F32" s="219"/>
      <c r="G32" s="141"/>
      <c r="N32" s="45"/>
      <c r="O32" s="45"/>
      <c r="P32" s="53"/>
      <c r="Q32" s="45"/>
      <c r="R32" s="21"/>
      <c r="T32" s="21"/>
      <c r="U32" s="21"/>
      <c r="AJ32" s="21"/>
      <c r="AK32" s="21"/>
      <c r="AL32" s="21"/>
      <c r="BH32" s="83"/>
      <c r="BI32" s="83"/>
      <c r="BJ32" s="83"/>
      <c r="BK32" s="83"/>
      <c r="BL32" s="83"/>
    </row>
    <row r="33" spans="1:64" x14ac:dyDescent="0.25">
      <c r="B33" s="219"/>
      <c r="C33" s="219"/>
      <c r="G33" s="141"/>
      <c r="N33" s="45"/>
      <c r="O33" s="45"/>
      <c r="P33" s="53"/>
      <c r="Q33" s="45"/>
      <c r="R33" s="21"/>
      <c r="T33" s="21"/>
      <c r="U33" s="21"/>
      <c r="AI33" s="21"/>
      <c r="AJ33" s="21"/>
      <c r="AK33" s="21"/>
      <c r="AL33" s="21"/>
      <c r="BH33" s="83"/>
      <c r="BI33" s="83"/>
      <c r="BJ33" s="83"/>
      <c r="BK33" s="83"/>
      <c r="BL33" s="83"/>
    </row>
    <row r="34" spans="1:64" x14ac:dyDescent="0.25">
      <c r="B34" s="219"/>
      <c r="C34" s="219"/>
      <c r="G34" s="220"/>
      <c r="N34" s="45"/>
      <c r="O34" s="45"/>
      <c r="P34" s="53"/>
      <c r="Q34" s="45"/>
      <c r="R34" s="21"/>
      <c r="T34" s="21"/>
      <c r="U34" s="21"/>
      <c r="AI34" s="21"/>
      <c r="AJ34" s="21"/>
      <c r="AK34" s="21"/>
      <c r="AL34" s="21"/>
    </row>
    <row r="35" spans="1:64" x14ac:dyDescent="0.25">
      <c r="A35" s="53"/>
      <c r="B35" s="53"/>
      <c r="C35" s="53"/>
      <c r="D35" s="207"/>
      <c r="E35" s="207"/>
      <c r="F35" s="207"/>
      <c r="G35" s="53"/>
      <c r="H35" s="53"/>
      <c r="I35" s="53"/>
      <c r="N35" s="45"/>
      <c r="O35" s="45"/>
      <c r="P35" s="53"/>
      <c r="Q35" s="45"/>
      <c r="R35" s="21"/>
      <c r="T35" s="21"/>
      <c r="U35" s="21"/>
      <c r="AE35" s="21"/>
      <c r="AF35" s="21"/>
      <c r="AG35" s="21"/>
      <c r="AH35" s="21"/>
      <c r="AI35" s="21"/>
      <c r="AJ35" s="21"/>
      <c r="AK35" s="21"/>
      <c r="AL35" s="21"/>
    </row>
    <row r="36" spans="1:64" x14ac:dyDescent="0.25">
      <c r="A36" s="53"/>
      <c r="B36" s="53"/>
      <c r="C36" s="53"/>
      <c r="D36" s="207"/>
      <c r="E36" s="220"/>
      <c r="F36" s="220"/>
      <c r="G36" s="53"/>
      <c r="H36" s="53"/>
      <c r="I36" s="53"/>
      <c r="J36" s="21"/>
      <c r="K36" s="21"/>
      <c r="L36" s="21"/>
      <c r="N36" s="45"/>
      <c r="O36" s="45"/>
      <c r="P36" s="53"/>
      <c r="Q36" s="45"/>
      <c r="R36" s="21"/>
      <c r="T36" s="21"/>
      <c r="U36" s="21"/>
      <c r="AE36" s="21"/>
      <c r="AF36" s="21"/>
      <c r="AG36" s="21"/>
      <c r="AH36" s="21"/>
      <c r="AI36" s="21"/>
      <c r="AJ36" s="21"/>
      <c r="AK36" s="21"/>
      <c r="AL36" s="21"/>
    </row>
    <row r="37" spans="1:64" x14ac:dyDescent="0.25">
      <c r="A37" s="53"/>
      <c r="B37" s="226"/>
      <c r="C37" s="227"/>
      <c r="D37" s="91"/>
      <c r="E37" s="91"/>
      <c r="F37" s="91"/>
      <c r="G37" s="91"/>
      <c r="H37" s="53"/>
      <c r="I37" s="53"/>
      <c r="J37" s="21"/>
      <c r="K37" s="21"/>
      <c r="L37" s="21"/>
      <c r="N37" s="45"/>
      <c r="O37" s="45"/>
      <c r="P37" s="53"/>
      <c r="Q37" s="53"/>
      <c r="T37" s="21"/>
      <c r="U37" s="21"/>
      <c r="AG37" s="21"/>
      <c r="AH37" s="21"/>
      <c r="AI37" s="21"/>
      <c r="AJ37" s="21"/>
      <c r="AK37" s="21"/>
      <c r="AL37" s="21"/>
    </row>
    <row r="38" spans="1:64" x14ac:dyDescent="0.25">
      <c r="A38" s="53"/>
      <c r="B38" s="228"/>
      <c r="C38" s="228"/>
      <c r="D38" s="229"/>
      <c r="E38" s="229"/>
      <c r="F38" s="229"/>
      <c r="G38" s="207"/>
      <c r="H38" s="53"/>
      <c r="I38" s="53"/>
      <c r="J38" s="45"/>
      <c r="K38" s="45"/>
      <c r="L38" s="21"/>
      <c r="M38" s="21"/>
      <c r="N38" s="172"/>
      <c r="O38" s="53"/>
      <c r="P38" s="53"/>
      <c r="Q38" s="53"/>
      <c r="AG38" s="21"/>
      <c r="AH38" s="21"/>
      <c r="AI38" s="97"/>
      <c r="AJ38" s="97"/>
      <c r="AK38" s="97"/>
      <c r="AL38" s="97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</row>
    <row r="39" spans="1:64" x14ac:dyDescent="0.25">
      <c r="A39" s="53"/>
      <c r="B39" s="228"/>
      <c r="C39" s="228"/>
      <c r="D39" s="229"/>
      <c r="E39" s="229"/>
      <c r="F39" s="229"/>
      <c r="G39" s="91"/>
      <c r="H39" s="53"/>
      <c r="I39" s="53"/>
      <c r="J39" s="21"/>
      <c r="K39" s="21"/>
      <c r="L39" s="21"/>
      <c r="M39" s="21"/>
      <c r="N39" s="21"/>
      <c r="O39" s="45"/>
      <c r="P39" s="21"/>
      <c r="Q39" s="21"/>
      <c r="R39" s="21"/>
      <c r="S39" s="21"/>
      <c r="U39" s="21"/>
      <c r="V39" s="21"/>
      <c r="W39" s="21"/>
      <c r="X39" s="21"/>
      <c r="Z39" s="21"/>
      <c r="AA39" s="21"/>
      <c r="AB39" s="21"/>
      <c r="AC39" s="21"/>
      <c r="AE39" s="21"/>
      <c r="AF39" s="21"/>
      <c r="AG39" s="21"/>
      <c r="AH39" s="21"/>
      <c r="AI39" s="97"/>
      <c r="AJ39" s="97"/>
      <c r="AK39" s="97"/>
      <c r="AL39" s="97"/>
      <c r="AM39" s="97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</row>
    <row r="40" spans="1:64" x14ac:dyDescent="0.25">
      <c r="A40" s="53"/>
      <c r="B40" s="228"/>
      <c r="C40" s="228"/>
      <c r="D40" s="229"/>
      <c r="E40" s="229"/>
      <c r="F40" s="229"/>
      <c r="G40" s="91"/>
      <c r="H40" s="53"/>
      <c r="I40" s="53"/>
      <c r="J40" s="21"/>
      <c r="K40" s="21"/>
      <c r="L40" s="21"/>
      <c r="M40" s="21"/>
      <c r="N40" s="21"/>
      <c r="O40" s="45"/>
      <c r="P40" s="21"/>
      <c r="Q40" s="21"/>
      <c r="R40" s="21"/>
      <c r="S40" s="21"/>
      <c r="U40" s="21"/>
      <c r="V40" s="21"/>
      <c r="W40" s="21"/>
      <c r="X40" s="21"/>
      <c r="Z40" s="21"/>
      <c r="AA40" s="21"/>
      <c r="AB40" s="21"/>
      <c r="AC40" s="21"/>
      <c r="AE40" s="21"/>
      <c r="AF40" s="21"/>
      <c r="AG40" s="21"/>
      <c r="AH40" s="21"/>
      <c r="AI40" s="83"/>
      <c r="AJ40" s="98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</row>
    <row r="41" spans="1:64" x14ac:dyDescent="0.25">
      <c r="A41" s="53"/>
      <c r="B41" s="228"/>
      <c r="C41" s="230"/>
      <c r="D41" s="229"/>
      <c r="E41" s="229"/>
      <c r="F41" s="229"/>
      <c r="G41" s="91"/>
      <c r="H41" s="53"/>
      <c r="I41" s="53"/>
      <c r="J41" s="21"/>
      <c r="K41" s="21"/>
      <c r="L41" s="21"/>
      <c r="M41" s="21"/>
      <c r="N41" s="21"/>
      <c r="O41" s="53"/>
      <c r="P41" s="21"/>
      <c r="Q41" s="21"/>
      <c r="R41" s="21"/>
      <c r="S41" s="21"/>
      <c r="T41" s="53"/>
      <c r="U41" s="21"/>
      <c r="V41" s="21"/>
      <c r="W41" s="21"/>
      <c r="X41" s="21"/>
      <c r="Z41" s="21"/>
      <c r="AA41" s="21"/>
      <c r="AB41" s="21"/>
      <c r="AC41" s="21"/>
      <c r="AE41" s="21"/>
      <c r="AF41" s="21"/>
      <c r="AG41" s="21"/>
      <c r="AH41" s="21"/>
      <c r="AI41" s="83"/>
      <c r="AJ41" s="97"/>
      <c r="AK41" s="83"/>
      <c r="AL41" s="83"/>
      <c r="AM41" s="83"/>
      <c r="AN41" s="83"/>
      <c r="AO41" s="83"/>
      <c r="AP41" s="83"/>
      <c r="AQ41" s="83"/>
      <c r="AR41" s="83"/>
      <c r="AS41" s="83"/>
      <c r="AT41" s="45"/>
      <c r="AU41" s="45"/>
      <c r="AV41" s="97"/>
      <c r="AW41" s="97"/>
      <c r="AX41" s="83"/>
    </row>
    <row r="42" spans="1:64" x14ac:dyDescent="0.25">
      <c r="A42" s="53"/>
      <c r="B42" s="228"/>
      <c r="C42" s="231"/>
      <c r="D42" s="229"/>
      <c r="E42" s="229"/>
      <c r="F42" s="229"/>
      <c r="G42" s="91"/>
      <c r="H42" s="53"/>
      <c r="I42" s="53"/>
      <c r="J42" s="21"/>
      <c r="K42" s="21"/>
      <c r="L42" s="21"/>
      <c r="M42" s="21"/>
      <c r="N42" s="21"/>
      <c r="P42" s="21"/>
      <c r="Q42" s="21"/>
      <c r="R42" s="21"/>
      <c r="S42" s="21"/>
      <c r="U42" s="21"/>
      <c r="V42" s="21"/>
      <c r="W42" s="21"/>
      <c r="X42" s="21"/>
      <c r="Z42" s="21"/>
      <c r="AA42" s="21"/>
      <c r="AB42" s="21"/>
      <c r="AC42" s="21"/>
      <c r="AE42" s="21"/>
      <c r="AF42" s="21"/>
      <c r="AG42" s="21"/>
      <c r="AH42" s="21"/>
      <c r="AI42" s="83"/>
      <c r="AJ42" s="83"/>
      <c r="AK42" s="83"/>
      <c r="AL42" s="225"/>
      <c r="AM42" s="225"/>
      <c r="AN42" s="225"/>
      <c r="AO42" s="225"/>
      <c r="AP42" s="53"/>
      <c r="AQ42" s="47"/>
      <c r="AR42" s="47"/>
      <c r="AS42" s="83"/>
      <c r="AT42" s="83"/>
      <c r="AU42" s="83"/>
      <c r="AV42" s="83"/>
      <c r="AW42" s="83"/>
      <c r="AX42" s="83"/>
    </row>
    <row r="43" spans="1:64" x14ac:dyDescent="0.25">
      <c r="A43" s="53"/>
      <c r="B43" s="53"/>
      <c r="C43" s="53"/>
      <c r="D43" s="53"/>
      <c r="E43" s="53"/>
      <c r="F43" s="53"/>
      <c r="G43" s="53"/>
      <c r="H43" s="53"/>
      <c r="I43" s="53"/>
      <c r="J43" s="21"/>
      <c r="K43" s="21"/>
      <c r="L43" s="21"/>
      <c r="M43" s="21"/>
      <c r="N43" s="21"/>
      <c r="O43" s="53"/>
      <c r="P43" s="21"/>
      <c r="Q43" s="21"/>
      <c r="R43" s="21"/>
      <c r="S43" s="21"/>
      <c r="U43" s="21"/>
      <c r="V43" s="21"/>
      <c r="W43" s="21"/>
      <c r="X43" s="21"/>
      <c r="Z43" s="21"/>
      <c r="AA43" s="21"/>
      <c r="AB43" s="21"/>
      <c r="AC43" s="21"/>
      <c r="AF43" s="22"/>
      <c r="AI43" s="97"/>
      <c r="AJ43" s="97"/>
      <c r="AK43" s="83"/>
      <c r="AL43" s="90"/>
      <c r="AM43" s="90"/>
      <c r="AN43" s="90"/>
      <c r="AO43" s="90"/>
      <c r="AP43" s="83"/>
      <c r="AQ43" s="83"/>
      <c r="AR43" s="83"/>
      <c r="AS43" s="83"/>
      <c r="AT43" s="83"/>
      <c r="AU43" s="83"/>
      <c r="AV43" s="83"/>
      <c r="AW43" s="83"/>
      <c r="AX43" s="83"/>
    </row>
    <row r="44" spans="1:64" x14ac:dyDescent="0.25">
      <c r="A44" s="53"/>
      <c r="B44" s="53"/>
      <c r="C44" s="53"/>
      <c r="D44" s="53"/>
      <c r="E44" s="53"/>
      <c r="F44" s="53"/>
      <c r="G44" s="53"/>
      <c r="H44" s="53"/>
      <c r="I44" s="53"/>
      <c r="M44" s="21"/>
      <c r="N44" s="21"/>
      <c r="P44" s="21"/>
      <c r="Q44" s="21"/>
      <c r="R44" s="21"/>
      <c r="S44" s="21"/>
      <c r="U44" s="21"/>
      <c r="V44" s="21"/>
      <c r="W44" s="21"/>
      <c r="X44" s="21"/>
      <c r="Z44" s="21"/>
      <c r="AA44" s="21"/>
      <c r="AB44" s="21"/>
      <c r="AC44" s="21"/>
      <c r="AI44" s="83"/>
      <c r="AJ44" s="97"/>
      <c r="AK44" s="83"/>
      <c r="AL44" s="97"/>
      <c r="AM44" s="97"/>
      <c r="AN44" s="45"/>
      <c r="AO44" s="45"/>
      <c r="AP44" s="98"/>
      <c r="AQ44" s="98"/>
      <c r="AR44" s="97"/>
      <c r="AS44" s="83"/>
      <c r="AT44" s="83"/>
      <c r="AU44" s="83"/>
      <c r="AV44" s="83"/>
      <c r="AW44" s="83"/>
      <c r="AX44" s="83"/>
    </row>
    <row r="45" spans="1:64" x14ac:dyDescent="0.25">
      <c r="M45" s="21"/>
      <c r="N45" s="21"/>
      <c r="O45" s="53"/>
      <c r="P45" s="21"/>
      <c r="Q45" s="21"/>
      <c r="R45" s="21"/>
      <c r="S45" s="21"/>
      <c r="U45" s="21"/>
      <c r="V45" s="21"/>
      <c r="W45" s="21"/>
      <c r="X45" s="21"/>
      <c r="Z45" s="21"/>
      <c r="AA45" s="21"/>
      <c r="AB45" s="21"/>
      <c r="AC45" s="21"/>
      <c r="AI45" s="83"/>
      <c r="AJ45" s="204"/>
      <c r="AK45" s="83"/>
      <c r="AL45" s="97"/>
      <c r="AM45" s="97"/>
      <c r="AN45" s="45"/>
      <c r="AO45" s="45"/>
      <c r="AP45" s="98"/>
      <c r="AQ45" s="98"/>
      <c r="AR45" s="83"/>
      <c r="AS45" s="83"/>
      <c r="AT45" s="83"/>
      <c r="AU45" s="83"/>
      <c r="AV45" s="83"/>
      <c r="AW45" s="83"/>
      <c r="AX45" s="83"/>
    </row>
    <row r="46" spans="1:64" x14ac:dyDescent="0.25">
      <c r="N46" s="21"/>
      <c r="O46" s="53"/>
      <c r="P46" s="21"/>
      <c r="Q46" s="21"/>
      <c r="R46" s="21"/>
      <c r="S46" s="21"/>
      <c r="U46" s="21"/>
      <c r="V46" s="21"/>
      <c r="W46" s="21"/>
      <c r="X46" s="21"/>
      <c r="Z46" s="21"/>
      <c r="AA46" s="21"/>
      <c r="AB46" s="21"/>
      <c r="AC46" s="21"/>
      <c r="AI46" s="83"/>
      <c r="AJ46" s="204"/>
      <c r="AK46" s="83"/>
      <c r="AL46" s="97"/>
      <c r="AM46" s="97"/>
      <c r="AN46" s="45"/>
      <c r="AO46" s="45"/>
      <c r="AP46" s="107"/>
      <c r="AQ46" s="107"/>
      <c r="AR46" s="97"/>
      <c r="AS46" s="126"/>
      <c r="AT46" s="83"/>
      <c r="AU46" s="83"/>
      <c r="AV46" s="83"/>
      <c r="AW46" s="83"/>
      <c r="AX46" s="83"/>
    </row>
    <row r="47" spans="1:64" x14ac:dyDescent="0.25">
      <c r="O47" s="53"/>
      <c r="AH47" s="21"/>
      <c r="AI47" s="97"/>
      <c r="AJ47" s="83"/>
      <c r="AK47" s="83"/>
      <c r="AL47" s="97"/>
      <c r="AM47" s="97"/>
      <c r="AN47" s="45"/>
      <c r="AO47" s="45"/>
      <c r="AP47" s="98"/>
      <c r="AQ47" s="98"/>
      <c r="AR47" s="97"/>
      <c r="AS47" s="126"/>
      <c r="AT47" s="83"/>
      <c r="AU47" s="83"/>
      <c r="AV47" s="83"/>
      <c r="AW47" s="83"/>
      <c r="AX47" s="83"/>
    </row>
    <row r="48" spans="1:64" x14ac:dyDescent="0.25">
      <c r="O48" s="45"/>
      <c r="AI48" s="83"/>
      <c r="AJ48" s="83"/>
      <c r="AK48" s="53"/>
      <c r="AL48" s="97"/>
      <c r="AM48" s="97"/>
      <c r="AN48" s="97"/>
      <c r="AO48" s="97"/>
      <c r="AP48" s="98"/>
      <c r="AQ48" s="98"/>
      <c r="AR48" s="83"/>
      <c r="AS48" s="83"/>
      <c r="AT48" s="83"/>
      <c r="AU48" s="83"/>
      <c r="AV48" s="83"/>
      <c r="AW48" s="83"/>
      <c r="AX48" s="83"/>
    </row>
    <row r="49" spans="10:50" x14ac:dyDescent="0.25">
      <c r="O49" s="45"/>
      <c r="AI49" s="83"/>
      <c r="AJ49" s="83"/>
      <c r="AK49" s="53"/>
      <c r="AL49" s="97"/>
      <c r="AM49" s="97"/>
      <c r="AN49" s="97"/>
      <c r="AO49" s="97"/>
      <c r="AP49" s="83"/>
      <c r="AQ49" s="83"/>
      <c r="AR49" s="83"/>
      <c r="AS49" s="83"/>
      <c r="AT49" s="83"/>
      <c r="AU49" s="83"/>
      <c r="AV49" s="83"/>
      <c r="AW49" s="83"/>
      <c r="AX49" s="83"/>
    </row>
    <row r="50" spans="10:50" x14ac:dyDescent="0.25">
      <c r="O50" s="45"/>
      <c r="AI50" s="83"/>
      <c r="AJ50" s="83"/>
      <c r="AK50" s="97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</row>
    <row r="51" spans="10:50" x14ac:dyDescent="0.25">
      <c r="N51" s="45"/>
      <c r="O51" s="45"/>
      <c r="AH51" s="21"/>
      <c r="AI51" s="97"/>
      <c r="AJ51" s="83"/>
      <c r="AK51" s="97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</row>
    <row r="52" spans="10:50" x14ac:dyDescent="0.25">
      <c r="N52" s="45"/>
      <c r="O52" s="45"/>
      <c r="AF52" s="22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</row>
    <row r="53" spans="10:50" x14ac:dyDescent="0.25">
      <c r="N53" s="45"/>
      <c r="O53" s="45"/>
      <c r="P53" s="53"/>
      <c r="Q53" s="53"/>
      <c r="AF53" s="22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</row>
    <row r="54" spans="10:50" x14ac:dyDescent="0.25">
      <c r="J54" s="21"/>
      <c r="K54" s="21"/>
      <c r="N54" s="172"/>
      <c r="O54" s="53"/>
      <c r="P54" s="53"/>
      <c r="Q54" s="53"/>
      <c r="AF54" s="22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</row>
    <row r="55" spans="10:50" x14ac:dyDescent="0.25">
      <c r="AJ55" s="21"/>
      <c r="AK55" s="21"/>
    </row>
    <row r="59" spans="10:50" x14ac:dyDescent="0.25">
      <c r="AF59" s="22"/>
    </row>
    <row r="60" spans="10:50" x14ac:dyDescent="0.25">
      <c r="AF60" s="22"/>
    </row>
    <row r="61" spans="10:50" x14ac:dyDescent="0.25">
      <c r="J61" s="21"/>
      <c r="K61" s="21"/>
      <c r="AF61" s="22"/>
    </row>
    <row r="62" spans="10:50" x14ac:dyDescent="0.25">
      <c r="AF62" s="22"/>
    </row>
    <row r="63" spans="10:50" x14ac:dyDescent="0.25">
      <c r="AF63" s="22"/>
    </row>
    <row r="64" spans="10:50" x14ac:dyDescent="0.25">
      <c r="AF64" s="22"/>
    </row>
    <row r="65" spans="10:32" x14ac:dyDescent="0.25">
      <c r="AF65" s="22"/>
    </row>
    <row r="66" spans="10:32" x14ac:dyDescent="0.25">
      <c r="AF66" s="22"/>
    </row>
    <row r="67" spans="10:32" x14ac:dyDescent="0.25">
      <c r="AF67" s="22"/>
    </row>
    <row r="68" spans="10:32" x14ac:dyDescent="0.25">
      <c r="J68" s="21"/>
      <c r="K68" s="21"/>
      <c r="AF68" s="22"/>
    </row>
    <row r="69" spans="10:32" x14ac:dyDescent="0.25">
      <c r="AF69" s="22"/>
    </row>
    <row r="70" spans="10:32" x14ac:dyDescent="0.25">
      <c r="AF70" s="22"/>
    </row>
    <row r="71" spans="10:32" x14ac:dyDescent="0.25">
      <c r="AF71" s="22"/>
    </row>
    <row r="72" spans="10:32" x14ac:dyDescent="0.25">
      <c r="AF72" s="22"/>
    </row>
    <row r="73" spans="10:32" x14ac:dyDescent="0.25">
      <c r="AF73" s="22"/>
    </row>
    <row r="74" spans="10:32" x14ac:dyDescent="0.25">
      <c r="AF74" s="22"/>
    </row>
    <row r="75" spans="10:32" x14ac:dyDescent="0.25">
      <c r="AF75" s="22"/>
    </row>
    <row r="76" spans="10:32" x14ac:dyDescent="0.25">
      <c r="AF76" s="22"/>
    </row>
    <row r="77" spans="10:32" x14ac:dyDescent="0.25">
      <c r="AF77" s="22"/>
    </row>
    <row r="78" spans="10:32" x14ac:dyDescent="0.25">
      <c r="AF78" s="22"/>
    </row>
    <row r="79" spans="10:32" x14ac:dyDescent="0.25">
      <c r="AF79" s="22"/>
    </row>
    <row r="80" spans="10:32" x14ac:dyDescent="0.25">
      <c r="AF80" s="22"/>
    </row>
    <row r="81" spans="10:32" x14ac:dyDescent="0.25">
      <c r="AF81" s="22"/>
    </row>
    <row r="82" spans="10:32" x14ac:dyDescent="0.25">
      <c r="AF82" s="22"/>
    </row>
    <row r="83" spans="10:32" x14ac:dyDescent="0.25">
      <c r="AF83" s="22"/>
    </row>
    <row r="84" spans="10:32" x14ac:dyDescent="0.25">
      <c r="AF84" s="22"/>
    </row>
    <row r="85" spans="10:32" x14ac:dyDescent="0.25">
      <c r="AF85" s="22"/>
    </row>
    <row r="86" spans="10:32" x14ac:dyDescent="0.25">
      <c r="AF86" s="22"/>
    </row>
    <row r="87" spans="10:32" x14ac:dyDescent="0.25">
      <c r="AF87" s="22"/>
    </row>
    <row r="88" spans="10:32" x14ac:dyDescent="0.25">
      <c r="AF88" s="22"/>
    </row>
    <row r="89" spans="10:32" x14ac:dyDescent="0.25">
      <c r="J89" s="21"/>
      <c r="K89" s="21"/>
      <c r="AF89" s="22"/>
    </row>
    <row r="90" spans="10:32" x14ac:dyDescent="0.25">
      <c r="AF90" s="22"/>
    </row>
    <row r="91" spans="10:32" x14ac:dyDescent="0.25">
      <c r="AF91" s="22"/>
    </row>
    <row r="92" spans="10:32" x14ac:dyDescent="0.25">
      <c r="AF92" s="22"/>
    </row>
    <row r="149" spans="10:11" x14ac:dyDescent="0.25">
      <c r="J149" s="21"/>
      <c r="K149" s="21"/>
    </row>
  </sheetData>
  <mergeCells count="43">
    <mergeCell ref="BC2:BJ2"/>
    <mergeCell ref="S3:V3"/>
    <mergeCell ref="W3:X3"/>
    <mergeCell ref="Y3:Z3"/>
    <mergeCell ref="AA3:AD3"/>
    <mergeCell ref="AU2:BB2"/>
    <mergeCell ref="BE3:BF3"/>
    <mergeCell ref="AQ3:AT3"/>
    <mergeCell ref="AE3:AF3"/>
    <mergeCell ref="AG3:AH3"/>
    <mergeCell ref="AI3:AL3"/>
    <mergeCell ref="AM3:AN3"/>
    <mergeCell ref="AO3:AP3"/>
    <mergeCell ref="AU3:AV3"/>
    <mergeCell ref="AW3:AX3"/>
    <mergeCell ref="AY3:BB3"/>
    <mergeCell ref="BC1:BJ1"/>
    <mergeCell ref="O1:V1"/>
    <mergeCell ref="W1:AD1"/>
    <mergeCell ref="AE1:AL1"/>
    <mergeCell ref="AM1:AT1"/>
    <mergeCell ref="AU1:BB1"/>
    <mergeCell ref="B2:G2"/>
    <mergeCell ref="O2:V2"/>
    <mergeCell ref="W2:AD2"/>
    <mergeCell ref="AE2:AL2"/>
    <mergeCell ref="AM2:AT2"/>
    <mergeCell ref="BC3:BD3"/>
    <mergeCell ref="BG3:BJ3"/>
    <mergeCell ref="B13:G13"/>
    <mergeCell ref="B14:C14"/>
    <mergeCell ref="D14:E14"/>
    <mergeCell ref="F14:G14"/>
    <mergeCell ref="B3:C3"/>
    <mergeCell ref="D3:E3"/>
    <mergeCell ref="F3:G3"/>
    <mergeCell ref="O3:P3"/>
    <mergeCell ref="Q3:R3"/>
    <mergeCell ref="B25:D25"/>
    <mergeCell ref="AG24:AH24"/>
    <mergeCell ref="AI24:AJ24"/>
    <mergeCell ref="AF23:AK23"/>
    <mergeCell ref="AF14:AI14"/>
  </mergeCells>
  <pageMargins left="0.25" right="0.25" top="0.75" bottom="0.75" header="0.3" footer="0.3"/>
  <pageSetup paperSize="9" scale="24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Together</vt:lpstr>
      <vt:lpstr>Diagram all 6</vt:lpstr>
      <vt:lpstr>eGFP expression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</dc:creator>
  <cp:lastModifiedBy>MS</cp:lastModifiedBy>
  <cp:lastPrinted>2020-11-09T08:25:56Z</cp:lastPrinted>
  <dcterms:created xsi:type="dcterms:W3CDTF">2018-03-27T17:00:49Z</dcterms:created>
  <dcterms:modified xsi:type="dcterms:W3CDTF">2023-04-06T12:19:56Z</dcterms:modified>
</cp:coreProperties>
</file>