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urt/Desktop/NTSU/博士班/10608-10707/振翔-極纖錠運動表現/"/>
    </mc:Choice>
  </mc:AlternateContent>
  <xr:revisionPtr revIDLastSave="0" documentId="13_ncr:1_{04BD0EE1-2278-CB47-9984-320CD9C8950A}" xr6:coauthVersionLast="47" xr6:coauthVersionMax="47" xr10:uidLastSave="{00000000-0000-0000-0000-000000000000}"/>
  <bookViews>
    <workbookView xWindow="0" yWindow="740" windowWidth="29400" windowHeight="16720" tabRatio="458" activeTab="2" xr2:uid="{00000000-000D-0000-FFFF-FFFF00000000}"/>
  </bookViews>
  <sheets>
    <sheet name="Basic imformation" sheetId="6" r:id="rId1"/>
    <sheet name="Blood biochemical" sheetId="1" r:id="rId2"/>
    <sheet name="Body composition" sheetId="2" r:id="rId3"/>
    <sheet name="Fatigue index" sheetId="3" r:id="rId4"/>
    <sheet name="Grip strength" sheetId="4" r:id="rId5"/>
    <sheet name="CMJ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35" i="2" l="1"/>
  <c r="U9" i="5"/>
  <c r="U14" i="5"/>
  <c r="U18" i="5"/>
  <c r="U23" i="5"/>
  <c r="U27" i="5"/>
  <c r="U5" i="5"/>
  <c r="R9" i="4"/>
  <c r="R14" i="4"/>
  <c r="R18" i="4"/>
  <c r="R5" i="4"/>
  <c r="U9" i="3"/>
  <c r="U13" i="3"/>
  <c r="U18" i="3"/>
  <c r="U22" i="3"/>
  <c r="U26" i="3"/>
  <c r="U31" i="3"/>
  <c r="U35" i="3"/>
  <c r="U39" i="3"/>
  <c r="U5" i="3"/>
  <c r="V36" i="2"/>
  <c r="V9" i="2"/>
  <c r="V14" i="2"/>
  <c r="V18" i="2"/>
  <c r="V23" i="2"/>
  <c r="V27" i="2"/>
  <c r="V32" i="2"/>
  <c r="V5" i="2"/>
  <c r="AG61" i="1"/>
  <c r="AG65" i="1"/>
  <c r="AG70" i="1"/>
  <c r="AG74" i="1"/>
  <c r="AG78" i="1"/>
  <c r="AG83" i="1"/>
  <c r="AG87" i="1"/>
  <c r="AG91" i="1"/>
  <c r="AG35" i="1"/>
  <c r="AG39" i="1"/>
  <c r="AG44" i="1"/>
  <c r="AG48" i="1"/>
  <c r="AG52" i="1"/>
  <c r="AG57" i="1"/>
  <c r="AG9" i="1"/>
  <c r="AG13" i="1"/>
  <c r="AG18" i="1"/>
  <c r="AG22" i="1"/>
  <c r="AG26" i="1"/>
  <c r="AG31" i="1"/>
  <c r="AG5" i="1"/>
  <c r="N9" i="6"/>
  <c r="N13" i="6"/>
  <c r="N5" i="6"/>
  <c r="K13" i="6"/>
  <c r="K12" i="6"/>
  <c r="K9" i="6"/>
  <c r="K8" i="6"/>
  <c r="K5" i="6"/>
  <c r="K4" i="6"/>
  <c r="J13" i="6"/>
  <c r="J12" i="6"/>
  <c r="J9" i="6"/>
  <c r="J8" i="6"/>
  <c r="J5" i="6"/>
  <c r="J4" i="6"/>
  <c r="L13" i="6" l="1"/>
  <c r="L12" i="6"/>
  <c r="L9" i="6"/>
  <c r="L8" i="6"/>
  <c r="L5" i="6"/>
  <c r="L4" i="6"/>
  <c r="AJ4" i="1"/>
  <c r="K14" i="5"/>
  <c r="Z3" i="5" l="1"/>
  <c r="Y3" i="5"/>
  <c r="Y4" i="5"/>
  <c r="Z4" i="5"/>
  <c r="Y5" i="5"/>
  <c r="Z5" i="5"/>
  <c r="X5" i="5"/>
  <c r="X4" i="5"/>
  <c r="X3" i="5"/>
  <c r="Q9" i="5"/>
  <c r="Q8" i="5"/>
  <c r="Q5" i="5"/>
  <c r="Q4" i="5"/>
  <c r="V4" i="4"/>
  <c r="V5" i="4"/>
  <c r="V6" i="4"/>
  <c r="U6" i="4"/>
  <c r="U5" i="4"/>
  <c r="U4" i="4"/>
  <c r="AB3" i="2"/>
  <c r="AB4" i="2"/>
  <c r="AA3" i="2"/>
  <c r="AA4" i="2"/>
  <c r="Z4" i="2"/>
  <c r="Z3" i="2"/>
  <c r="Y4" i="2"/>
  <c r="Y3" i="2"/>
  <c r="Q13" i="5"/>
  <c r="Q14" i="5"/>
  <c r="Q17" i="5"/>
  <c r="Q18" i="5"/>
  <c r="Q22" i="5"/>
  <c r="Q23" i="5"/>
  <c r="Q26" i="5"/>
  <c r="Q27" i="5"/>
  <c r="AP13" i="1"/>
  <c r="AP12" i="1"/>
  <c r="AO13" i="1"/>
  <c r="AO12" i="1"/>
  <c r="AN13" i="1"/>
  <c r="AN12" i="1"/>
  <c r="AM13" i="1"/>
  <c r="AM12" i="1"/>
  <c r="AL12" i="1"/>
  <c r="AL13" i="1"/>
  <c r="AK13" i="1"/>
  <c r="AK12" i="1"/>
  <c r="AJ13" i="1"/>
  <c r="AJ12" i="1"/>
  <c r="AP8" i="1"/>
  <c r="AP9" i="1"/>
  <c r="AO8" i="1"/>
  <c r="AO9" i="1"/>
  <c r="AP5" i="1"/>
  <c r="AP4" i="1"/>
  <c r="AO5" i="1"/>
  <c r="AO4" i="1"/>
  <c r="AN8" i="1"/>
  <c r="AN4" i="1"/>
  <c r="AN9" i="1"/>
  <c r="AM8" i="1"/>
  <c r="AM9" i="1"/>
  <c r="AN5" i="1"/>
  <c r="AM5" i="1"/>
  <c r="AM4" i="1"/>
  <c r="AL8" i="1"/>
  <c r="AL9" i="1"/>
  <c r="AL5" i="1"/>
  <c r="AL4" i="1"/>
  <c r="AK8" i="1"/>
  <c r="AK9" i="1"/>
  <c r="AK5" i="1"/>
  <c r="AK4" i="1"/>
  <c r="AJ9" i="1"/>
  <c r="AJ5" i="1"/>
  <c r="AJ8" i="1"/>
  <c r="L3" i="2"/>
  <c r="V27" i="5" l="1"/>
  <c r="V9" i="5"/>
  <c r="V17" i="5"/>
  <c r="V8" i="5"/>
  <c r="V26" i="5"/>
  <c r="V18" i="5"/>
  <c r="I17" i="4"/>
  <c r="J4" i="5" l="1"/>
  <c r="K4" i="5"/>
  <c r="L4" i="5"/>
  <c r="J5" i="5"/>
  <c r="K5" i="5"/>
  <c r="L5" i="5"/>
  <c r="J6" i="5"/>
  <c r="K6" i="5"/>
  <c r="L6" i="5"/>
  <c r="J7" i="5"/>
  <c r="K7" i="5"/>
  <c r="L7" i="5"/>
  <c r="J8" i="5"/>
  <c r="K8" i="5"/>
  <c r="L8" i="5"/>
  <c r="J9" i="5"/>
  <c r="K9" i="5"/>
  <c r="L9" i="5"/>
  <c r="J10" i="5"/>
  <c r="K10" i="5"/>
  <c r="L10" i="5"/>
  <c r="J11" i="5"/>
  <c r="K11" i="5"/>
  <c r="L11" i="5"/>
  <c r="J12" i="5"/>
  <c r="K12" i="5"/>
  <c r="L12" i="5"/>
  <c r="J13" i="5"/>
  <c r="K13" i="5"/>
  <c r="L13" i="5"/>
  <c r="J14" i="5"/>
  <c r="L14" i="5"/>
  <c r="J15" i="5"/>
  <c r="K15" i="5"/>
  <c r="L15" i="5"/>
  <c r="J16" i="5"/>
  <c r="K16" i="5"/>
  <c r="L16" i="5"/>
  <c r="J17" i="5"/>
  <c r="K17" i="5"/>
  <c r="L17" i="5"/>
  <c r="J18" i="5"/>
  <c r="K18" i="5"/>
  <c r="L18" i="5"/>
  <c r="J19" i="5"/>
  <c r="K19" i="5"/>
  <c r="L19" i="5"/>
  <c r="J20" i="5"/>
  <c r="K20" i="5"/>
  <c r="L20" i="5"/>
  <c r="J21" i="5"/>
  <c r="K21" i="5"/>
  <c r="L21" i="5"/>
  <c r="J22" i="5"/>
  <c r="K22" i="5"/>
  <c r="L22" i="5"/>
  <c r="J23" i="5"/>
  <c r="K23" i="5"/>
  <c r="L23" i="5"/>
  <c r="J24" i="5"/>
  <c r="K24" i="5"/>
  <c r="L24" i="5"/>
  <c r="J25" i="5"/>
  <c r="K25" i="5"/>
  <c r="L25" i="5"/>
  <c r="J26" i="5"/>
  <c r="K26" i="5"/>
  <c r="L26" i="5"/>
  <c r="J27" i="5"/>
  <c r="K27" i="5"/>
  <c r="L27" i="5"/>
  <c r="J28" i="5"/>
  <c r="K28" i="5"/>
  <c r="L28" i="5"/>
  <c r="J29" i="5"/>
  <c r="K29" i="5"/>
  <c r="L29" i="5"/>
  <c r="J30" i="5"/>
  <c r="K30" i="5"/>
  <c r="L30" i="5"/>
  <c r="L3" i="5"/>
  <c r="K3" i="5"/>
  <c r="J3" i="5"/>
  <c r="R27" i="5"/>
  <c r="S27" i="5" s="1"/>
  <c r="R26" i="5"/>
  <c r="S26" i="5" s="1"/>
  <c r="R23" i="5"/>
  <c r="S23" i="5" s="1"/>
  <c r="R22" i="5"/>
  <c r="S22" i="5" s="1"/>
  <c r="R18" i="5"/>
  <c r="S18" i="5" s="1"/>
  <c r="R17" i="5"/>
  <c r="S17" i="5" s="1"/>
  <c r="R14" i="5"/>
  <c r="S14" i="5" s="1"/>
  <c r="R13" i="5"/>
  <c r="S13" i="5" s="1"/>
  <c r="R9" i="5"/>
  <c r="S9" i="5" s="1"/>
  <c r="R8" i="5"/>
  <c r="S8" i="5" s="1"/>
  <c r="R5" i="5"/>
  <c r="S5" i="5" s="1"/>
  <c r="R4" i="5"/>
  <c r="S4" i="5" s="1"/>
  <c r="N4" i="4"/>
  <c r="O4" i="4"/>
  <c r="P4" i="4" s="1"/>
  <c r="N5" i="4"/>
  <c r="O5" i="4"/>
  <c r="P5" i="4" s="1"/>
  <c r="N8" i="4"/>
  <c r="O8" i="4"/>
  <c r="P8" i="4" s="1"/>
  <c r="N9" i="4"/>
  <c r="S9" i="4" s="1"/>
  <c r="O9" i="4"/>
  <c r="P9" i="4" s="1"/>
  <c r="N13" i="4"/>
  <c r="N17" i="4"/>
  <c r="O18" i="4"/>
  <c r="P18" i="4" s="1"/>
  <c r="N18" i="4"/>
  <c r="O17" i="4"/>
  <c r="P17" i="4" s="1"/>
  <c r="O14" i="4"/>
  <c r="P14" i="4" s="1"/>
  <c r="N14" i="4"/>
  <c r="O13" i="4"/>
  <c r="P13" i="4" s="1"/>
  <c r="I30" i="4"/>
  <c r="H30" i="4"/>
  <c r="I29" i="4"/>
  <c r="H29" i="4"/>
  <c r="I28" i="4"/>
  <c r="H28" i="4"/>
  <c r="I27" i="4"/>
  <c r="H27" i="4"/>
  <c r="I26" i="4"/>
  <c r="H26" i="4"/>
  <c r="I25" i="4"/>
  <c r="H25" i="4"/>
  <c r="I24" i="4"/>
  <c r="H24" i="4"/>
  <c r="I23" i="4"/>
  <c r="H23" i="4"/>
  <c r="I22" i="4"/>
  <c r="H22" i="4"/>
  <c r="I21" i="4"/>
  <c r="H21" i="4"/>
  <c r="I20" i="4"/>
  <c r="H20" i="4"/>
  <c r="I19" i="4"/>
  <c r="H19" i="4"/>
  <c r="I18" i="4"/>
  <c r="H18" i="4"/>
  <c r="H17" i="4"/>
  <c r="I16" i="4"/>
  <c r="H16" i="4"/>
  <c r="I15" i="4"/>
  <c r="H15" i="4"/>
  <c r="I14" i="4"/>
  <c r="H14" i="4"/>
  <c r="I13" i="4"/>
  <c r="H13" i="4"/>
  <c r="I12" i="4"/>
  <c r="H12" i="4"/>
  <c r="I11" i="4"/>
  <c r="H11" i="4"/>
  <c r="I10" i="4"/>
  <c r="H10" i="4"/>
  <c r="I9" i="4"/>
  <c r="H9" i="4"/>
  <c r="I8" i="4"/>
  <c r="H8" i="4"/>
  <c r="I7" i="4"/>
  <c r="H7" i="4"/>
  <c r="I6" i="4"/>
  <c r="H6" i="4"/>
  <c r="AF5" i="4"/>
  <c r="AE5" i="4"/>
  <c r="I5" i="4"/>
  <c r="H5" i="4"/>
  <c r="AF4" i="4"/>
  <c r="AE4" i="4"/>
  <c r="I4" i="4"/>
  <c r="H4" i="4"/>
  <c r="AF3" i="4"/>
  <c r="AE3" i="4"/>
  <c r="I3" i="4"/>
  <c r="H3" i="4"/>
  <c r="R39" i="3"/>
  <c r="S39" i="3" s="1"/>
  <c r="Q39" i="3"/>
  <c r="R38" i="3"/>
  <c r="S38" i="3" s="1"/>
  <c r="Q38" i="3"/>
  <c r="R35" i="3"/>
  <c r="S35" i="3" s="1"/>
  <c r="Q35" i="3"/>
  <c r="R34" i="3"/>
  <c r="S34" i="3" s="1"/>
  <c r="Q34" i="3"/>
  <c r="R31" i="3"/>
  <c r="S31" i="3" s="1"/>
  <c r="Q31" i="3"/>
  <c r="R30" i="3"/>
  <c r="S30" i="3" s="1"/>
  <c r="Q30" i="3"/>
  <c r="R26" i="3"/>
  <c r="S26" i="3" s="1"/>
  <c r="Q26" i="3"/>
  <c r="R25" i="3"/>
  <c r="S25" i="3" s="1"/>
  <c r="Q25" i="3"/>
  <c r="R22" i="3"/>
  <c r="S22" i="3" s="1"/>
  <c r="Q22" i="3"/>
  <c r="R21" i="3"/>
  <c r="S21" i="3" s="1"/>
  <c r="Q21" i="3"/>
  <c r="R18" i="3"/>
  <c r="S18" i="3" s="1"/>
  <c r="Q18" i="3"/>
  <c r="R17" i="3"/>
  <c r="Q17" i="3"/>
  <c r="R13" i="3"/>
  <c r="S13" i="3" s="1"/>
  <c r="Q13" i="3"/>
  <c r="R12" i="3"/>
  <c r="S12" i="3" s="1"/>
  <c r="Q12" i="3"/>
  <c r="R9" i="3"/>
  <c r="S9" i="3" s="1"/>
  <c r="Q9" i="3"/>
  <c r="R8" i="3"/>
  <c r="S8" i="3" s="1"/>
  <c r="Q8" i="3"/>
  <c r="R5" i="3"/>
  <c r="S5" i="3" s="1"/>
  <c r="Q5" i="3"/>
  <c r="R4" i="3"/>
  <c r="Q4" i="3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S17" i="2"/>
  <c r="T17" i="2" s="1"/>
  <c r="S36" i="2"/>
  <c r="T36" i="2" s="1"/>
  <c r="R36" i="2"/>
  <c r="S35" i="2"/>
  <c r="T35" i="2" s="1"/>
  <c r="R35" i="2"/>
  <c r="S32" i="2"/>
  <c r="T32" i="2" s="1"/>
  <c r="R32" i="2"/>
  <c r="S31" i="2"/>
  <c r="T31" i="2" s="1"/>
  <c r="R31" i="2"/>
  <c r="S27" i="2"/>
  <c r="T27" i="2" s="1"/>
  <c r="R27" i="2"/>
  <c r="W27" i="2" s="1"/>
  <c r="S26" i="2"/>
  <c r="T26" i="2" s="1"/>
  <c r="R26" i="2"/>
  <c r="S23" i="2"/>
  <c r="T23" i="2" s="1"/>
  <c r="R23" i="2"/>
  <c r="S22" i="2"/>
  <c r="T22" i="2" s="1"/>
  <c r="R22" i="2"/>
  <c r="S18" i="2"/>
  <c r="T18" i="2" s="1"/>
  <c r="R18" i="2"/>
  <c r="S14" i="2"/>
  <c r="T14" i="2" s="1"/>
  <c r="R14" i="2"/>
  <c r="S13" i="2"/>
  <c r="T13" i="2" s="1"/>
  <c r="R13" i="2"/>
  <c r="S9" i="2"/>
  <c r="T9" i="2" s="1"/>
  <c r="R9" i="2"/>
  <c r="S8" i="2"/>
  <c r="T8" i="2" s="1"/>
  <c r="R8" i="2"/>
  <c r="S5" i="2"/>
  <c r="T5" i="2" s="1"/>
  <c r="R5" i="2"/>
  <c r="S4" i="2"/>
  <c r="R4" i="2"/>
  <c r="AD17" i="1"/>
  <c r="AD90" i="1"/>
  <c r="AE90" i="1" s="1"/>
  <c r="AD8" i="1"/>
  <c r="AE8" i="1" s="1"/>
  <c r="AD12" i="1"/>
  <c r="AE12" i="1" s="1"/>
  <c r="AD21" i="1"/>
  <c r="AE21" i="1" s="1"/>
  <c r="AD25" i="1"/>
  <c r="AE25" i="1" s="1"/>
  <c r="AD30" i="1"/>
  <c r="AE30" i="1" s="1"/>
  <c r="AD34" i="1"/>
  <c r="AE34" i="1" s="1"/>
  <c r="AD38" i="1"/>
  <c r="AE38" i="1" s="1"/>
  <c r="AD43" i="1"/>
  <c r="AE43" i="1" s="1"/>
  <c r="AD47" i="1"/>
  <c r="AE47" i="1" s="1"/>
  <c r="AD51" i="1"/>
  <c r="AE51" i="1" s="1"/>
  <c r="AD56" i="1"/>
  <c r="AE56" i="1" s="1"/>
  <c r="AD60" i="1"/>
  <c r="AE60" i="1" s="1"/>
  <c r="AD64" i="1"/>
  <c r="AE64" i="1" s="1"/>
  <c r="AD69" i="1"/>
  <c r="AE69" i="1" s="1"/>
  <c r="AD73" i="1"/>
  <c r="AE73" i="1" s="1"/>
  <c r="AD77" i="1"/>
  <c r="AE77" i="1" s="1"/>
  <c r="AD82" i="1"/>
  <c r="AE82" i="1" s="1"/>
  <c r="AD86" i="1"/>
  <c r="AE86" i="1" s="1"/>
  <c r="AD9" i="1"/>
  <c r="AE9" i="1" s="1"/>
  <c r="AD13" i="1"/>
  <c r="AE13" i="1" s="1"/>
  <c r="AD18" i="1"/>
  <c r="AE18" i="1" s="1"/>
  <c r="AD22" i="1"/>
  <c r="AE22" i="1" s="1"/>
  <c r="AD26" i="1"/>
  <c r="AE26" i="1" s="1"/>
  <c r="AD31" i="1"/>
  <c r="AE31" i="1" s="1"/>
  <c r="AD35" i="1"/>
  <c r="AE35" i="1" s="1"/>
  <c r="AD39" i="1"/>
  <c r="AE39" i="1" s="1"/>
  <c r="AD44" i="1"/>
  <c r="AE44" i="1" s="1"/>
  <c r="AD48" i="1"/>
  <c r="AE48" i="1" s="1"/>
  <c r="AD52" i="1"/>
  <c r="AE52" i="1" s="1"/>
  <c r="AD57" i="1"/>
  <c r="AE57" i="1" s="1"/>
  <c r="AD61" i="1"/>
  <c r="AE61" i="1" s="1"/>
  <c r="AD65" i="1"/>
  <c r="AE65" i="1" s="1"/>
  <c r="AD70" i="1"/>
  <c r="AE70" i="1" s="1"/>
  <c r="AD74" i="1"/>
  <c r="AE74" i="1" s="1"/>
  <c r="AD78" i="1"/>
  <c r="AE78" i="1" s="1"/>
  <c r="AD83" i="1"/>
  <c r="AE83" i="1" s="1"/>
  <c r="AD87" i="1"/>
  <c r="AE87" i="1" s="1"/>
  <c r="AD91" i="1"/>
  <c r="AE91" i="1" s="1"/>
  <c r="AD5" i="1"/>
  <c r="AE5" i="1" s="1"/>
  <c r="AD4" i="1"/>
  <c r="AE4" i="1" s="1"/>
  <c r="AC8" i="1"/>
  <c r="AC12" i="1"/>
  <c r="AC17" i="1"/>
  <c r="AC21" i="1"/>
  <c r="AC25" i="1"/>
  <c r="AC30" i="1"/>
  <c r="AC34" i="1"/>
  <c r="AC38" i="1"/>
  <c r="AC43" i="1"/>
  <c r="AC47" i="1"/>
  <c r="AC51" i="1"/>
  <c r="AC56" i="1"/>
  <c r="AC60" i="1"/>
  <c r="AC64" i="1"/>
  <c r="AC69" i="1"/>
  <c r="AC73" i="1"/>
  <c r="AC77" i="1"/>
  <c r="AC82" i="1"/>
  <c r="AC86" i="1"/>
  <c r="AC90" i="1"/>
  <c r="AC9" i="1"/>
  <c r="AC13" i="1"/>
  <c r="AC18" i="1"/>
  <c r="AC22" i="1"/>
  <c r="AC26" i="1"/>
  <c r="AC31" i="1"/>
  <c r="AC35" i="1"/>
  <c r="AC39" i="1"/>
  <c r="AC44" i="1"/>
  <c r="AC48" i="1"/>
  <c r="AC52" i="1"/>
  <c r="AC57" i="1"/>
  <c r="AC61" i="1"/>
  <c r="AC65" i="1"/>
  <c r="AC70" i="1"/>
  <c r="AC74" i="1"/>
  <c r="AC78" i="1"/>
  <c r="AC83" i="1"/>
  <c r="AC87" i="1"/>
  <c r="AC91" i="1"/>
  <c r="AC5" i="1"/>
  <c r="AC4" i="1"/>
  <c r="U32" i="5" l="1"/>
  <c r="U37" i="5"/>
  <c r="U42" i="5"/>
  <c r="R28" i="4"/>
  <c r="R23" i="4"/>
  <c r="V46" i="2"/>
  <c r="V41" i="2"/>
  <c r="W36" i="2"/>
  <c r="S8" i="4"/>
  <c r="S18" i="4"/>
  <c r="S17" i="4"/>
  <c r="R40" i="2"/>
  <c r="S45" i="2"/>
  <c r="T45" i="2" s="1"/>
  <c r="R42" i="5"/>
  <c r="S42" i="5" s="1"/>
  <c r="R41" i="5"/>
  <c r="S41" i="5" s="1"/>
  <c r="R31" i="5"/>
  <c r="S31" i="5" s="1"/>
  <c r="Q32" i="5"/>
  <c r="R36" i="5"/>
  <c r="S36" i="5" s="1"/>
  <c r="Q37" i="5"/>
  <c r="R32" i="5"/>
  <c r="S32" i="5" s="1"/>
  <c r="Q31" i="5"/>
  <c r="Q36" i="5"/>
  <c r="R37" i="5"/>
  <c r="S37" i="5" s="1"/>
  <c r="Q42" i="5"/>
  <c r="Q41" i="5"/>
  <c r="N22" i="4"/>
  <c r="AG5" i="4"/>
  <c r="N23" i="4"/>
  <c r="N27" i="4"/>
  <c r="O27" i="4"/>
  <c r="P27" i="4" s="1"/>
  <c r="O28" i="4"/>
  <c r="P28" i="4" s="1"/>
  <c r="O22" i="4"/>
  <c r="P22" i="4" s="1"/>
  <c r="AH3" i="4"/>
  <c r="AG4" i="4"/>
  <c r="AG3" i="4"/>
  <c r="AH4" i="4"/>
  <c r="AH5" i="4"/>
  <c r="O23" i="4"/>
  <c r="P23" i="4" s="1"/>
  <c r="N28" i="4"/>
  <c r="S17" i="3"/>
  <c r="S4" i="3"/>
  <c r="R46" i="2"/>
  <c r="R45" i="2"/>
  <c r="S41" i="2"/>
  <c r="T41" i="2" s="1"/>
  <c r="S40" i="2"/>
  <c r="T40" i="2" s="1"/>
  <c r="S46" i="2"/>
  <c r="T46" i="2" s="1"/>
  <c r="R41" i="2"/>
  <c r="R17" i="2"/>
  <c r="T4" i="2"/>
  <c r="AE17" i="1"/>
</calcChain>
</file>

<file path=xl/sharedStrings.xml><?xml version="1.0" encoding="utf-8"?>
<sst xmlns="http://schemas.openxmlformats.org/spreadsheetml/2006/main" count="930" uniqueCount="75">
  <si>
    <t>a</t>
    <phoneticPr fontId="1" type="noConversion"/>
  </si>
  <si>
    <t>b</t>
    <phoneticPr fontId="1" type="noConversion"/>
  </si>
  <si>
    <t>Pre</t>
    <phoneticPr fontId="1" type="noConversion"/>
  </si>
  <si>
    <t>Mid</t>
    <phoneticPr fontId="1" type="noConversion"/>
  </si>
  <si>
    <t>Post</t>
    <phoneticPr fontId="1" type="noConversion"/>
  </si>
  <si>
    <t>AST (U/L)</t>
    <phoneticPr fontId="1" type="noConversion"/>
  </si>
  <si>
    <t>ALT (U/L)</t>
    <phoneticPr fontId="1" type="noConversion"/>
  </si>
  <si>
    <t>CREA (md/dL)</t>
    <phoneticPr fontId="1" type="noConversion"/>
  </si>
  <si>
    <t>UA (md/dL)</t>
    <phoneticPr fontId="1" type="noConversion"/>
  </si>
  <si>
    <t>TP (md/dL)</t>
    <phoneticPr fontId="1" type="noConversion"/>
  </si>
  <si>
    <t>Placebo</t>
    <phoneticPr fontId="1" type="noConversion"/>
  </si>
  <si>
    <t>EMD</t>
    <phoneticPr fontId="1" type="noConversion"/>
  </si>
  <si>
    <t>Burner</t>
    <phoneticPr fontId="1" type="noConversion"/>
  </si>
  <si>
    <t>Mean</t>
    <phoneticPr fontId="1" type="noConversion"/>
  </si>
  <si>
    <t>SD</t>
    <phoneticPr fontId="1" type="noConversion"/>
  </si>
  <si>
    <t>SEM</t>
    <phoneticPr fontId="1" type="noConversion"/>
  </si>
  <si>
    <t>SAS</t>
    <phoneticPr fontId="1" type="noConversion"/>
  </si>
  <si>
    <t>Pvalue</t>
    <phoneticPr fontId="1" type="noConversion"/>
  </si>
  <si>
    <t>AST</t>
    <phoneticPr fontId="1" type="noConversion"/>
  </si>
  <si>
    <t>ALT</t>
    <phoneticPr fontId="1" type="noConversion"/>
  </si>
  <si>
    <t>BUN</t>
    <phoneticPr fontId="1" type="noConversion"/>
  </si>
  <si>
    <t>CREA</t>
    <phoneticPr fontId="1" type="noConversion"/>
  </si>
  <si>
    <t>UA</t>
    <phoneticPr fontId="1" type="noConversion"/>
  </si>
  <si>
    <t>TP</t>
    <phoneticPr fontId="1" type="noConversion"/>
  </si>
  <si>
    <t>FFA</t>
    <phoneticPr fontId="1" type="noConversion"/>
  </si>
  <si>
    <t>No</t>
    <phoneticPr fontId="1" type="noConversion"/>
  </si>
  <si>
    <t>Body weight (g)</t>
    <phoneticPr fontId="1" type="noConversion"/>
  </si>
  <si>
    <t>BMI(kg/m2)</t>
    <phoneticPr fontId="1" type="noConversion"/>
  </si>
  <si>
    <t>LBM(kg)</t>
    <phoneticPr fontId="1" type="noConversion"/>
  </si>
  <si>
    <t>FBM(%)</t>
  </si>
  <si>
    <t>FBM(%)</t>
    <phoneticPr fontId="1" type="noConversion"/>
  </si>
  <si>
    <t>Delta LBM(kg)</t>
  </si>
  <si>
    <t>Delta LBM(kg)</t>
    <phoneticPr fontId="1" type="noConversion"/>
  </si>
  <si>
    <t>Delta FBM(%)</t>
  </si>
  <si>
    <t>Delta FBM(%)</t>
    <phoneticPr fontId="1" type="noConversion"/>
  </si>
  <si>
    <t>Lactate (mmol/L)</t>
    <phoneticPr fontId="1" type="noConversion"/>
  </si>
  <si>
    <t>NH3(umol/L)</t>
    <phoneticPr fontId="1" type="noConversion"/>
  </si>
  <si>
    <t>glucose(mg/dL)</t>
    <phoneticPr fontId="1" type="noConversion"/>
  </si>
  <si>
    <t>Left</t>
    <phoneticPr fontId="1" type="noConversion"/>
  </si>
  <si>
    <t>Right</t>
    <phoneticPr fontId="1" type="noConversion"/>
  </si>
  <si>
    <t>Left(kg)</t>
    <phoneticPr fontId="1" type="noConversion"/>
  </si>
  <si>
    <t>ForcePeak</t>
    <phoneticPr fontId="1" type="noConversion"/>
  </si>
  <si>
    <t>JumpHeight</t>
    <phoneticPr fontId="1" type="noConversion"/>
  </si>
  <si>
    <t>Delta FP</t>
    <phoneticPr fontId="1" type="noConversion"/>
  </si>
  <si>
    <t>DeltaJH</t>
    <phoneticPr fontId="1" type="noConversion"/>
  </si>
  <si>
    <t>JumpHeight</t>
  </si>
  <si>
    <t>Delta FP</t>
  </si>
  <si>
    <t>DeltaJH</t>
  </si>
  <si>
    <t>a</t>
    <phoneticPr fontId="1" type="noConversion"/>
  </si>
  <si>
    <t>b</t>
    <phoneticPr fontId="1" type="noConversion"/>
  </si>
  <si>
    <t>EMS</t>
    <phoneticPr fontId="1" type="noConversion"/>
  </si>
  <si>
    <t>FFA (mmol/L)</t>
    <phoneticPr fontId="1" type="noConversion"/>
  </si>
  <si>
    <t>Pre-Mid</t>
    <phoneticPr fontId="1" type="noConversion"/>
  </si>
  <si>
    <t>Mid-Post</t>
    <phoneticPr fontId="1" type="noConversion"/>
  </si>
  <si>
    <t>Pre-Post</t>
    <phoneticPr fontId="1" type="noConversion"/>
  </si>
  <si>
    <t>BW</t>
    <phoneticPr fontId="1" type="noConversion"/>
  </si>
  <si>
    <t>BMI</t>
    <phoneticPr fontId="1" type="noConversion"/>
  </si>
  <si>
    <t>LBM</t>
    <phoneticPr fontId="1" type="noConversion"/>
  </si>
  <si>
    <t>FBM</t>
    <phoneticPr fontId="1" type="noConversion"/>
  </si>
  <si>
    <t>RFD</t>
    <phoneticPr fontId="1" type="noConversion"/>
  </si>
  <si>
    <t>RFD(N/kg*sec)</t>
    <phoneticPr fontId="1" type="noConversion"/>
  </si>
  <si>
    <t>ForcePeak(N)</t>
    <phoneticPr fontId="1" type="noConversion"/>
  </si>
  <si>
    <t>JumpHeight (cm)</t>
    <phoneticPr fontId="1" type="noConversion"/>
  </si>
  <si>
    <t>Delta RFD</t>
    <phoneticPr fontId="1" type="noConversion"/>
  </si>
  <si>
    <t>BUN (mg/dL)</t>
    <phoneticPr fontId="1" type="noConversion"/>
  </si>
  <si>
    <t>Right(kg)</t>
    <phoneticPr fontId="1" type="noConversion"/>
  </si>
  <si>
    <t>Delta left</t>
    <phoneticPr fontId="1" type="noConversion"/>
  </si>
  <si>
    <t>Delta Right</t>
    <phoneticPr fontId="1" type="noConversion"/>
  </si>
  <si>
    <t>Delta Left</t>
    <phoneticPr fontId="1" type="noConversion"/>
  </si>
  <si>
    <t>Age</t>
    <phoneticPr fontId="1" type="noConversion"/>
  </si>
  <si>
    <t>(years)</t>
    <phoneticPr fontId="1" type="noConversion"/>
  </si>
  <si>
    <t>Height</t>
    <phoneticPr fontId="1" type="noConversion"/>
  </si>
  <si>
    <t>(cm)</t>
    <phoneticPr fontId="1" type="noConversion"/>
  </si>
  <si>
    <t>Weight</t>
    <phoneticPr fontId="1" type="noConversion"/>
  </si>
  <si>
    <t>(kg)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</si>
</sst>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);[Red]\(0.00\)"/>
    <numFmt numFmtId="177" formatCode="0.0_);[Red]\(0.0\)"/>
    <numFmt numFmtId="178" formatCode="0_);[Red]\(0\)"/>
    <numFmt numFmtId="179" formatCode="0.0"/>
    <numFmt numFmtId="180" formatCode="0.0_ "/>
    <numFmt numFmtId="181" formatCode="0.0000"/>
    <numFmt numFmtId="182" formatCode="0.0000_);[Red]\(0.0000\)"/>
  </numFmts>
  <fonts count="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A3A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87FFB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AFFF"/>
        <bgColor indexed="64"/>
      </patternFill>
    </fill>
    <fill>
      <patternFill patternType="solid">
        <fgColor rgb="FF7AF3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179" fontId="2" fillId="0" borderId="6" xfId="0" applyNumberFormat="1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9" fontId="2" fillId="0" borderId="7" xfId="0" applyNumberFormat="1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179" fontId="2" fillId="0" borderId="5" xfId="0" applyNumberFormat="1" applyFont="1" applyBorder="1" applyAlignment="1">
      <alignment horizontal="center" vertical="center"/>
    </xf>
    <xf numFmtId="179" fontId="2" fillId="0" borderId="8" xfId="0" applyNumberFormat="1" applyFont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left" vertical="center"/>
    </xf>
    <xf numFmtId="0" fontId="2" fillId="8" borderId="10" xfId="0" applyFont="1" applyFill="1" applyBorder="1" applyAlignment="1">
      <alignment horizontal="left" vertical="center"/>
    </xf>
    <xf numFmtId="0" fontId="2" fillId="7" borderId="13" xfId="0" applyFont="1" applyFill="1" applyBorder="1" applyAlignment="1">
      <alignment horizontal="left" vertical="center"/>
    </xf>
    <xf numFmtId="179" fontId="2" fillId="0" borderId="13" xfId="0" applyNumberFormat="1" applyFont="1" applyBorder="1" applyAlignment="1">
      <alignment horizontal="center" vertical="center"/>
    </xf>
    <xf numFmtId="179" fontId="2" fillId="0" borderId="15" xfId="0" applyNumberFormat="1" applyFont="1" applyBorder="1" applyAlignment="1">
      <alignment horizontal="center" vertical="center"/>
    </xf>
    <xf numFmtId="179" fontId="2" fillId="0" borderId="14" xfId="0" applyNumberFormat="1" applyFont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/>
    </xf>
    <xf numFmtId="180" fontId="2" fillId="0" borderId="13" xfId="0" applyNumberFormat="1" applyFont="1" applyBorder="1" applyAlignment="1">
      <alignment horizontal="center" vertical="center"/>
    </xf>
    <xf numFmtId="180" fontId="2" fillId="0" borderId="6" xfId="0" applyNumberFormat="1" applyFont="1" applyBorder="1" applyAlignment="1">
      <alignment horizontal="center" vertical="center"/>
    </xf>
    <xf numFmtId="180" fontId="2" fillId="0" borderId="15" xfId="0" applyNumberFormat="1" applyFont="1" applyBorder="1" applyAlignment="1">
      <alignment horizontal="center" vertical="center"/>
    </xf>
    <xf numFmtId="180" fontId="2" fillId="0" borderId="7" xfId="0" applyNumberFormat="1" applyFont="1" applyBorder="1" applyAlignment="1">
      <alignment horizontal="center" vertical="center"/>
    </xf>
    <xf numFmtId="180" fontId="2" fillId="0" borderId="14" xfId="0" applyNumberFormat="1" applyFont="1" applyBorder="1" applyAlignment="1">
      <alignment horizontal="center" vertical="center"/>
    </xf>
    <xf numFmtId="180" fontId="2" fillId="0" borderId="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181" fontId="2" fillId="0" borderId="7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horizontal="left" vertical="center"/>
    </xf>
    <xf numFmtId="0" fontId="2" fillId="7" borderId="11" xfId="0" applyFont="1" applyFill="1" applyBorder="1" applyAlignment="1">
      <alignment horizontal="left" vertical="center"/>
    </xf>
    <xf numFmtId="0" fontId="2" fillId="8" borderId="11" xfId="0" applyFont="1" applyFill="1" applyBorder="1" applyAlignment="1">
      <alignment horizontal="left" vertical="center"/>
    </xf>
    <xf numFmtId="182" fontId="2" fillId="0" borderId="0" xfId="0" applyNumberFormat="1" applyFont="1" applyAlignment="1">
      <alignment horizontal="center" vertical="center"/>
    </xf>
    <xf numFmtId="182" fontId="2" fillId="0" borderId="7" xfId="0" applyNumberFormat="1" applyFont="1" applyBorder="1" applyAlignment="1">
      <alignment horizontal="center" vertical="center"/>
    </xf>
    <xf numFmtId="182" fontId="2" fillId="0" borderId="5" xfId="0" applyNumberFormat="1" applyFont="1" applyBorder="1" applyAlignment="1">
      <alignment horizontal="center" vertical="center"/>
    </xf>
    <xf numFmtId="182" fontId="2" fillId="0" borderId="8" xfId="0" applyNumberFormat="1" applyFont="1" applyBorder="1" applyAlignment="1">
      <alignment horizontal="center" vertical="center"/>
    </xf>
    <xf numFmtId="179" fontId="2" fillId="11" borderId="15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81" fontId="5" fillId="0" borderId="0" xfId="0" applyNumberFormat="1" applyFont="1" applyAlignment="1">
      <alignment horizontal="center" vertical="center"/>
    </xf>
    <xf numFmtId="181" fontId="5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181" fontId="2" fillId="0" borderId="6" xfId="0" applyNumberFormat="1" applyFont="1" applyBorder="1" applyAlignment="1">
      <alignment horizontal="center" vertical="center"/>
    </xf>
    <xf numFmtId="181" fontId="2" fillId="4" borderId="12" xfId="0" applyNumberFormat="1" applyFont="1" applyFill="1" applyBorder="1" applyAlignment="1">
      <alignment horizontal="center" vertical="center"/>
    </xf>
    <xf numFmtId="181" fontId="2" fillId="5" borderId="12" xfId="0" applyNumberFormat="1" applyFont="1" applyFill="1" applyBorder="1" applyAlignment="1">
      <alignment horizontal="center" vertical="center"/>
    </xf>
    <xf numFmtId="181" fontId="2" fillId="6" borderId="12" xfId="0" applyNumberFormat="1" applyFont="1" applyFill="1" applyBorder="1" applyAlignment="1">
      <alignment horizontal="center" vertical="center"/>
    </xf>
    <xf numFmtId="181" fontId="2" fillId="7" borderId="12" xfId="0" applyNumberFormat="1" applyFont="1" applyFill="1" applyBorder="1" applyAlignment="1">
      <alignment horizontal="center" vertical="center"/>
    </xf>
    <xf numFmtId="181" fontId="2" fillId="8" borderId="12" xfId="0" applyNumberFormat="1" applyFont="1" applyFill="1" applyBorder="1" applyAlignment="1">
      <alignment horizontal="center" vertical="center"/>
    </xf>
    <xf numFmtId="181" fontId="2" fillId="9" borderId="12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87FFBD"/>
      <color rgb="FFFFA3AB"/>
      <color rgb="FF7AF3FF"/>
      <color rgb="FFFFA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zoomScale="139" zoomScaleNormal="55" workbookViewId="0">
      <selection activeCell="H13" sqref="H13"/>
    </sheetView>
  </sheetViews>
  <sheetFormatPr baseColWidth="10" defaultColWidth="10.83203125" defaultRowHeight="16"/>
  <cols>
    <col min="1" max="1" width="10.83203125" style="4"/>
    <col min="2" max="2" width="5" style="39" customWidth="1"/>
    <col min="3" max="3" width="4.5" style="4" customWidth="1"/>
    <col min="4" max="4" width="6.83203125" style="4" customWidth="1"/>
    <col min="5" max="5" width="7" style="4" customWidth="1"/>
    <col min="6" max="6" width="12.33203125" style="4" bestFit="1" customWidth="1"/>
    <col min="7" max="7" width="10.83203125" style="4"/>
    <col min="8" max="8" width="4.6640625" style="4" customWidth="1"/>
    <col min="9" max="9" width="9.33203125" style="4" bestFit="1" customWidth="1"/>
    <col min="10" max="10" width="7.1640625" style="4" bestFit="1" customWidth="1"/>
    <col min="11" max="11" width="6.83203125" style="4" bestFit="1" customWidth="1"/>
    <col min="12" max="12" width="6.5" style="4" bestFit="1" customWidth="1"/>
    <col min="13" max="13" width="6" style="4" bestFit="1" customWidth="1"/>
    <col min="14" max="14" width="7.83203125" style="4" bestFit="1" customWidth="1"/>
    <col min="15" max="16" width="10.83203125" style="4"/>
    <col min="17" max="18" width="11.1640625" style="4" bestFit="1" customWidth="1"/>
    <col min="19" max="20" width="10" style="4" bestFit="1" customWidth="1"/>
    <col min="21" max="16384" width="10.83203125" style="4"/>
  </cols>
  <sheetData>
    <row r="1" spans="1:14">
      <c r="A1" s="1"/>
      <c r="B1" s="88"/>
      <c r="C1" s="144"/>
      <c r="D1" s="1" t="s">
        <v>69</v>
      </c>
      <c r="E1" s="3" t="s">
        <v>71</v>
      </c>
      <c r="F1" s="2" t="s">
        <v>73</v>
      </c>
    </row>
    <row r="2" spans="1:14" ht="17" thickBot="1">
      <c r="A2" s="5"/>
      <c r="B2" s="83" t="s">
        <v>16</v>
      </c>
      <c r="C2" s="145" t="s">
        <v>25</v>
      </c>
      <c r="D2" s="5" t="s">
        <v>70</v>
      </c>
      <c r="E2" s="118" t="s">
        <v>72</v>
      </c>
      <c r="F2" s="6" t="s">
        <v>74</v>
      </c>
      <c r="H2" s="143"/>
      <c r="I2" s="143"/>
    </row>
    <row r="3" spans="1:14">
      <c r="A3" s="1" t="s">
        <v>10</v>
      </c>
      <c r="B3" s="82" t="s">
        <v>0</v>
      </c>
      <c r="C3" s="144">
        <v>1</v>
      </c>
      <c r="D3" s="1">
        <v>21</v>
      </c>
      <c r="E3" s="3">
        <v>175</v>
      </c>
      <c r="F3" s="91">
        <v>61.4</v>
      </c>
      <c r="H3" s="1"/>
      <c r="I3" s="3" t="s">
        <v>69</v>
      </c>
      <c r="J3" s="3" t="s">
        <v>13</v>
      </c>
      <c r="K3" s="3" t="s">
        <v>14</v>
      </c>
      <c r="L3" s="3" t="s">
        <v>15</v>
      </c>
      <c r="M3" s="16" t="s">
        <v>16</v>
      </c>
      <c r="N3" s="2" t="s">
        <v>17</v>
      </c>
    </row>
    <row r="4" spans="1:14">
      <c r="A4" s="18"/>
      <c r="B4" s="84" t="s">
        <v>0</v>
      </c>
      <c r="C4" s="146">
        <v>2</v>
      </c>
      <c r="D4" s="18">
        <v>21</v>
      </c>
      <c r="E4" s="4">
        <v>186</v>
      </c>
      <c r="F4" s="94">
        <v>77</v>
      </c>
      <c r="H4" s="18">
        <v>1</v>
      </c>
      <c r="I4" s="4" t="s">
        <v>10</v>
      </c>
      <c r="J4" s="23">
        <f>AVERAGE(D3:D16)</f>
        <v>21.571428571428573</v>
      </c>
      <c r="K4" s="23">
        <f>STDEV(D3:D16)</f>
        <v>1.6967972416057491</v>
      </c>
      <c r="L4" s="23">
        <f>K4/POWER(14,1/2)</f>
        <v>0.4534881380651285</v>
      </c>
      <c r="M4" s="29" t="s">
        <v>0</v>
      </c>
      <c r="N4" s="19"/>
    </row>
    <row r="5" spans="1:14">
      <c r="A5" s="18"/>
      <c r="B5" s="84" t="s">
        <v>0</v>
      </c>
      <c r="C5" s="146">
        <v>3</v>
      </c>
      <c r="D5" s="18">
        <v>21</v>
      </c>
      <c r="E5" s="4">
        <v>170</v>
      </c>
      <c r="F5" s="94">
        <v>75.099999999999994</v>
      </c>
      <c r="H5" s="18">
        <v>2</v>
      </c>
      <c r="I5" s="4" t="s">
        <v>50</v>
      </c>
      <c r="J5" s="23">
        <f>AVERAGE(D17:D30)</f>
        <v>21.785714285714285</v>
      </c>
      <c r="K5" s="23">
        <f>STDEV(D17:D30)</f>
        <v>2.006856379383569</v>
      </c>
      <c r="L5" s="23">
        <f t="shared" ref="L5" si="0">K5/POWER(14,1/2)</f>
        <v>0.53635492829392417</v>
      </c>
      <c r="M5" s="29" t="s">
        <v>0</v>
      </c>
      <c r="N5" s="19">
        <f>TTEST(D3:D16,D17:D30,2,3)</f>
        <v>0.76279481740217248</v>
      </c>
    </row>
    <row r="6" spans="1:14" ht="17" thickBot="1">
      <c r="A6" s="18"/>
      <c r="B6" s="84" t="s">
        <v>0</v>
      </c>
      <c r="C6" s="146">
        <v>4</v>
      </c>
      <c r="D6" s="18">
        <v>21</v>
      </c>
      <c r="E6" s="4">
        <v>184</v>
      </c>
      <c r="F6" s="94">
        <v>73.8</v>
      </c>
      <c r="J6" s="23"/>
      <c r="K6" s="23"/>
      <c r="L6" s="23"/>
    </row>
    <row r="7" spans="1:14">
      <c r="A7" s="18"/>
      <c r="B7" s="84" t="s">
        <v>0</v>
      </c>
      <c r="C7" s="146">
        <v>5</v>
      </c>
      <c r="D7" s="18">
        <v>23</v>
      </c>
      <c r="E7" s="4">
        <v>185</v>
      </c>
      <c r="F7" s="94">
        <v>83</v>
      </c>
      <c r="H7" s="1"/>
      <c r="I7" s="3" t="s">
        <v>71</v>
      </c>
      <c r="J7" s="11" t="s">
        <v>13</v>
      </c>
      <c r="K7" s="11" t="s">
        <v>14</v>
      </c>
      <c r="L7" s="11" t="s">
        <v>15</v>
      </c>
      <c r="M7" s="16" t="s">
        <v>16</v>
      </c>
      <c r="N7" s="2" t="s">
        <v>17</v>
      </c>
    </row>
    <row r="8" spans="1:14">
      <c r="A8" s="18"/>
      <c r="B8" s="84" t="s">
        <v>0</v>
      </c>
      <c r="C8" s="146">
        <v>6</v>
      </c>
      <c r="D8" s="18">
        <v>24</v>
      </c>
      <c r="E8" s="4">
        <v>180</v>
      </c>
      <c r="F8" s="94">
        <v>92.2</v>
      </c>
      <c r="H8" s="18">
        <v>1</v>
      </c>
      <c r="I8" s="4" t="s">
        <v>10</v>
      </c>
      <c r="J8" s="23">
        <f>AVERAGE(E3:E16)</f>
        <v>168.78571428571428</v>
      </c>
      <c r="K8" s="23">
        <f>STDEV(E3:E16)</f>
        <v>11.813802692864567</v>
      </c>
      <c r="L8" s="23">
        <f>K8/POWER(14,1/2)</f>
        <v>3.1573715794033275</v>
      </c>
      <c r="M8" s="29" t="s">
        <v>0</v>
      </c>
      <c r="N8" s="19"/>
    </row>
    <row r="9" spans="1:14">
      <c r="A9" s="18"/>
      <c r="B9" s="84" t="s">
        <v>0</v>
      </c>
      <c r="C9" s="146">
        <v>7</v>
      </c>
      <c r="D9" s="18">
        <v>21</v>
      </c>
      <c r="E9" s="4">
        <v>161</v>
      </c>
      <c r="F9" s="94">
        <v>60.1</v>
      </c>
      <c r="H9" s="18">
        <v>2</v>
      </c>
      <c r="I9" s="4" t="s">
        <v>50</v>
      </c>
      <c r="J9" s="23">
        <f>AVERAGE(E17:E30)</f>
        <v>167.77142857142857</v>
      </c>
      <c r="K9" s="23">
        <f>STDEV(E17:E30)</f>
        <v>9.9006937263878765</v>
      </c>
      <c r="L9" s="23">
        <f t="shared" ref="L9" si="1">K9/POWER(14,1/2)</f>
        <v>2.6460717011089727</v>
      </c>
      <c r="M9" s="29" t="s">
        <v>0</v>
      </c>
      <c r="N9" s="19">
        <f>TTEST(E3:E16,E17:E30,2,3)</f>
        <v>0.80750974993743041</v>
      </c>
    </row>
    <row r="10" spans="1:14" ht="17" thickBot="1">
      <c r="A10" s="18"/>
      <c r="B10" s="84" t="s">
        <v>0</v>
      </c>
      <c r="C10" s="146">
        <v>8</v>
      </c>
      <c r="D10" s="18">
        <v>20</v>
      </c>
      <c r="E10" s="4">
        <v>158</v>
      </c>
      <c r="F10" s="94">
        <v>49.8</v>
      </c>
    </row>
    <row r="11" spans="1:14">
      <c r="A11" s="18"/>
      <c r="B11" s="84" t="s">
        <v>0</v>
      </c>
      <c r="C11" s="146">
        <v>9</v>
      </c>
      <c r="D11" s="18">
        <v>20</v>
      </c>
      <c r="E11" s="4">
        <v>174</v>
      </c>
      <c r="F11" s="94">
        <v>64.099999999999994</v>
      </c>
      <c r="H11" s="1"/>
      <c r="I11" s="3" t="s">
        <v>73</v>
      </c>
      <c r="J11" s="3" t="s">
        <v>13</v>
      </c>
      <c r="K11" s="3" t="s">
        <v>14</v>
      </c>
      <c r="L11" s="3" t="s">
        <v>15</v>
      </c>
      <c r="M11" s="16" t="s">
        <v>16</v>
      </c>
      <c r="N11" s="2" t="s">
        <v>17</v>
      </c>
    </row>
    <row r="12" spans="1:14">
      <c r="A12" s="18"/>
      <c r="B12" s="84" t="s">
        <v>0</v>
      </c>
      <c r="C12" s="146">
        <v>10</v>
      </c>
      <c r="D12" s="18">
        <v>20</v>
      </c>
      <c r="E12" s="4">
        <v>159</v>
      </c>
      <c r="F12" s="94">
        <v>56.3</v>
      </c>
      <c r="H12" s="18">
        <v>1</v>
      </c>
      <c r="I12" s="4" t="s">
        <v>10</v>
      </c>
      <c r="J12" s="23">
        <f>AVERAGE(F3:F16)</f>
        <v>64.171428571428564</v>
      </c>
      <c r="K12" s="23">
        <f>STDEV(F3:F16)</f>
        <v>14.392969895667253</v>
      </c>
      <c r="L12" s="23">
        <f>K12/POWER(14,1/2)</f>
        <v>3.8466830091241673</v>
      </c>
      <c r="M12" s="29" t="s">
        <v>0</v>
      </c>
      <c r="N12" s="19"/>
    </row>
    <row r="13" spans="1:14">
      <c r="A13" s="18"/>
      <c r="B13" s="84" t="s">
        <v>0</v>
      </c>
      <c r="C13" s="146">
        <v>11</v>
      </c>
      <c r="D13" s="18">
        <v>22</v>
      </c>
      <c r="E13" s="4">
        <v>164</v>
      </c>
      <c r="F13" s="94">
        <v>60.5</v>
      </c>
      <c r="H13" s="18">
        <v>2</v>
      </c>
      <c r="I13" s="4" t="s">
        <v>50</v>
      </c>
      <c r="J13" s="23">
        <f>AVERAGE(F17:F30)</f>
        <v>68.478571428571414</v>
      </c>
      <c r="K13" s="23">
        <f>STDEV(F17:F30)</f>
        <v>15.508765688694076</v>
      </c>
      <c r="L13" s="23">
        <f t="shared" ref="L13" si="2">K13/POWER(14,1/2)</f>
        <v>4.1448919784891745</v>
      </c>
      <c r="M13" s="29" t="s">
        <v>0</v>
      </c>
      <c r="N13" s="19">
        <f>TTEST(F3:F16,F17:F30,2,3)</f>
        <v>0.45314580310620844</v>
      </c>
    </row>
    <row r="14" spans="1:14">
      <c r="A14" s="18"/>
      <c r="B14" s="84" t="s">
        <v>0</v>
      </c>
      <c r="C14" s="146">
        <v>12</v>
      </c>
      <c r="D14" s="18">
        <v>21</v>
      </c>
      <c r="E14" s="4">
        <v>155</v>
      </c>
      <c r="F14" s="94">
        <v>40.9</v>
      </c>
    </row>
    <row r="15" spans="1:14">
      <c r="A15" s="18"/>
      <c r="B15" s="84" t="s">
        <v>0</v>
      </c>
      <c r="C15" s="146">
        <v>13</v>
      </c>
      <c r="D15" s="18">
        <v>26</v>
      </c>
      <c r="E15" s="4">
        <v>159</v>
      </c>
      <c r="F15" s="94">
        <v>56.4</v>
      </c>
    </row>
    <row r="16" spans="1:14" ht="17" thickBot="1">
      <c r="A16" s="5"/>
      <c r="B16" s="83" t="s">
        <v>0</v>
      </c>
      <c r="C16" s="145">
        <v>14</v>
      </c>
      <c r="D16" s="5">
        <v>21</v>
      </c>
      <c r="E16" s="118">
        <v>153</v>
      </c>
      <c r="F16" s="97">
        <v>47.8</v>
      </c>
    </row>
    <row r="17" spans="1:6">
      <c r="A17" s="1" t="s">
        <v>11</v>
      </c>
      <c r="B17" s="82" t="s">
        <v>1</v>
      </c>
      <c r="C17" s="144">
        <v>15</v>
      </c>
      <c r="D17" s="1">
        <v>22</v>
      </c>
      <c r="E17" s="3">
        <v>170</v>
      </c>
      <c r="F17" s="91">
        <v>71.599999999999994</v>
      </c>
    </row>
    <row r="18" spans="1:6">
      <c r="A18" s="18"/>
      <c r="B18" s="84" t="s">
        <v>1</v>
      </c>
      <c r="C18" s="146">
        <v>16</v>
      </c>
      <c r="D18" s="18">
        <v>20</v>
      </c>
      <c r="E18" s="4">
        <v>176</v>
      </c>
      <c r="F18" s="94">
        <v>76.900000000000006</v>
      </c>
    </row>
    <row r="19" spans="1:6">
      <c r="A19" s="18"/>
      <c r="B19" s="84" t="s">
        <v>1</v>
      </c>
      <c r="C19" s="146">
        <v>17</v>
      </c>
      <c r="D19" s="18">
        <v>22</v>
      </c>
      <c r="E19" s="4">
        <v>178</v>
      </c>
      <c r="F19" s="94">
        <v>105</v>
      </c>
    </row>
    <row r="20" spans="1:6">
      <c r="A20" s="18"/>
      <c r="B20" s="84" t="s">
        <v>1</v>
      </c>
      <c r="C20" s="146">
        <v>18</v>
      </c>
      <c r="D20" s="18">
        <v>21</v>
      </c>
      <c r="E20" s="4">
        <v>180</v>
      </c>
      <c r="F20" s="94">
        <v>75.7</v>
      </c>
    </row>
    <row r="21" spans="1:6">
      <c r="A21" s="18"/>
      <c r="B21" s="84" t="s">
        <v>1</v>
      </c>
      <c r="C21" s="146">
        <v>19</v>
      </c>
      <c r="D21" s="18">
        <v>22</v>
      </c>
      <c r="E21" s="4">
        <v>170</v>
      </c>
      <c r="F21" s="94">
        <v>71.2</v>
      </c>
    </row>
    <row r="22" spans="1:6">
      <c r="A22" s="18"/>
      <c r="B22" s="84" t="s">
        <v>1</v>
      </c>
      <c r="C22" s="146">
        <v>20</v>
      </c>
      <c r="D22" s="18">
        <v>25</v>
      </c>
      <c r="E22" s="4">
        <v>181</v>
      </c>
      <c r="F22" s="94">
        <v>88.2</v>
      </c>
    </row>
    <row r="23" spans="1:6">
      <c r="A23" s="18"/>
      <c r="B23" s="84" t="s">
        <v>1</v>
      </c>
      <c r="C23" s="146">
        <v>21</v>
      </c>
      <c r="D23" s="18">
        <v>21</v>
      </c>
      <c r="E23" s="4">
        <v>176</v>
      </c>
      <c r="F23" s="94">
        <v>76.599999999999994</v>
      </c>
    </row>
    <row r="24" spans="1:6">
      <c r="A24" s="18"/>
      <c r="B24" s="84" t="s">
        <v>1</v>
      </c>
      <c r="C24" s="146">
        <v>22</v>
      </c>
      <c r="D24" s="18">
        <v>20</v>
      </c>
      <c r="E24" s="4">
        <v>160</v>
      </c>
      <c r="F24" s="94">
        <v>59.4</v>
      </c>
    </row>
    <row r="25" spans="1:6">
      <c r="A25" s="18"/>
      <c r="B25" s="84" t="s">
        <v>1</v>
      </c>
      <c r="C25" s="146">
        <v>23</v>
      </c>
      <c r="D25" s="18">
        <v>22</v>
      </c>
      <c r="E25" s="4">
        <v>160</v>
      </c>
      <c r="F25" s="94">
        <v>52.8</v>
      </c>
    </row>
    <row r="26" spans="1:6">
      <c r="A26" s="18"/>
      <c r="B26" s="84" t="s">
        <v>1</v>
      </c>
      <c r="C26" s="146">
        <v>24</v>
      </c>
      <c r="D26" s="18">
        <v>20</v>
      </c>
      <c r="E26" s="28">
        <v>157.80000000000001</v>
      </c>
      <c r="F26" s="94">
        <v>56.5</v>
      </c>
    </row>
    <row r="27" spans="1:6">
      <c r="A27" s="18"/>
      <c r="B27" s="84" t="s">
        <v>1</v>
      </c>
      <c r="C27" s="146">
        <v>25</v>
      </c>
      <c r="D27" s="18">
        <v>21</v>
      </c>
      <c r="E27" s="4">
        <v>164</v>
      </c>
      <c r="F27" s="94">
        <v>62.5</v>
      </c>
    </row>
    <row r="28" spans="1:6">
      <c r="A28" s="18"/>
      <c r="B28" s="84" t="s">
        <v>1</v>
      </c>
      <c r="C28" s="146">
        <v>26</v>
      </c>
      <c r="D28" s="18">
        <v>22</v>
      </c>
      <c r="E28" s="4">
        <v>162</v>
      </c>
      <c r="F28" s="94">
        <v>53.5</v>
      </c>
    </row>
    <row r="29" spans="1:6">
      <c r="A29" s="18"/>
      <c r="B29" s="84" t="s">
        <v>1</v>
      </c>
      <c r="C29" s="146">
        <v>27</v>
      </c>
      <c r="D29" s="18">
        <v>20</v>
      </c>
      <c r="E29" s="4">
        <v>147</v>
      </c>
      <c r="F29" s="94">
        <v>48.5</v>
      </c>
    </row>
    <row r="30" spans="1:6" ht="17" thickBot="1">
      <c r="A30" s="5"/>
      <c r="B30" s="83" t="s">
        <v>1</v>
      </c>
      <c r="C30" s="145">
        <v>28</v>
      </c>
      <c r="D30" s="5">
        <v>27</v>
      </c>
      <c r="E30" s="118">
        <v>167</v>
      </c>
      <c r="F30" s="97">
        <v>60.3</v>
      </c>
    </row>
    <row r="31" spans="1:6">
      <c r="B31" s="4"/>
    </row>
    <row r="32" spans="1:6">
      <c r="B32" s="4"/>
    </row>
    <row r="33" spans="2:2">
      <c r="B33" s="4"/>
    </row>
    <row r="34" spans="2:2">
      <c r="B34" s="4"/>
    </row>
    <row r="35" spans="2:2">
      <c r="B35" s="4"/>
    </row>
    <row r="36" spans="2:2">
      <c r="B36" s="4"/>
    </row>
    <row r="37" spans="2:2">
      <c r="B37" s="4"/>
    </row>
    <row r="38" spans="2:2">
      <c r="B38" s="4"/>
    </row>
    <row r="39" spans="2:2">
      <c r="B39" s="4"/>
    </row>
    <row r="40" spans="2:2">
      <c r="B40" s="4"/>
    </row>
    <row r="41" spans="2:2">
      <c r="B41" s="4"/>
    </row>
    <row r="42" spans="2:2">
      <c r="B42" s="4"/>
    </row>
    <row r="43" spans="2:2">
      <c r="B43" s="4"/>
    </row>
    <row r="44" spans="2:2">
      <c r="B44" s="4"/>
    </row>
    <row r="45" spans="2:2">
      <c r="B45" s="4"/>
    </row>
    <row r="46" spans="2:2">
      <c r="B46" s="4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91"/>
  <sheetViews>
    <sheetView zoomScale="86" zoomScaleNormal="55" workbookViewId="0">
      <selection activeCell="V33" sqref="V33"/>
    </sheetView>
  </sheetViews>
  <sheetFormatPr baseColWidth="10" defaultColWidth="10.83203125" defaultRowHeight="16"/>
  <cols>
    <col min="1" max="1" width="10.83203125" style="4"/>
    <col min="2" max="2" width="5" style="39" customWidth="1"/>
    <col min="3" max="3" width="5.33203125" style="4" customWidth="1"/>
    <col min="4" max="4" width="5" style="4" bestFit="1" customWidth="1"/>
    <col min="5" max="5" width="7.6640625" style="4" customWidth="1"/>
    <col min="6" max="6" width="6.1640625" style="4" bestFit="1" customWidth="1"/>
    <col min="7" max="7" width="5" style="4" bestFit="1" customWidth="1"/>
    <col min="8" max="8" width="7.33203125" style="4" customWidth="1"/>
    <col min="9" max="9" width="6.1640625" style="4" bestFit="1" customWidth="1"/>
    <col min="10" max="10" width="6.33203125" style="4" bestFit="1" customWidth="1"/>
    <col min="11" max="11" width="8.83203125" style="4" customWidth="1"/>
    <col min="12" max="13" width="6.33203125" style="4" bestFit="1" customWidth="1"/>
    <col min="14" max="14" width="9.6640625" style="4" customWidth="1"/>
    <col min="15" max="15" width="6.33203125" style="4" bestFit="1" customWidth="1"/>
    <col min="16" max="16" width="5.33203125" style="4" bestFit="1" customWidth="1"/>
    <col min="17" max="17" width="7.5" style="4" customWidth="1"/>
    <col min="18" max="18" width="6.1640625" style="4" bestFit="1" customWidth="1"/>
    <col min="19" max="19" width="5.33203125" style="4" bestFit="1" customWidth="1"/>
    <col min="20" max="20" width="7.83203125" style="4" customWidth="1"/>
    <col min="21" max="21" width="6.1640625" style="4" bestFit="1" customWidth="1"/>
    <col min="22" max="22" width="6.33203125" style="4" bestFit="1" customWidth="1"/>
    <col min="23" max="23" width="7.83203125" style="4" customWidth="1"/>
    <col min="24" max="24" width="6.33203125" style="4" bestFit="1" customWidth="1"/>
    <col min="25" max="26" width="10.83203125" style="4"/>
    <col min="27" max="27" width="7.83203125" style="4" bestFit="1" customWidth="1"/>
    <col min="28" max="28" width="9.33203125" style="4" bestFit="1" customWidth="1"/>
    <col min="29" max="29" width="7.5" style="4" bestFit="1" customWidth="1"/>
    <col min="30" max="30" width="6.33203125" style="4" customWidth="1"/>
    <col min="31" max="31" width="6.5" style="4" bestFit="1" customWidth="1"/>
    <col min="32" max="32" width="6.33203125" style="4" customWidth="1"/>
    <col min="33" max="35" width="10.83203125" style="4"/>
    <col min="36" max="42" width="7.83203125" style="4" bestFit="1" customWidth="1"/>
    <col min="43" max="16384" width="10.83203125" style="4"/>
  </cols>
  <sheetData>
    <row r="1" spans="1:42" ht="17" thickBot="1">
      <c r="A1" s="1"/>
      <c r="B1" s="88"/>
      <c r="C1" s="86"/>
      <c r="D1" s="61"/>
      <c r="E1" s="62" t="s">
        <v>5</v>
      </c>
      <c r="F1" s="63"/>
      <c r="G1" s="64"/>
      <c r="H1" s="65" t="s">
        <v>6</v>
      </c>
      <c r="I1" s="66"/>
      <c r="J1" s="67"/>
      <c r="K1" s="68" t="s">
        <v>64</v>
      </c>
      <c r="L1" s="69"/>
      <c r="M1" s="70"/>
      <c r="N1" s="71" t="s">
        <v>7</v>
      </c>
      <c r="O1" s="72"/>
      <c r="P1" s="79"/>
      <c r="Q1" s="80" t="s">
        <v>8</v>
      </c>
      <c r="R1" s="81"/>
      <c r="S1" s="75"/>
      <c r="T1" s="76" t="s">
        <v>9</v>
      </c>
      <c r="U1" s="77"/>
      <c r="V1" s="73"/>
      <c r="W1" s="78" t="s">
        <v>51</v>
      </c>
      <c r="X1" s="74"/>
    </row>
    <row r="2" spans="1:42" ht="17" thickBot="1">
      <c r="A2" s="5"/>
      <c r="B2" s="83" t="s">
        <v>16</v>
      </c>
      <c r="C2" s="85" t="s">
        <v>25</v>
      </c>
      <c r="D2" s="40" t="s">
        <v>2</v>
      </c>
      <c r="E2" s="41" t="s">
        <v>3</v>
      </c>
      <c r="F2" s="42" t="s">
        <v>4</v>
      </c>
      <c r="G2" s="43" t="s">
        <v>2</v>
      </c>
      <c r="H2" s="44" t="s">
        <v>3</v>
      </c>
      <c r="I2" s="45" t="s">
        <v>4</v>
      </c>
      <c r="J2" s="46" t="s">
        <v>2</v>
      </c>
      <c r="K2" s="47" t="s">
        <v>3</v>
      </c>
      <c r="L2" s="48" t="s">
        <v>4</v>
      </c>
      <c r="M2" s="49" t="s">
        <v>2</v>
      </c>
      <c r="N2" s="50" t="s">
        <v>3</v>
      </c>
      <c r="O2" s="51" t="s">
        <v>4</v>
      </c>
      <c r="P2" s="52" t="s">
        <v>2</v>
      </c>
      <c r="Q2" s="53" t="s">
        <v>3</v>
      </c>
      <c r="R2" s="54" t="s">
        <v>4</v>
      </c>
      <c r="S2" s="55" t="s">
        <v>2</v>
      </c>
      <c r="T2" s="56" t="s">
        <v>3</v>
      </c>
      <c r="U2" s="57" t="s">
        <v>4</v>
      </c>
      <c r="V2" s="59" t="s">
        <v>2</v>
      </c>
      <c r="W2" s="59" t="s">
        <v>3</v>
      </c>
      <c r="X2" s="60" t="s">
        <v>4</v>
      </c>
      <c r="AA2" s="40" t="s">
        <v>18</v>
      </c>
      <c r="AB2" s="41"/>
      <c r="AC2" s="41"/>
      <c r="AD2" s="41"/>
      <c r="AE2" s="41"/>
      <c r="AF2" s="41"/>
      <c r="AG2" s="42"/>
    </row>
    <row r="3" spans="1:42" ht="17" thickBot="1">
      <c r="A3" s="1" t="s">
        <v>10</v>
      </c>
      <c r="B3" s="82" t="s">
        <v>0</v>
      </c>
      <c r="C3" s="86">
        <v>1</v>
      </c>
      <c r="D3" s="7">
        <v>22</v>
      </c>
      <c r="E3" s="8">
        <v>23</v>
      </c>
      <c r="F3" s="9">
        <v>24</v>
      </c>
      <c r="G3" s="7">
        <v>20</v>
      </c>
      <c r="H3" s="8">
        <v>23</v>
      </c>
      <c r="I3" s="9">
        <v>20</v>
      </c>
      <c r="J3" s="10">
        <v>16.8</v>
      </c>
      <c r="K3" s="11">
        <v>16.100000000000001</v>
      </c>
      <c r="L3" s="12">
        <v>19.3</v>
      </c>
      <c r="M3" s="13">
        <v>1.08</v>
      </c>
      <c r="N3" s="14">
        <v>1.03</v>
      </c>
      <c r="O3" s="15">
        <v>1.05</v>
      </c>
      <c r="P3" s="10">
        <v>6.3</v>
      </c>
      <c r="Q3" s="11">
        <v>6.3</v>
      </c>
      <c r="R3" s="12">
        <v>6.2</v>
      </c>
      <c r="S3" s="10">
        <v>7.1</v>
      </c>
      <c r="T3" s="11">
        <v>7.2</v>
      </c>
      <c r="U3" s="12">
        <v>7.1</v>
      </c>
      <c r="V3" s="14">
        <v>0.53</v>
      </c>
      <c r="W3" s="14">
        <v>0.46</v>
      </c>
      <c r="X3" s="15">
        <v>0.46</v>
      </c>
      <c r="AA3" s="1"/>
      <c r="AB3" s="3" t="s">
        <v>2</v>
      </c>
      <c r="AC3" s="3" t="s">
        <v>13</v>
      </c>
      <c r="AD3" s="3" t="s">
        <v>14</v>
      </c>
      <c r="AE3" s="3" t="s">
        <v>15</v>
      </c>
      <c r="AF3" s="16" t="s">
        <v>16</v>
      </c>
      <c r="AG3" s="2" t="s">
        <v>17</v>
      </c>
      <c r="AI3" s="123" t="s">
        <v>52</v>
      </c>
      <c r="AJ3" s="121" t="s">
        <v>18</v>
      </c>
      <c r="AK3" s="121" t="s">
        <v>19</v>
      </c>
      <c r="AL3" s="121" t="s">
        <v>20</v>
      </c>
      <c r="AM3" s="121" t="s">
        <v>21</v>
      </c>
      <c r="AN3" s="121" t="s">
        <v>22</v>
      </c>
      <c r="AO3" s="121" t="s">
        <v>23</v>
      </c>
      <c r="AP3" s="122" t="s">
        <v>24</v>
      </c>
    </row>
    <row r="4" spans="1:42">
      <c r="A4" s="18"/>
      <c r="B4" s="84" t="s">
        <v>0</v>
      </c>
      <c r="C4" s="87">
        <v>2</v>
      </c>
      <c r="D4" s="20">
        <v>20</v>
      </c>
      <c r="E4" s="17">
        <v>21</v>
      </c>
      <c r="F4" s="21">
        <v>20</v>
      </c>
      <c r="G4" s="20">
        <v>23</v>
      </c>
      <c r="H4" s="17">
        <v>25</v>
      </c>
      <c r="I4" s="21">
        <v>22</v>
      </c>
      <c r="J4" s="22">
        <v>19.600000000000001</v>
      </c>
      <c r="K4" s="23">
        <v>19.600000000000001</v>
      </c>
      <c r="L4" s="24">
        <v>19.5</v>
      </c>
      <c r="M4" s="25">
        <v>1.19</v>
      </c>
      <c r="N4" s="26">
        <v>1.2</v>
      </c>
      <c r="O4" s="27">
        <v>1.24</v>
      </c>
      <c r="P4" s="22">
        <v>5.8</v>
      </c>
      <c r="Q4" s="23">
        <v>5.8</v>
      </c>
      <c r="R4" s="24">
        <v>5.8</v>
      </c>
      <c r="S4" s="22">
        <v>7.4</v>
      </c>
      <c r="T4" s="23">
        <v>7.5</v>
      </c>
      <c r="U4" s="24">
        <v>7.3</v>
      </c>
      <c r="V4" s="26">
        <v>0.32</v>
      </c>
      <c r="W4" s="26">
        <v>0.31</v>
      </c>
      <c r="X4" s="27">
        <v>0.34</v>
      </c>
      <c r="AA4" s="18">
        <v>1</v>
      </c>
      <c r="AB4" s="4" t="s">
        <v>10</v>
      </c>
      <c r="AC4" s="17">
        <f>AVERAGE(D3:D16)</f>
        <v>20.142857142857142</v>
      </c>
      <c r="AD4" s="28">
        <f>STDEV(D3:D16)</f>
        <v>2.6269942712344978</v>
      </c>
      <c r="AE4" s="28">
        <f>AD4/POWER(14,1/2)</f>
        <v>0.70209375142695618</v>
      </c>
      <c r="AF4" s="29" t="s">
        <v>48</v>
      </c>
      <c r="AG4" s="19"/>
      <c r="AI4" s="124" t="s">
        <v>10</v>
      </c>
      <c r="AJ4" s="141">
        <f>TTEST(D3:D16,E3:E16,2,1)</f>
        <v>2.4215051722005193E-2</v>
      </c>
      <c r="AK4" s="119">
        <f>TTEST(G3:G16,H3:H16,2,1)</f>
        <v>7.5345501103066204E-2</v>
      </c>
      <c r="AL4" s="119">
        <f>TTEST(J3:J16,K3:K16,2,1)</f>
        <v>0.98234606654054124</v>
      </c>
      <c r="AM4" s="119">
        <f>TTEST(M3:M16,N3:N16,2,1)</f>
        <v>0.15963370206621022</v>
      </c>
      <c r="AN4" s="119">
        <f>TTEST(P3:P16,Q3:Q16,2,1)</f>
        <v>0.21779639450993502</v>
      </c>
      <c r="AO4" s="119">
        <f>TTEST(S3:S16,T3:T16,2,1)</f>
        <v>0.42643488699258381</v>
      </c>
      <c r="AP4" s="120">
        <f>TTEST(V3:V16,W3:W16,2,1)</f>
        <v>6.9095035493205531E-2</v>
      </c>
    </row>
    <row r="5" spans="1:42">
      <c r="A5" s="18"/>
      <c r="B5" s="84" t="s">
        <v>0</v>
      </c>
      <c r="C5" s="87">
        <v>3</v>
      </c>
      <c r="D5" s="20">
        <v>20</v>
      </c>
      <c r="E5" s="17">
        <v>20</v>
      </c>
      <c r="F5" s="21">
        <v>23</v>
      </c>
      <c r="G5" s="20">
        <v>24</v>
      </c>
      <c r="H5" s="17">
        <v>25</v>
      </c>
      <c r="I5" s="21">
        <v>23</v>
      </c>
      <c r="J5" s="22">
        <v>16.5</v>
      </c>
      <c r="K5" s="23">
        <v>15.7</v>
      </c>
      <c r="L5" s="24">
        <v>16.2</v>
      </c>
      <c r="M5" s="25">
        <v>1.1100000000000001</v>
      </c>
      <c r="N5" s="26">
        <v>1.1100000000000001</v>
      </c>
      <c r="O5" s="27">
        <v>1.1200000000000001</v>
      </c>
      <c r="P5" s="22">
        <v>5.5</v>
      </c>
      <c r="Q5" s="23">
        <v>5.6</v>
      </c>
      <c r="R5" s="24">
        <v>5.6</v>
      </c>
      <c r="S5" s="22">
        <v>7.4</v>
      </c>
      <c r="T5" s="23">
        <v>7.5</v>
      </c>
      <c r="U5" s="24">
        <v>7.4</v>
      </c>
      <c r="V5" s="26">
        <v>0.56000000000000005</v>
      </c>
      <c r="W5" s="26">
        <v>0.47</v>
      </c>
      <c r="X5" s="27">
        <v>0.48</v>
      </c>
      <c r="AA5" s="18">
        <v>2</v>
      </c>
      <c r="AB5" s="4" t="s">
        <v>50</v>
      </c>
      <c r="AC5" s="17">
        <f>AVERAGE(D17:D30)</f>
        <v>20.642857142857142</v>
      </c>
      <c r="AD5" s="28">
        <f>STDEV(D17:D30)</f>
        <v>2.5602626925659453</v>
      </c>
      <c r="AE5" s="28">
        <f t="shared" ref="AE5" si="0">AD5/POWER(14,1/2)</f>
        <v>0.68425898683722208</v>
      </c>
      <c r="AF5" s="29" t="s">
        <v>48</v>
      </c>
      <c r="AG5" s="119">
        <f>TTEST(D3:D16,D17:D30,2,3)</f>
        <v>0.61435247114697344</v>
      </c>
      <c r="AI5" s="124" t="s">
        <v>50</v>
      </c>
      <c r="AJ5" s="119">
        <f>TTEST(D17:D30,E17:E30,2,1)</f>
        <v>7.6280056000246149E-2</v>
      </c>
      <c r="AK5" s="119">
        <f>TTEST(G17:G30,H17:H30,2,1)</f>
        <v>0.21779639450991903</v>
      </c>
      <c r="AL5" s="119">
        <f>TTEST(J17:J30,K17:K30,2,1)</f>
        <v>0.63172019187440309</v>
      </c>
      <c r="AM5" s="119">
        <f>TTEST(M17:M30,N17:N30,2,1)</f>
        <v>0.8281542049891677</v>
      </c>
      <c r="AN5" s="119">
        <f>TTEST(P17:P30,Q17:Q30,2,1)</f>
        <v>0.75052085699023463</v>
      </c>
      <c r="AO5" s="119">
        <f>TTEST(S17:S30,T17:T30,2,1)</f>
        <v>0.53771213827893893</v>
      </c>
      <c r="AP5" s="142">
        <f>TTEST(V17:V30,W17:W30,2,1)</f>
        <v>1.656883280320167E-2</v>
      </c>
    </row>
    <row r="6" spans="1:42" ht="17" thickBot="1">
      <c r="A6" s="18"/>
      <c r="B6" s="84" t="s">
        <v>0</v>
      </c>
      <c r="C6" s="87">
        <v>4</v>
      </c>
      <c r="D6" s="20">
        <v>19</v>
      </c>
      <c r="E6" s="17">
        <v>19</v>
      </c>
      <c r="F6" s="21">
        <v>20</v>
      </c>
      <c r="G6" s="20">
        <v>25</v>
      </c>
      <c r="H6" s="17">
        <v>22</v>
      </c>
      <c r="I6" s="21">
        <v>23</v>
      </c>
      <c r="J6" s="22">
        <v>20.6</v>
      </c>
      <c r="K6" s="23">
        <v>22.2</v>
      </c>
      <c r="L6" s="24">
        <v>21.6</v>
      </c>
      <c r="M6" s="25">
        <v>1.1599999999999999</v>
      </c>
      <c r="N6" s="26">
        <v>1.1100000000000001</v>
      </c>
      <c r="O6" s="27">
        <v>1.1499999999999999</v>
      </c>
      <c r="P6" s="22">
        <v>6</v>
      </c>
      <c r="Q6" s="23">
        <v>6</v>
      </c>
      <c r="R6" s="24">
        <v>6.2</v>
      </c>
      <c r="S6" s="22">
        <v>7.2</v>
      </c>
      <c r="T6" s="23">
        <v>7.3</v>
      </c>
      <c r="U6" s="24">
        <v>7.2</v>
      </c>
      <c r="V6" s="26">
        <v>0.55000000000000004</v>
      </c>
      <c r="W6" s="26">
        <v>0.47</v>
      </c>
      <c r="X6" s="27">
        <v>0.48</v>
      </c>
      <c r="AG6" s="119"/>
    </row>
    <row r="7" spans="1:42" ht="17" thickBot="1">
      <c r="A7" s="18"/>
      <c r="B7" s="84" t="s">
        <v>0</v>
      </c>
      <c r="C7" s="87">
        <v>5</v>
      </c>
      <c r="D7" s="20">
        <v>21</v>
      </c>
      <c r="E7" s="17">
        <v>19</v>
      </c>
      <c r="F7" s="21">
        <v>28</v>
      </c>
      <c r="G7" s="20">
        <v>19</v>
      </c>
      <c r="H7" s="17">
        <v>21</v>
      </c>
      <c r="I7" s="21">
        <v>20</v>
      </c>
      <c r="J7" s="22">
        <v>15.6</v>
      </c>
      <c r="K7" s="23">
        <v>15.2</v>
      </c>
      <c r="L7" s="24">
        <v>15.8</v>
      </c>
      <c r="M7" s="25">
        <v>1.25</v>
      </c>
      <c r="N7" s="26">
        <v>1.23</v>
      </c>
      <c r="O7" s="27">
        <v>1.23</v>
      </c>
      <c r="P7" s="22">
        <v>5.2</v>
      </c>
      <c r="Q7" s="23">
        <v>5</v>
      </c>
      <c r="R7" s="24">
        <v>4.5999999999999996</v>
      </c>
      <c r="S7" s="22">
        <v>7.6</v>
      </c>
      <c r="T7" s="23">
        <v>7.8</v>
      </c>
      <c r="U7" s="24">
        <v>7.5</v>
      </c>
      <c r="V7" s="26">
        <v>0.44</v>
      </c>
      <c r="W7" s="26">
        <v>0.39</v>
      </c>
      <c r="X7" s="27">
        <v>0.39</v>
      </c>
      <c r="AA7" s="1"/>
      <c r="AB7" s="3" t="s">
        <v>3</v>
      </c>
      <c r="AC7" s="3" t="s">
        <v>13</v>
      </c>
      <c r="AD7" s="3" t="s">
        <v>14</v>
      </c>
      <c r="AE7" s="3" t="s">
        <v>15</v>
      </c>
      <c r="AF7" s="16" t="s">
        <v>16</v>
      </c>
      <c r="AG7" s="147" t="s">
        <v>17</v>
      </c>
      <c r="AI7" s="123" t="s">
        <v>53</v>
      </c>
      <c r="AJ7" s="121" t="s">
        <v>18</v>
      </c>
      <c r="AK7" s="121" t="s">
        <v>19</v>
      </c>
      <c r="AL7" s="121" t="s">
        <v>20</v>
      </c>
      <c r="AM7" s="121" t="s">
        <v>21</v>
      </c>
      <c r="AN7" s="121" t="s">
        <v>22</v>
      </c>
      <c r="AO7" s="121" t="s">
        <v>23</v>
      </c>
      <c r="AP7" s="122" t="s">
        <v>24</v>
      </c>
    </row>
    <row r="8" spans="1:42">
      <c r="A8" s="18"/>
      <c r="B8" s="84" t="s">
        <v>0</v>
      </c>
      <c r="C8" s="87">
        <v>6</v>
      </c>
      <c r="D8" s="20">
        <v>17</v>
      </c>
      <c r="E8" s="17">
        <v>16</v>
      </c>
      <c r="F8" s="21">
        <v>17</v>
      </c>
      <c r="G8" s="20">
        <v>20</v>
      </c>
      <c r="H8" s="17">
        <v>21</v>
      </c>
      <c r="I8" s="21">
        <v>20</v>
      </c>
      <c r="J8" s="22">
        <v>17.600000000000001</v>
      </c>
      <c r="K8" s="23">
        <v>17.5</v>
      </c>
      <c r="L8" s="24">
        <v>17.2</v>
      </c>
      <c r="M8" s="25">
        <v>1.17</v>
      </c>
      <c r="N8" s="26">
        <v>1.1299999999999999</v>
      </c>
      <c r="O8" s="27">
        <v>1.17</v>
      </c>
      <c r="P8" s="22">
        <v>5.5</v>
      </c>
      <c r="Q8" s="23">
        <v>5.5</v>
      </c>
      <c r="R8" s="24">
        <v>5.7</v>
      </c>
      <c r="S8" s="22">
        <v>7.3</v>
      </c>
      <c r="T8" s="23">
        <v>7.4</v>
      </c>
      <c r="U8" s="24">
        <v>7.3</v>
      </c>
      <c r="V8" s="26">
        <v>0.19</v>
      </c>
      <c r="W8" s="26">
        <v>0.27</v>
      </c>
      <c r="X8" s="27">
        <v>0.25</v>
      </c>
      <c r="AA8" s="18">
        <v>1</v>
      </c>
      <c r="AB8" s="4" t="s">
        <v>10</v>
      </c>
      <c r="AC8" s="17">
        <f>AVERAGE(E3:E16)</f>
        <v>19.142857142857142</v>
      </c>
      <c r="AD8" s="28">
        <f>STDEV(E3:E16)</f>
        <v>2.6561146539532183</v>
      </c>
      <c r="AE8" s="28">
        <f>AD8/POWER(14,1/2)</f>
        <v>0.70987650107732647</v>
      </c>
      <c r="AF8" s="29" t="s">
        <v>48</v>
      </c>
      <c r="AG8" s="120"/>
      <c r="AI8" s="124" t="s">
        <v>10</v>
      </c>
      <c r="AJ8" s="119">
        <f>TTEST(E3:E16,F3:F16,2,1)</f>
        <v>9.8290748407195289E-2</v>
      </c>
      <c r="AK8" s="119">
        <f>TTEST(H3:H16,I3:I16,2,1)</f>
        <v>0.79290572618948807</v>
      </c>
      <c r="AL8" s="119">
        <f>TTEST(K3:K16,L3:L16,2,1)</f>
        <v>0.32648079061139956</v>
      </c>
      <c r="AM8" s="119">
        <f>TTEST(N3:N16,O3:O16,2,1)</f>
        <v>0.3439441673171989</v>
      </c>
      <c r="AN8" s="119">
        <f>TTEST(Q3:Q16,R3:R16,2,1)</f>
        <v>0.68157995544816741</v>
      </c>
      <c r="AO8" s="141">
        <f>TTEST(T3:T16,U3:U16,2,1)</f>
        <v>3.8265562908470631E-3</v>
      </c>
      <c r="AP8" s="120">
        <f>TTEST(W3:W16,X3:X16,2,1)</f>
        <v>0.6987000840781139</v>
      </c>
    </row>
    <row r="9" spans="1:42">
      <c r="A9" s="18"/>
      <c r="B9" s="84" t="s">
        <v>0</v>
      </c>
      <c r="C9" s="87">
        <v>7</v>
      </c>
      <c r="D9" s="20">
        <v>15</v>
      </c>
      <c r="E9" s="17">
        <v>15</v>
      </c>
      <c r="F9" s="21">
        <v>16</v>
      </c>
      <c r="G9" s="20">
        <v>22</v>
      </c>
      <c r="H9" s="17">
        <v>23</v>
      </c>
      <c r="I9" s="21">
        <v>23</v>
      </c>
      <c r="J9" s="22">
        <v>15.9</v>
      </c>
      <c r="K9" s="23">
        <v>14.4</v>
      </c>
      <c r="L9" s="24">
        <v>15</v>
      </c>
      <c r="M9" s="25">
        <v>1.1100000000000001</v>
      </c>
      <c r="N9" s="26">
        <v>1.1000000000000001</v>
      </c>
      <c r="O9" s="27">
        <v>1.1000000000000001</v>
      </c>
      <c r="P9" s="22">
        <v>4.4000000000000004</v>
      </c>
      <c r="Q9" s="23">
        <v>4.4000000000000004</v>
      </c>
      <c r="R9" s="24">
        <v>4.0999999999999996</v>
      </c>
      <c r="S9" s="22">
        <v>7.5</v>
      </c>
      <c r="T9" s="23">
        <v>7.6</v>
      </c>
      <c r="U9" s="24">
        <v>7.5</v>
      </c>
      <c r="V9" s="26">
        <v>0.36</v>
      </c>
      <c r="W9" s="26">
        <v>0.34</v>
      </c>
      <c r="X9" s="27">
        <v>0.35</v>
      </c>
      <c r="AA9" s="18">
        <v>2</v>
      </c>
      <c r="AB9" s="4" t="s">
        <v>50</v>
      </c>
      <c r="AC9" s="17">
        <f>AVERAGE(E17:E30)</f>
        <v>19.428571428571427</v>
      </c>
      <c r="AD9" s="28">
        <f>STDEV(E17:E30)</f>
        <v>2.2088732148135821</v>
      </c>
      <c r="AE9" s="28">
        <f t="shared" ref="AE9" si="1">AD9/POWER(14,1/2)</f>
        <v>0.59034619861816728</v>
      </c>
      <c r="AF9" s="29" t="s">
        <v>48</v>
      </c>
      <c r="AG9" s="119">
        <f>TTEST(E3:E16,E17:E30,2,3)</f>
        <v>0.75952116023624194</v>
      </c>
      <c r="AI9" s="124" t="s">
        <v>50</v>
      </c>
      <c r="AJ9" s="119">
        <f>TTEST(E17:E30,F17:F30,2,1)</f>
        <v>0.15192776133199146</v>
      </c>
      <c r="AK9" s="119">
        <f>TTEST(H17:H30,I17:I30,2,1)</f>
        <v>0.8605732581200134</v>
      </c>
      <c r="AL9" s="119">
        <f>TTEST(K17:K30,L17:L30,2,1)</f>
        <v>0.15251343934058589</v>
      </c>
      <c r="AM9" s="119">
        <f>TTEST(N17:N30,O17:O30,2,1)</f>
        <v>0.57570699807956527</v>
      </c>
      <c r="AN9" s="119">
        <f>TTEST(Q17:Q30,R17:R30,2,1)</f>
        <v>0.26411528025658115</v>
      </c>
      <c r="AO9" s="119">
        <f>TTEST(T17:T30,U17:U30,2,1)</f>
        <v>1</v>
      </c>
      <c r="AP9" s="120">
        <f>TTEST(W17:W30,X17:X30,2,1)</f>
        <v>0.33556127786542278</v>
      </c>
    </row>
    <row r="10" spans="1:42" ht="17" thickBot="1">
      <c r="A10" s="18"/>
      <c r="B10" s="84" t="s">
        <v>0</v>
      </c>
      <c r="C10" s="87">
        <v>8</v>
      </c>
      <c r="D10" s="20">
        <v>18</v>
      </c>
      <c r="E10" s="17">
        <v>16</v>
      </c>
      <c r="F10" s="21">
        <v>18</v>
      </c>
      <c r="G10" s="20">
        <v>21</v>
      </c>
      <c r="H10" s="17">
        <v>22</v>
      </c>
      <c r="I10" s="21">
        <v>23</v>
      </c>
      <c r="J10" s="22">
        <v>13.5</v>
      </c>
      <c r="K10" s="23">
        <v>13.4</v>
      </c>
      <c r="L10" s="24">
        <v>13.3</v>
      </c>
      <c r="M10" s="25">
        <v>0.94</v>
      </c>
      <c r="N10" s="26">
        <v>1.1499999999999999</v>
      </c>
      <c r="O10" s="27">
        <v>1.01</v>
      </c>
      <c r="P10" s="22">
        <v>3.9</v>
      </c>
      <c r="Q10" s="23">
        <v>3.9</v>
      </c>
      <c r="R10" s="24">
        <v>3.8</v>
      </c>
      <c r="S10" s="22">
        <v>7.8</v>
      </c>
      <c r="T10" s="23">
        <v>7.9</v>
      </c>
      <c r="U10" s="24">
        <v>7.65</v>
      </c>
      <c r="V10" s="26">
        <v>0.26</v>
      </c>
      <c r="W10" s="26">
        <v>0.3</v>
      </c>
      <c r="X10" s="27">
        <v>0.3</v>
      </c>
      <c r="AG10" s="119"/>
    </row>
    <row r="11" spans="1:42" ht="17" thickBot="1">
      <c r="A11" s="18"/>
      <c r="B11" s="84" t="s">
        <v>0</v>
      </c>
      <c r="C11" s="87">
        <v>9</v>
      </c>
      <c r="D11" s="20">
        <v>19</v>
      </c>
      <c r="E11" s="17">
        <v>17</v>
      </c>
      <c r="F11" s="21">
        <v>20</v>
      </c>
      <c r="G11" s="20">
        <v>20</v>
      </c>
      <c r="H11" s="17">
        <v>21</v>
      </c>
      <c r="I11" s="21">
        <v>22</v>
      </c>
      <c r="J11" s="22">
        <v>13.5</v>
      </c>
      <c r="K11" s="23">
        <v>13.4</v>
      </c>
      <c r="L11" s="24">
        <v>13.9</v>
      </c>
      <c r="M11" s="25">
        <v>0.95</v>
      </c>
      <c r="N11" s="26">
        <v>1.1599999999999999</v>
      </c>
      <c r="O11" s="27">
        <v>1.02</v>
      </c>
      <c r="P11" s="22">
        <v>3.7</v>
      </c>
      <c r="Q11" s="23">
        <v>3.7</v>
      </c>
      <c r="R11" s="24">
        <v>3.2</v>
      </c>
      <c r="S11" s="22">
        <v>6.9</v>
      </c>
      <c r="T11" s="23">
        <v>6.8</v>
      </c>
      <c r="U11" s="24">
        <v>7</v>
      </c>
      <c r="V11" s="26">
        <v>0.22</v>
      </c>
      <c r="W11" s="26">
        <v>0.3</v>
      </c>
      <c r="X11" s="27">
        <v>0.28999999999999998</v>
      </c>
      <c r="AA11" s="1"/>
      <c r="AB11" s="3" t="s">
        <v>4</v>
      </c>
      <c r="AC11" s="3" t="s">
        <v>13</v>
      </c>
      <c r="AD11" s="3" t="s">
        <v>14</v>
      </c>
      <c r="AE11" s="3" t="s">
        <v>15</v>
      </c>
      <c r="AF11" s="16" t="s">
        <v>16</v>
      </c>
      <c r="AG11" s="147" t="s">
        <v>17</v>
      </c>
      <c r="AI11" s="123" t="s">
        <v>54</v>
      </c>
      <c r="AJ11" s="121" t="s">
        <v>18</v>
      </c>
      <c r="AK11" s="121" t="s">
        <v>19</v>
      </c>
      <c r="AL11" s="121" t="s">
        <v>20</v>
      </c>
      <c r="AM11" s="121" t="s">
        <v>21</v>
      </c>
      <c r="AN11" s="121" t="s">
        <v>22</v>
      </c>
      <c r="AO11" s="121" t="s">
        <v>23</v>
      </c>
      <c r="AP11" s="122" t="s">
        <v>24</v>
      </c>
    </row>
    <row r="12" spans="1:42">
      <c r="A12" s="18"/>
      <c r="B12" s="84" t="s">
        <v>0</v>
      </c>
      <c r="C12" s="87">
        <v>10</v>
      </c>
      <c r="D12" s="20">
        <v>22</v>
      </c>
      <c r="E12" s="17">
        <v>19</v>
      </c>
      <c r="F12" s="21">
        <v>20</v>
      </c>
      <c r="G12" s="20">
        <v>20</v>
      </c>
      <c r="H12" s="17">
        <v>21</v>
      </c>
      <c r="I12" s="21">
        <v>22</v>
      </c>
      <c r="J12" s="22">
        <v>13.9</v>
      </c>
      <c r="K12" s="23">
        <v>14.4</v>
      </c>
      <c r="L12" s="24">
        <v>14.2</v>
      </c>
      <c r="M12" s="25">
        <v>1.1000000000000001</v>
      </c>
      <c r="N12" s="26">
        <v>1.18</v>
      </c>
      <c r="O12" s="27">
        <v>1.08</v>
      </c>
      <c r="P12" s="22">
        <v>5.3</v>
      </c>
      <c r="Q12" s="23">
        <v>5.2</v>
      </c>
      <c r="R12" s="24">
        <v>4.5999999999999996</v>
      </c>
      <c r="S12" s="22">
        <v>7.2</v>
      </c>
      <c r="T12" s="23">
        <v>7.3</v>
      </c>
      <c r="U12" s="24">
        <v>7.3</v>
      </c>
      <c r="V12" s="26">
        <v>0.65</v>
      </c>
      <c r="W12" s="26">
        <v>0.53</v>
      </c>
      <c r="X12" s="27">
        <v>0.54</v>
      </c>
      <c r="AA12" s="18">
        <v>1</v>
      </c>
      <c r="AB12" s="4" t="s">
        <v>10</v>
      </c>
      <c r="AC12" s="17">
        <f>AVERAGE(F3:F16)</f>
        <v>20.428571428571427</v>
      </c>
      <c r="AD12" s="28">
        <f>STDEV(F3:F16)</f>
        <v>3.1553199451155454</v>
      </c>
      <c r="AE12" s="28">
        <f>AD12/POWER(14,1/2)</f>
        <v>0.84329472716262344</v>
      </c>
      <c r="AF12" s="29" t="s">
        <v>48</v>
      </c>
      <c r="AG12" s="120"/>
      <c r="AI12" s="124" t="s">
        <v>10</v>
      </c>
      <c r="AJ12" s="119">
        <f>TTEST(D3:D16,F3:F16,2,1)</f>
        <v>0.72256293265362848</v>
      </c>
      <c r="AK12" s="119">
        <f>TTEST(G3:G16,I3:I16,2,1)</f>
        <v>6.7863973860167986E-2</v>
      </c>
      <c r="AL12" s="119">
        <f>TTEST(J3:J16,L3:L16,2,1)</f>
        <v>0.3071741580163474</v>
      </c>
      <c r="AM12" s="119">
        <f>TTEST(M3:M16,O3:O16,2,1)</f>
        <v>0.11901796175220213</v>
      </c>
      <c r="AN12" s="119">
        <f>TTEST(P3:P16,R3:R16,2,1)</f>
        <v>0.49476809018237056</v>
      </c>
      <c r="AO12" s="119">
        <f>TTEST(S3:S16,U3:U16,2,1)</f>
        <v>0.33206287478720642</v>
      </c>
      <c r="AP12" s="120">
        <f>TTEST(V3:V16,X3:X16,2,1)</f>
        <v>6.1589160576323576E-2</v>
      </c>
    </row>
    <row r="13" spans="1:42">
      <c r="A13" s="18"/>
      <c r="B13" s="84" t="s">
        <v>0</v>
      </c>
      <c r="C13" s="87">
        <v>11</v>
      </c>
      <c r="D13" s="20">
        <v>22</v>
      </c>
      <c r="E13" s="17">
        <v>22</v>
      </c>
      <c r="F13" s="21">
        <v>22</v>
      </c>
      <c r="G13" s="20">
        <v>18</v>
      </c>
      <c r="H13" s="17">
        <v>18</v>
      </c>
      <c r="I13" s="21">
        <v>20</v>
      </c>
      <c r="J13" s="22">
        <v>12.4</v>
      </c>
      <c r="K13" s="23">
        <v>15.5</v>
      </c>
      <c r="L13" s="24">
        <v>14.1</v>
      </c>
      <c r="M13" s="25">
        <v>0.89</v>
      </c>
      <c r="N13" s="26">
        <v>0.99</v>
      </c>
      <c r="O13" s="27">
        <v>0.99</v>
      </c>
      <c r="P13" s="22">
        <v>4.7</v>
      </c>
      <c r="Q13" s="23">
        <v>4.2</v>
      </c>
      <c r="R13" s="24">
        <v>4.0999999999999996</v>
      </c>
      <c r="S13" s="22">
        <v>7.1</v>
      </c>
      <c r="T13" s="23">
        <v>7.2</v>
      </c>
      <c r="U13" s="24">
        <v>7.1</v>
      </c>
      <c r="V13" s="26">
        <v>0.48</v>
      </c>
      <c r="W13" s="26">
        <v>0.44</v>
      </c>
      <c r="X13" s="27">
        <v>0.43</v>
      </c>
      <c r="AA13" s="18">
        <v>2</v>
      </c>
      <c r="AB13" s="4" t="s">
        <v>50</v>
      </c>
      <c r="AC13" s="17">
        <f>AVERAGE(F17:F30)</f>
        <v>20.285714285714285</v>
      </c>
      <c r="AD13" s="28">
        <f>STDEV(F17:F30)</f>
        <v>2.4629117048595321</v>
      </c>
      <c r="AE13" s="28">
        <f t="shared" ref="AE13" si="2">AD13/POWER(14,1/2)</f>
        <v>0.658240840961405</v>
      </c>
      <c r="AF13" s="29" t="s">
        <v>48</v>
      </c>
      <c r="AG13" s="119">
        <f>TTEST(F3:F16,F17:F30,2,3)</f>
        <v>0.89485570291725658</v>
      </c>
      <c r="AI13" s="124" t="s">
        <v>50</v>
      </c>
      <c r="AJ13" s="119">
        <f>TTEST(D17:D30,F17:F30,2,1)</f>
        <v>0.29163277086872957</v>
      </c>
      <c r="AK13" s="119">
        <f>TTEST(G17:G30,I17:I30,2,1)</f>
        <v>0.45911598550880428</v>
      </c>
      <c r="AL13" s="119">
        <f>TTEST(J17:J30,L17:L30,2,1)</f>
        <v>0.54621261536173704</v>
      </c>
      <c r="AM13" s="119">
        <f>TTEST(M17:M30,O17:O30,2,1)</f>
        <v>0.53650704336602906</v>
      </c>
      <c r="AN13" s="119">
        <f>TTEST(P17:P30,R17:R30,2,1)</f>
        <v>0.26357867497022563</v>
      </c>
      <c r="AO13" s="119">
        <f>TTEST(S17:S30,U17:U30,2,1)</f>
        <v>0.23368817160505306</v>
      </c>
      <c r="AP13" s="120">
        <f>TTEST(V17:V30,X17:X30,2,1)</f>
        <v>7.5254222541342744E-2</v>
      </c>
    </row>
    <row r="14" spans="1:42" ht="17" thickBot="1">
      <c r="A14" s="18"/>
      <c r="B14" s="84" t="s">
        <v>0</v>
      </c>
      <c r="C14" s="87">
        <v>12</v>
      </c>
      <c r="D14" s="20">
        <v>26</v>
      </c>
      <c r="E14" s="17">
        <v>23</v>
      </c>
      <c r="F14" s="21">
        <v>20</v>
      </c>
      <c r="G14" s="20">
        <v>16</v>
      </c>
      <c r="H14" s="17">
        <v>16</v>
      </c>
      <c r="I14" s="21">
        <v>16</v>
      </c>
      <c r="J14" s="22">
        <v>14</v>
      </c>
      <c r="K14" s="23">
        <v>14</v>
      </c>
      <c r="L14" s="24">
        <v>14</v>
      </c>
      <c r="M14" s="25">
        <v>1.1399999999999999</v>
      </c>
      <c r="N14" s="26">
        <v>1.1599999999999999</v>
      </c>
      <c r="O14" s="27">
        <v>1.1499999999999999</v>
      </c>
      <c r="P14" s="22">
        <v>4.3</v>
      </c>
      <c r="Q14" s="23">
        <v>4.2</v>
      </c>
      <c r="R14" s="24">
        <v>4</v>
      </c>
      <c r="S14" s="22">
        <v>7.8</v>
      </c>
      <c r="T14" s="23">
        <v>7.1</v>
      </c>
      <c r="U14" s="24">
        <v>7</v>
      </c>
      <c r="V14" s="26">
        <v>0.75</v>
      </c>
      <c r="W14" s="26">
        <v>0.59</v>
      </c>
      <c r="X14" s="27">
        <v>0.59</v>
      </c>
      <c r="AG14" s="119"/>
    </row>
    <row r="15" spans="1:42" ht="17" thickBot="1">
      <c r="A15" s="18"/>
      <c r="B15" s="84" t="s">
        <v>0</v>
      </c>
      <c r="C15" s="87">
        <v>13</v>
      </c>
      <c r="D15" s="20">
        <v>20</v>
      </c>
      <c r="E15" s="17">
        <v>17</v>
      </c>
      <c r="F15" s="21">
        <v>17</v>
      </c>
      <c r="G15" s="20">
        <v>17</v>
      </c>
      <c r="H15" s="17">
        <v>17</v>
      </c>
      <c r="I15" s="21">
        <v>21</v>
      </c>
      <c r="J15" s="22">
        <v>16.2</v>
      </c>
      <c r="K15" s="23">
        <v>14.7</v>
      </c>
      <c r="L15" s="24">
        <v>15.2</v>
      </c>
      <c r="M15" s="25">
        <v>1.1299999999999999</v>
      </c>
      <c r="N15" s="26">
        <v>1.1299999999999999</v>
      </c>
      <c r="O15" s="27">
        <v>1.1299999999999999</v>
      </c>
      <c r="P15" s="22">
        <v>4.8</v>
      </c>
      <c r="Q15" s="23">
        <v>4.5999999999999996</v>
      </c>
      <c r="R15" s="24">
        <v>4.2</v>
      </c>
      <c r="S15" s="22">
        <v>7.2</v>
      </c>
      <c r="T15" s="23">
        <v>7.4</v>
      </c>
      <c r="U15" s="24">
        <v>7.3</v>
      </c>
      <c r="V15" s="26">
        <v>0.57999999999999996</v>
      </c>
      <c r="W15" s="26">
        <v>0.49</v>
      </c>
      <c r="X15" s="27">
        <v>0.5</v>
      </c>
      <c r="AA15" s="43" t="s">
        <v>19</v>
      </c>
      <c r="AB15" s="44"/>
      <c r="AC15" s="44"/>
      <c r="AD15" s="44"/>
      <c r="AE15" s="44"/>
      <c r="AF15" s="44"/>
      <c r="AG15" s="148"/>
    </row>
    <row r="16" spans="1:42" ht="17" thickBot="1">
      <c r="A16" s="5"/>
      <c r="B16" s="83" t="s">
        <v>0</v>
      </c>
      <c r="C16" s="85">
        <v>14</v>
      </c>
      <c r="D16" s="31">
        <v>21</v>
      </c>
      <c r="E16" s="30">
        <v>21</v>
      </c>
      <c r="F16" s="32">
        <v>21</v>
      </c>
      <c r="G16" s="31">
        <v>16</v>
      </c>
      <c r="H16" s="30">
        <v>16</v>
      </c>
      <c r="I16" s="32">
        <v>18</v>
      </c>
      <c r="J16" s="33">
        <v>13.6</v>
      </c>
      <c r="K16" s="34">
        <v>13.5</v>
      </c>
      <c r="L16" s="35">
        <v>14.2</v>
      </c>
      <c r="M16" s="36">
        <v>1.05</v>
      </c>
      <c r="N16" s="37">
        <v>1.07</v>
      </c>
      <c r="O16" s="38">
        <v>1.08</v>
      </c>
      <c r="P16" s="33">
        <v>3.1</v>
      </c>
      <c r="Q16" s="34">
        <v>3.3</v>
      </c>
      <c r="R16" s="35">
        <v>4.8</v>
      </c>
      <c r="S16" s="33">
        <v>7.1</v>
      </c>
      <c r="T16" s="34">
        <v>7.3</v>
      </c>
      <c r="U16" s="35">
        <v>7.1</v>
      </c>
      <c r="V16" s="37">
        <v>0.38</v>
      </c>
      <c r="W16" s="37">
        <v>0.38</v>
      </c>
      <c r="X16" s="38">
        <v>0.36</v>
      </c>
      <c r="AA16" s="1"/>
      <c r="AB16" s="3" t="s">
        <v>2</v>
      </c>
      <c r="AC16" s="3" t="s">
        <v>13</v>
      </c>
      <c r="AD16" s="3" t="s">
        <v>14</v>
      </c>
      <c r="AE16" s="3" t="s">
        <v>15</v>
      </c>
      <c r="AF16" s="16" t="s">
        <v>16</v>
      </c>
      <c r="AG16" s="147" t="s">
        <v>17</v>
      </c>
    </row>
    <row r="17" spans="1:33">
      <c r="A17" s="1" t="s">
        <v>11</v>
      </c>
      <c r="B17" s="82" t="s">
        <v>1</v>
      </c>
      <c r="C17" s="86">
        <v>15</v>
      </c>
      <c r="D17" s="7">
        <v>21</v>
      </c>
      <c r="E17" s="8">
        <v>18</v>
      </c>
      <c r="F17" s="9">
        <v>20</v>
      </c>
      <c r="G17" s="7">
        <v>18</v>
      </c>
      <c r="H17" s="8">
        <v>19</v>
      </c>
      <c r="I17" s="9">
        <v>17</v>
      </c>
      <c r="J17" s="10">
        <v>14.2</v>
      </c>
      <c r="K17" s="11">
        <v>13.5</v>
      </c>
      <c r="L17" s="12">
        <v>14.3</v>
      </c>
      <c r="M17" s="13">
        <v>1.04</v>
      </c>
      <c r="N17" s="14">
        <v>1.05</v>
      </c>
      <c r="O17" s="15">
        <v>1.03</v>
      </c>
      <c r="P17" s="10">
        <v>4.5999999999999996</v>
      </c>
      <c r="Q17" s="11">
        <v>4.5</v>
      </c>
      <c r="R17" s="12">
        <v>4.4000000000000004</v>
      </c>
      <c r="S17" s="10">
        <v>6.7</v>
      </c>
      <c r="T17" s="11">
        <v>7.1</v>
      </c>
      <c r="U17" s="12">
        <v>6.8</v>
      </c>
      <c r="V17" s="14">
        <v>0.65</v>
      </c>
      <c r="W17" s="14">
        <v>0.51</v>
      </c>
      <c r="X17" s="15">
        <v>0.51</v>
      </c>
      <c r="AA17" s="18">
        <v>1</v>
      </c>
      <c r="AB17" s="4" t="s">
        <v>10</v>
      </c>
      <c r="AC17" s="17">
        <f>AVERAGE(G3:G16)</f>
        <v>20.071428571428573</v>
      </c>
      <c r="AD17" s="28">
        <f>STDEV(G3:G16)</f>
        <v>2.7863481949921969</v>
      </c>
      <c r="AE17" s="28">
        <f>AD17/POWER(14,1/2)</f>
        <v>0.74468287899405661</v>
      </c>
      <c r="AF17" s="29" t="s">
        <v>48</v>
      </c>
      <c r="AG17" s="120"/>
    </row>
    <row r="18" spans="1:33">
      <c r="A18" s="18"/>
      <c r="B18" s="84" t="s">
        <v>1</v>
      </c>
      <c r="C18" s="87">
        <v>16</v>
      </c>
      <c r="D18" s="20">
        <v>20</v>
      </c>
      <c r="E18" s="17">
        <v>17</v>
      </c>
      <c r="F18" s="21">
        <v>21</v>
      </c>
      <c r="G18" s="20">
        <v>19</v>
      </c>
      <c r="H18" s="17">
        <v>18</v>
      </c>
      <c r="I18" s="21">
        <v>19</v>
      </c>
      <c r="J18" s="22">
        <v>11.5</v>
      </c>
      <c r="K18" s="23">
        <v>11.2</v>
      </c>
      <c r="L18" s="24">
        <v>12</v>
      </c>
      <c r="M18" s="25">
        <v>1.03</v>
      </c>
      <c r="N18" s="26">
        <v>1.02</v>
      </c>
      <c r="O18" s="27">
        <v>1.05</v>
      </c>
      <c r="P18" s="22">
        <v>6.8</v>
      </c>
      <c r="Q18" s="23">
        <v>6.5</v>
      </c>
      <c r="R18" s="24">
        <v>6.8</v>
      </c>
      <c r="S18" s="22">
        <v>7.3</v>
      </c>
      <c r="T18" s="23">
        <v>7.4</v>
      </c>
      <c r="U18" s="24">
        <v>7.4</v>
      </c>
      <c r="V18" s="26">
        <v>0.3</v>
      </c>
      <c r="W18" s="26">
        <v>0.31</v>
      </c>
      <c r="X18" s="27">
        <v>0.35</v>
      </c>
      <c r="AA18" s="18">
        <v>2</v>
      </c>
      <c r="AB18" s="4" t="s">
        <v>50</v>
      </c>
      <c r="AC18" s="17">
        <f>AVERAGE(G17:G30)</f>
        <v>19.571428571428573</v>
      </c>
      <c r="AD18" s="28">
        <f>STDEV(G17:G30)</f>
        <v>3.0054894830904071</v>
      </c>
      <c r="AE18" s="28">
        <f t="shared" ref="AE18" si="3">AD18/POWER(14,1/2)</f>
        <v>0.80325085180547262</v>
      </c>
      <c r="AF18" s="29" t="s">
        <v>48</v>
      </c>
      <c r="AG18" s="119">
        <f>TTEST(G3:G16,G17:G30,2,3)</f>
        <v>0.65185674089545498</v>
      </c>
    </row>
    <row r="19" spans="1:33" ht="17" thickBot="1">
      <c r="A19" s="18"/>
      <c r="B19" s="84" t="s">
        <v>1</v>
      </c>
      <c r="C19" s="87">
        <v>17</v>
      </c>
      <c r="D19" s="20">
        <v>21</v>
      </c>
      <c r="E19" s="17">
        <v>22</v>
      </c>
      <c r="F19" s="21">
        <v>21</v>
      </c>
      <c r="G19" s="20">
        <v>20</v>
      </c>
      <c r="H19" s="17">
        <v>20</v>
      </c>
      <c r="I19" s="21">
        <v>20</v>
      </c>
      <c r="J19" s="22">
        <v>14.1</v>
      </c>
      <c r="K19" s="23">
        <v>14.1</v>
      </c>
      <c r="L19" s="24">
        <v>14.6</v>
      </c>
      <c r="M19" s="25">
        <v>1.1299999999999999</v>
      </c>
      <c r="N19" s="26">
        <v>1.18</v>
      </c>
      <c r="O19" s="27">
        <v>1.2</v>
      </c>
      <c r="P19" s="22">
        <v>5.4</v>
      </c>
      <c r="Q19" s="23">
        <v>5.0999999999999996</v>
      </c>
      <c r="R19" s="24">
        <v>5.0999999999999996</v>
      </c>
      <c r="S19" s="22">
        <v>7.7</v>
      </c>
      <c r="T19" s="23">
        <v>7.5</v>
      </c>
      <c r="U19" s="24">
        <v>7.6</v>
      </c>
      <c r="V19" s="26">
        <v>0.39</v>
      </c>
      <c r="W19" s="26">
        <v>0.37</v>
      </c>
      <c r="X19" s="27">
        <v>0.37</v>
      </c>
      <c r="AG19" s="119"/>
    </row>
    <row r="20" spans="1:33">
      <c r="A20" s="18"/>
      <c r="B20" s="84" t="s">
        <v>1</v>
      </c>
      <c r="C20" s="87">
        <v>18</v>
      </c>
      <c r="D20" s="20">
        <v>21</v>
      </c>
      <c r="E20" s="17">
        <v>17</v>
      </c>
      <c r="F20" s="21">
        <v>21</v>
      </c>
      <c r="G20" s="20">
        <v>22</v>
      </c>
      <c r="H20" s="17">
        <v>21</v>
      </c>
      <c r="I20" s="21">
        <v>23</v>
      </c>
      <c r="J20" s="22">
        <v>14.8</v>
      </c>
      <c r="K20" s="23">
        <v>15.3</v>
      </c>
      <c r="L20" s="24">
        <v>15.6</v>
      </c>
      <c r="M20" s="25">
        <v>1.0900000000000001</v>
      </c>
      <c r="N20" s="26">
        <v>1.1000000000000001</v>
      </c>
      <c r="O20" s="27">
        <v>1.0900000000000001</v>
      </c>
      <c r="P20" s="22">
        <v>2.6</v>
      </c>
      <c r="Q20" s="23">
        <v>3.2</v>
      </c>
      <c r="R20" s="24">
        <v>3.2</v>
      </c>
      <c r="S20" s="22">
        <v>7.3</v>
      </c>
      <c r="T20" s="23">
        <v>7.4</v>
      </c>
      <c r="U20" s="24">
        <v>7.4</v>
      </c>
      <c r="V20" s="26">
        <v>0.22</v>
      </c>
      <c r="W20" s="26">
        <v>0.22</v>
      </c>
      <c r="X20" s="27">
        <v>0.22</v>
      </c>
      <c r="AA20" s="1"/>
      <c r="AB20" s="3" t="s">
        <v>3</v>
      </c>
      <c r="AC20" s="3" t="s">
        <v>13</v>
      </c>
      <c r="AD20" s="3" t="s">
        <v>14</v>
      </c>
      <c r="AE20" s="3" t="s">
        <v>15</v>
      </c>
      <c r="AF20" s="16" t="s">
        <v>16</v>
      </c>
      <c r="AG20" s="147" t="s">
        <v>17</v>
      </c>
    </row>
    <row r="21" spans="1:33">
      <c r="A21" s="18"/>
      <c r="B21" s="84" t="s">
        <v>1</v>
      </c>
      <c r="C21" s="87">
        <v>19</v>
      </c>
      <c r="D21" s="20">
        <v>22</v>
      </c>
      <c r="E21" s="17">
        <v>23</v>
      </c>
      <c r="F21" s="21">
        <v>24</v>
      </c>
      <c r="G21" s="20">
        <v>17</v>
      </c>
      <c r="H21" s="17">
        <v>17</v>
      </c>
      <c r="I21" s="21">
        <v>16</v>
      </c>
      <c r="J21" s="22">
        <v>16.399999999999999</v>
      </c>
      <c r="K21" s="23">
        <v>16.399999999999999</v>
      </c>
      <c r="L21" s="24">
        <v>16.8</v>
      </c>
      <c r="M21" s="25">
        <v>1.1200000000000001</v>
      </c>
      <c r="N21" s="26">
        <v>1.1299999999999999</v>
      </c>
      <c r="O21" s="27">
        <v>1.1599999999999999</v>
      </c>
      <c r="P21" s="22">
        <v>6.4</v>
      </c>
      <c r="Q21" s="23">
        <v>6.5</v>
      </c>
      <c r="R21" s="24">
        <v>6.2</v>
      </c>
      <c r="S21" s="22">
        <v>7.8</v>
      </c>
      <c r="T21" s="23">
        <v>7.6</v>
      </c>
      <c r="U21" s="24">
        <v>7.7</v>
      </c>
      <c r="V21" s="26">
        <v>0.28000000000000003</v>
      </c>
      <c r="W21" s="26">
        <v>0.31</v>
      </c>
      <c r="X21" s="27">
        <v>0.34</v>
      </c>
      <c r="AA21" s="18">
        <v>1</v>
      </c>
      <c r="AB21" s="4" t="s">
        <v>10</v>
      </c>
      <c r="AC21" s="17">
        <f>AVERAGE(H3:H16)</f>
        <v>20.785714285714285</v>
      </c>
      <c r="AD21" s="28">
        <f>STDEV(H3:H16)</f>
        <v>2.9917468894526271</v>
      </c>
      <c r="AE21" s="28">
        <f>AD21/POWER(14,1/2)</f>
        <v>0.79957798916274181</v>
      </c>
      <c r="AF21" s="29" t="s">
        <v>48</v>
      </c>
      <c r="AG21" s="120"/>
    </row>
    <row r="22" spans="1:33">
      <c r="A22" s="18"/>
      <c r="B22" s="84" t="s">
        <v>1</v>
      </c>
      <c r="C22" s="87">
        <v>20</v>
      </c>
      <c r="D22" s="20">
        <v>18</v>
      </c>
      <c r="E22" s="17">
        <v>19</v>
      </c>
      <c r="F22" s="21">
        <v>17</v>
      </c>
      <c r="G22" s="20">
        <v>16</v>
      </c>
      <c r="H22" s="17">
        <v>17</v>
      </c>
      <c r="I22" s="21">
        <v>16</v>
      </c>
      <c r="J22" s="22">
        <v>15</v>
      </c>
      <c r="K22" s="23">
        <v>15.1</v>
      </c>
      <c r="L22" s="24">
        <v>15.2</v>
      </c>
      <c r="M22" s="25">
        <v>1.25</v>
      </c>
      <c r="N22" s="26">
        <v>1.21</v>
      </c>
      <c r="O22" s="27">
        <v>1.24</v>
      </c>
      <c r="P22" s="22">
        <v>5.5</v>
      </c>
      <c r="Q22" s="23">
        <v>5.4</v>
      </c>
      <c r="R22" s="24">
        <v>5.2</v>
      </c>
      <c r="S22" s="22">
        <v>7.1</v>
      </c>
      <c r="T22" s="23">
        <v>7.2</v>
      </c>
      <c r="U22" s="24">
        <v>7.1</v>
      </c>
      <c r="V22" s="26">
        <v>0.27</v>
      </c>
      <c r="W22" s="26">
        <v>0.24</v>
      </c>
      <c r="X22" s="27">
        <v>0.26</v>
      </c>
      <c r="AA22" s="18">
        <v>2</v>
      </c>
      <c r="AB22" s="4" t="s">
        <v>50</v>
      </c>
      <c r="AC22" s="17">
        <f>AVERAGE(H17:H30)</f>
        <v>19.857142857142858</v>
      </c>
      <c r="AD22" s="28">
        <f>STDEV(H17:H30)</f>
        <v>2.9050921568102464</v>
      </c>
      <c r="AE22" s="28">
        <f t="shared" ref="AE22" si="4">AD22/POWER(14,1/2)</f>
        <v>0.77641853769914992</v>
      </c>
      <c r="AF22" s="29" t="s">
        <v>48</v>
      </c>
      <c r="AG22" s="119">
        <f>TTEST(H3:H16,H17:H30,2,3)</f>
        <v>0.41234983391381708</v>
      </c>
    </row>
    <row r="23" spans="1:33" ht="17" thickBot="1">
      <c r="A23" s="18"/>
      <c r="B23" s="84" t="s">
        <v>1</v>
      </c>
      <c r="C23" s="87">
        <v>21</v>
      </c>
      <c r="D23" s="20">
        <v>18</v>
      </c>
      <c r="E23" s="17">
        <v>19</v>
      </c>
      <c r="F23" s="21">
        <v>17</v>
      </c>
      <c r="G23" s="20">
        <v>21</v>
      </c>
      <c r="H23" s="17">
        <v>21</v>
      </c>
      <c r="I23" s="21">
        <v>21</v>
      </c>
      <c r="J23" s="22">
        <v>18.2</v>
      </c>
      <c r="K23" s="23">
        <v>18.399999999999999</v>
      </c>
      <c r="L23" s="24">
        <v>17.7</v>
      </c>
      <c r="M23" s="25">
        <v>1.2</v>
      </c>
      <c r="N23" s="26">
        <v>1.1599999999999999</v>
      </c>
      <c r="O23" s="27">
        <v>1.19</v>
      </c>
      <c r="P23" s="22">
        <v>6.6</v>
      </c>
      <c r="Q23" s="23">
        <v>6.7</v>
      </c>
      <c r="R23" s="24">
        <v>6.7</v>
      </c>
      <c r="S23" s="22">
        <v>7.7</v>
      </c>
      <c r="T23" s="23">
        <v>7.5</v>
      </c>
      <c r="U23" s="24">
        <v>7.6</v>
      </c>
      <c r="V23" s="26">
        <v>0.82</v>
      </c>
      <c r="W23" s="26">
        <v>0.67</v>
      </c>
      <c r="X23" s="27">
        <v>0.7</v>
      </c>
      <c r="AG23" s="119"/>
    </row>
    <row r="24" spans="1:33">
      <c r="A24" s="18"/>
      <c r="B24" s="84" t="s">
        <v>1</v>
      </c>
      <c r="C24" s="87">
        <v>22</v>
      </c>
      <c r="D24" s="20">
        <v>24</v>
      </c>
      <c r="E24" s="17">
        <v>21</v>
      </c>
      <c r="F24" s="21">
        <v>22</v>
      </c>
      <c r="G24" s="20">
        <v>22</v>
      </c>
      <c r="H24" s="17">
        <v>23</v>
      </c>
      <c r="I24" s="21">
        <v>20</v>
      </c>
      <c r="J24" s="22">
        <v>16.5</v>
      </c>
      <c r="K24" s="23">
        <v>15.7</v>
      </c>
      <c r="L24" s="24">
        <v>15.7</v>
      </c>
      <c r="M24" s="25">
        <v>1.08</v>
      </c>
      <c r="N24" s="26">
        <v>1.06</v>
      </c>
      <c r="O24" s="27">
        <v>1.01</v>
      </c>
      <c r="P24" s="22">
        <v>5.7</v>
      </c>
      <c r="Q24" s="23">
        <v>5.3</v>
      </c>
      <c r="R24" s="24">
        <v>5.0999999999999996</v>
      </c>
      <c r="S24" s="22">
        <v>7.9</v>
      </c>
      <c r="T24" s="23">
        <v>7.6</v>
      </c>
      <c r="U24" s="24">
        <v>7.9</v>
      </c>
      <c r="V24" s="26">
        <v>0.57999999999999996</v>
      </c>
      <c r="W24" s="26">
        <v>0.41</v>
      </c>
      <c r="X24" s="27">
        <v>0.4</v>
      </c>
      <c r="AA24" s="1"/>
      <c r="AB24" s="3" t="s">
        <v>4</v>
      </c>
      <c r="AC24" s="3" t="s">
        <v>13</v>
      </c>
      <c r="AD24" s="3" t="s">
        <v>14</v>
      </c>
      <c r="AE24" s="3" t="s">
        <v>15</v>
      </c>
      <c r="AF24" s="16" t="s">
        <v>16</v>
      </c>
      <c r="AG24" s="147" t="s">
        <v>17</v>
      </c>
    </row>
    <row r="25" spans="1:33">
      <c r="A25" s="18"/>
      <c r="B25" s="84" t="s">
        <v>1</v>
      </c>
      <c r="C25" s="87">
        <v>23</v>
      </c>
      <c r="D25" s="20">
        <v>17</v>
      </c>
      <c r="E25" s="17">
        <v>18</v>
      </c>
      <c r="F25" s="21">
        <v>17</v>
      </c>
      <c r="G25" s="20">
        <v>23</v>
      </c>
      <c r="H25" s="17">
        <v>23</v>
      </c>
      <c r="I25" s="21">
        <v>24</v>
      </c>
      <c r="J25" s="22">
        <v>19.899999999999999</v>
      </c>
      <c r="K25" s="23">
        <v>20</v>
      </c>
      <c r="L25" s="24">
        <v>20.399999999999999</v>
      </c>
      <c r="M25" s="25">
        <v>1.1599999999999999</v>
      </c>
      <c r="N25" s="26">
        <v>1.1499999999999999</v>
      </c>
      <c r="O25" s="27">
        <v>1.1599999999999999</v>
      </c>
      <c r="P25" s="22">
        <v>5.5</v>
      </c>
      <c r="Q25" s="23">
        <v>5.2</v>
      </c>
      <c r="R25" s="24">
        <v>5.2</v>
      </c>
      <c r="S25" s="22">
        <v>6.4</v>
      </c>
      <c r="T25" s="23">
        <v>6.9</v>
      </c>
      <c r="U25" s="24">
        <v>6.6</v>
      </c>
      <c r="V25" s="26">
        <v>0.39</v>
      </c>
      <c r="W25" s="26">
        <v>0.39</v>
      </c>
      <c r="X25" s="27">
        <v>0.38</v>
      </c>
      <c r="AA25" s="18">
        <v>1</v>
      </c>
      <c r="AB25" s="4" t="s">
        <v>10</v>
      </c>
      <c r="AC25" s="17">
        <f>AVERAGE(I3:I16)</f>
        <v>20.928571428571427</v>
      </c>
      <c r="AD25" s="28">
        <f>STDEV(I3:I16)</f>
        <v>2.0926349130034314</v>
      </c>
      <c r="AE25" s="28">
        <f>AD25/POWER(14,1/2)</f>
        <v>0.55928020571859527</v>
      </c>
      <c r="AF25" s="29" t="s">
        <v>48</v>
      </c>
      <c r="AG25" s="120"/>
    </row>
    <row r="26" spans="1:33">
      <c r="A26" s="18"/>
      <c r="B26" s="84" t="s">
        <v>1</v>
      </c>
      <c r="C26" s="87">
        <v>24</v>
      </c>
      <c r="D26" s="20">
        <v>24</v>
      </c>
      <c r="E26" s="17">
        <v>22</v>
      </c>
      <c r="F26" s="21">
        <v>22</v>
      </c>
      <c r="G26" s="20">
        <v>17</v>
      </c>
      <c r="H26" s="17">
        <v>18</v>
      </c>
      <c r="I26" s="21">
        <v>17</v>
      </c>
      <c r="J26" s="22">
        <v>19.3</v>
      </c>
      <c r="K26" s="23">
        <v>18.5</v>
      </c>
      <c r="L26" s="24">
        <v>18</v>
      </c>
      <c r="M26" s="25">
        <v>1.03</v>
      </c>
      <c r="N26" s="26">
        <v>1.05</v>
      </c>
      <c r="O26" s="27">
        <v>1.07</v>
      </c>
      <c r="P26" s="22">
        <v>5.3</v>
      </c>
      <c r="Q26" s="23">
        <v>5.4</v>
      </c>
      <c r="R26" s="24">
        <v>5.5</v>
      </c>
      <c r="S26" s="22">
        <v>7.8</v>
      </c>
      <c r="T26" s="23">
        <v>7.6</v>
      </c>
      <c r="U26" s="24">
        <v>7.8</v>
      </c>
      <c r="V26" s="26">
        <v>0.3</v>
      </c>
      <c r="W26" s="26">
        <v>0.31</v>
      </c>
      <c r="X26" s="27">
        <v>0.35</v>
      </c>
      <c r="AA26" s="18">
        <v>2</v>
      </c>
      <c r="AB26" s="4" t="s">
        <v>50</v>
      </c>
      <c r="AC26" s="17">
        <f>AVERAGE(I17:I30)</f>
        <v>19.785714285714285</v>
      </c>
      <c r="AD26" s="28">
        <f>STDEV(I17:I30)</f>
        <v>3.4680646659877246</v>
      </c>
      <c r="AE26" s="28">
        <f t="shared" ref="AE26" si="5">AD26/POWER(14,1/2)</f>
        <v>0.92687926966447653</v>
      </c>
      <c r="AF26" s="29" t="s">
        <v>48</v>
      </c>
      <c r="AG26" s="119">
        <f>TTEST(I3:I16,I17:I30,2,3)</f>
        <v>0.30289441675430584</v>
      </c>
    </row>
    <row r="27" spans="1:33" ht="17" thickBot="1">
      <c r="A27" s="18"/>
      <c r="B27" s="84" t="s">
        <v>1</v>
      </c>
      <c r="C27" s="87">
        <v>25</v>
      </c>
      <c r="D27" s="20">
        <v>24</v>
      </c>
      <c r="E27" s="17">
        <v>22</v>
      </c>
      <c r="F27" s="21">
        <v>24</v>
      </c>
      <c r="G27" s="20">
        <v>15</v>
      </c>
      <c r="H27" s="17">
        <v>15</v>
      </c>
      <c r="I27" s="21">
        <v>16</v>
      </c>
      <c r="J27" s="22">
        <v>16.7</v>
      </c>
      <c r="K27" s="23">
        <v>17.3</v>
      </c>
      <c r="L27" s="24">
        <v>17.3</v>
      </c>
      <c r="M27" s="25">
        <v>1.02</v>
      </c>
      <c r="N27" s="26">
        <v>1.02</v>
      </c>
      <c r="O27" s="27">
        <v>1.05</v>
      </c>
      <c r="P27" s="22">
        <v>3.8</v>
      </c>
      <c r="Q27" s="23">
        <v>4.2</v>
      </c>
      <c r="R27" s="24">
        <v>3.7</v>
      </c>
      <c r="S27" s="22">
        <v>7.4</v>
      </c>
      <c r="T27" s="23">
        <v>7.4</v>
      </c>
      <c r="U27" s="24">
        <v>7.6</v>
      </c>
      <c r="V27" s="26">
        <v>0.6</v>
      </c>
      <c r="W27" s="26">
        <v>0.5</v>
      </c>
      <c r="X27" s="27">
        <v>0.45</v>
      </c>
      <c r="AG27" s="119"/>
    </row>
    <row r="28" spans="1:33" ht="17" thickBot="1">
      <c r="A28" s="18"/>
      <c r="B28" s="84" t="s">
        <v>1</v>
      </c>
      <c r="C28" s="87">
        <v>26</v>
      </c>
      <c r="D28" s="20">
        <v>19</v>
      </c>
      <c r="E28" s="17">
        <v>20</v>
      </c>
      <c r="F28" s="21">
        <v>20</v>
      </c>
      <c r="G28" s="20">
        <v>19</v>
      </c>
      <c r="H28" s="17">
        <v>19</v>
      </c>
      <c r="I28" s="21">
        <v>20</v>
      </c>
      <c r="J28" s="22">
        <v>14.1</v>
      </c>
      <c r="K28" s="23">
        <v>15.1</v>
      </c>
      <c r="L28" s="24">
        <v>15.2</v>
      </c>
      <c r="M28" s="25">
        <v>1.08</v>
      </c>
      <c r="N28" s="26">
        <v>1.0900000000000001</v>
      </c>
      <c r="O28" s="27">
        <v>1.07</v>
      </c>
      <c r="P28" s="22">
        <v>4.3</v>
      </c>
      <c r="Q28" s="23">
        <v>4.2</v>
      </c>
      <c r="R28" s="24">
        <v>4.2</v>
      </c>
      <c r="S28" s="22">
        <v>6.7</v>
      </c>
      <c r="T28" s="23">
        <v>7.1</v>
      </c>
      <c r="U28" s="24">
        <v>7</v>
      </c>
      <c r="V28" s="26">
        <v>0.57999999999999996</v>
      </c>
      <c r="W28" s="26">
        <v>0.43</v>
      </c>
      <c r="X28" s="27">
        <v>0.4</v>
      </c>
      <c r="AA28" s="46" t="s">
        <v>20</v>
      </c>
      <c r="AB28" s="47"/>
      <c r="AC28" s="47"/>
      <c r="AD28" s="47"/>
      <c r="AE28" s="47"/>
      <c r="AF28" s="47"/>
      <c r="AG28" s="149"/>
    </row>
    <row r="29" spans="1:33">
      <c r="A29" s="18"/>
      <c r="B29" s="84" t="s">
        <v>1</v>
      </c>
      <c r="C29" s="87">
        <v>27</v>
      </c>
      <c r="D29" s="20">
        <v>23</v>
      </c>
      <c r="E29" s="17">
        <v>17</v>
      </c>
      <c r="F29" s="21">
        <v>21</v>
      </c>
      <c r="G29" s="20">
        <v>19</v>
      </c>
      <c r="H29" s="17">
        <v>21</v>
      </c>
      <c r="I29" s="21">
        <v>20</v>
      </c>
      <c r="J29" s="22">
        <v>19.899999999999999</v>
      </c>
      <c r="K29" s="23">
        <v>18.8</v>
      </c>
      <c r="L29" s="24">
        <v>18.399999999999999</v>
      </c>
      <c r="M29" s="25">
        <v>1.0900000000000001</v>
      </c>
      <c r="N29" s="26">
        <v>1.1000000000000001</v>
      </c>
      <c r="O29" s="27">
        <v>1.1000000000000001</v>
      </c>
      <c r="P29" s="22">
        <v>4.8</v>
      </c>
      <c r="Q29" s="23">
        <v>4.3</v>
      </c>
      <c r="R29" s="24">
        <v>4.5</v>
      </c>
      <c r="S29" s="22">
        <v>7.2</v>
      </c>
      <c r="T29" s="23">
        <v>7.2</v>
      </c>
      <c r="U29" s="24">
        <v>7.1</v>
      </c>
      <c r="V29" s="26">
        <v>0.67</v>
      </c>
      <c r="W29" s="26">
        <v>0.66</v>
      </c>
      <c r="X29" s="27">
        <v>0.69</v>
      </c>
      <c r="AA29" s="1"/>
      <c r="AB29" s="3" t="s">
        <v>2</v>
      </c>
      <c r="AC29" s="3" t="s">
        <v>13</v>
      </c>
      <c r="AD29" s="3" t="s">
        <v>14</v>
      </c>
      <c r="AE29" s="3" t="s">
        <v>15</v>
      </c>
      <c r="AF29" s="16" t="s">
        <v>16</v>
      </c>
      <c r="AG29" s="147" t="s">
        <v>17</v>
      </c>
    </row>
    <row r="30" spans="1:33" ht="17" thickBot="1">
      <c r="A30" s="5"/>
      <c r="B30" s="83" t="s">
        <v>1</v>
      </c>
      <c r="C30" s="85">
        <v>28</v>
      </c>
      <c r="D30" s="31">
        <v>17</v>
      </c>
      <c r="E30" s="30">
        <v>17</v>
      </c>
      <c r="F30" s="32">
        <v>17</v>
      </c>
      <c r="G30" s="31">
        <v>26</v>
      </c>
      <c r="H30" s="30">
        <v>26</v>
      </c>
      <c r="I30" s="32">
        <v>28</v>
      </c>
      <c r="J30" s="33">
        <v>12.4</v>
      </c>
      <c r="K30" s="34">
        <v>12.5</v>
      </c>
      <c r="L30" s="35">
        <v>13.8</v>
      </c>
      <c r="M30" s="36">
        <v>1.04</v>
      </c>
      <c r="N30" s="37">
        <v>1.06</v>
      </c>
      <c r="O30" s="38">
        <v>1.02</v>
      </c>
      <c r="P30" s="33">
        <v>3.3</v>
      </c>
      <c r="Q30" s="34">
        <v>3.7</v>
      </c>
      <c r="R30" s="35">
        <v>3.5</v>
      </c>
      <c r="S30" s="33">
        <v>7.2</v>
      </c>
      <c r="T30" s="34">
        <v>7.3</v>
      </c>
      <c r="U30" s="35">
        <v>7.2</v>
      </c>
      <c r="V30" s="37">
        <v>0.37</v>
      </c>
      <c r="W30" s="37">
        <v>0.35</v>
      </c>
      <c r="X30" s="38">
        <v>0.36</v>
      </c>
      <c r="AA30" s="18">
        <v>1</v>
      </c>
      <c r="AB30" s="4" t="s">
        <v>10</v>
      </c>
      <c r="AC30" s="23">
        <f>AVERAGE(J3:J16)</f>
        <v>15.692857142857141</v>
      </c>
      <c r="AD30" s="23">
        <f>STDEV(J3:J16)</f>
        <v>2.419301960901536</v>
      </c>
      <c r="AE30" s="23">
        <f>AD30/POWER(14,1/2)</f>
        <v>0.64658564663170814</v>
      </c>
      <c r="AF30" s="29" t="s">
        <v>48</v>
      </c>
      <c r="AG30" s="120"/>
    </row>
    <row r="31" spans="1:33">
      <c r="AA31" s="18">
        <v>2</v>
      </c>
      <c r="AB31" s="4" t="s">
        <v>50</v>
      </c>
      <c r="AC31" s="23">
        <f>AVERAGE(J17:J30)</f>
        <v>15.928571428571429</v>
      </c>
      <c r="AD31" s="23">
        <f>STDEV(J17:J30)</f>
        <v>2.6759408328024192</v>
      </c>
      <c r="AE31" s="23">
        <f t="shared" ref="AE31" si="6">AD31/POWER(14,1/2)</f>
        <v>0.71517527025894179</v>
      </c>
      <c r="AF31" s="29" t="s">
        <v>48</v>
      </c>
      <c r="AG31" s="119">
        <f>TTEST(J3:J16,J17:J30,2,3)</f>
        <v>0.80879466534904476</v>
      </c>
    </row>
    <row r="32" spans="1:33" ht="17" thickBot="1">
      <c r="AG32" s="119"/>
    </row>
    <row r="33" spans="27:33">
      <c r="AA33" s="1"/>
      <c r="AB33" s="3" t="s">
        <v>3</v>
      </c>
      <c r="AC33" s="3" t="s">
        <v>13</v>
      </c>
      <c r="AD33" s="3" t="s">
        <v>14</v>
      </c>
      <c r="AE33" s="3" t="s">
        <v>15</v>
      </c>
      <c r="AF33" s="16" t="s">
        <v>16</v>
      </c>
      <c r="AG33" s="147" t="s">
        <v>17</v>
      </c>
    </row>
    <row r="34" spans="27:33">
      <c r="AA34" s="18">
        <v>1</v>
      </c>
      <c r="AB34" s="4" t="s">
        <v>10</v>
      </c>
      <c r="AC34" s="23">
        <f>AVERAGE(K3:K16)</f>
        <v>15.685714285714287</v>
      </c>
      <c r="AD34" s="23">
        <f>STDEV(K3:K16)</f>
        <v>2.5394903010271452</v>
      </c>
      <c r="AE34" s="23">
        <f>AD34/POWER(14,1/2)</f>
        <v>0.67870733167707131</v>
      </c>
      <c r="AF34" s="29" t="s">
        <v>48</v>
      </c>
      <c r="AG34" s="120"/>
    </row>
    <row r="35" spans="27:33">
      <c r="AA35" s="18">
        <v>2</v>
      </c>
      <c r="AB35" s="4" t="s">
        <v>50</v>
      </c>
      <c r="AC35" s="23">
        <f>AVERAGE(K17:K30)</f>
        <v>15.85</v>
      </c>
      <c r="AD35" s="23">
        <f>STDEV(K17:K30)</f>
        <v>2.5530524716654175</v>
      </c>
      <c r="AE35" s="23">
        <f t="shared" ref="AE35" si="7">AD35/POWER(14,1/2)</f>
        <v>0.68233197424488412</v>
      </c>
      <c r="AF35" s="29" t="s">
        <v>48</v>
      </c>
      <c r="AG35" s="119">
        <f>TTEST(K3:K16,K17:K30,2,3)</f>
        <v>0.86577838149451203</v>
      </c>
    </row>
    <row r="36" spans="27:33" ht="17" thickBot="1">
      <c r="AG36" s="119"/>
    </row>
    <row r="37" spans="27:33">
      <c r="AA37" s="1"/>
      <c r="AB37" s="3" t="s">
        <v>4</v>
      </c>
      <c r="AC37" s="3" t="s">
        <v>13</v>
      </c>
      <c r="AD37" s="3" t="s">
        <v>14</v>
      </c>
      <c r="AE37" s="3" t="s">
        <v>15</v>
      </c>
      <c r="AF37" s="16" t="s">
        <v>16</v>
      </c>
      <c r="AG37" s="147" t="s">
        <v>17</v>
      </c>
    </row>
    <row r="38" spans="27:33">
      <c r="AA38" s="18">
        <v>1</v>
      </c>
      <c r="AB38" s="4" t="s">
        <v>10</v>
      </c>
      <c r="AC38" s="23">
        <f>AVERAGE(L3:L16)</f>
        <v>15.964285714285712</v>
      </c>
      <c r="AD38" s="23">
        <f>STDEV(L3:L16)</f>
        <v>2.533348997445322</v>
      </c>
      <c r="AE38" s="23">
        <f>AD38/POWER(14,1/2)</f>
        <v>0.67706599925483202</v>
      </c>
      <c r="AF38" s="29" t="s">
        <v>48</v>
      </c>
      <c r="AG38" s="120"/>
    </row>
    <row r="39" spans="27:33">
      <c r="AA39" s="18">
        <v>2</v>
      </c>
      <c r="AB39" s="4" t="s">
        <v>50</v>
      </c>
      <c r="AC39" s="23">
        <f>AVERAGE(L17:L30)</f>
        <v>16.071428571428573</v>
      </c>
      <c r="AD39" s="23">
        <f>STDEV(L17:L30)</f>
        <v>2.1748310531832149</v>
      </c>
      <c r="AE39" s="23">
        <f t="shared" ref="AE39" si="8">AD39/POWER(14,1/2)</f>
        <v>0.58124804822345189</v>
      </c>
      <c r="AF39" s="29" t="s">
        <v>48</v>
      </c>
      <c r="AG39" s="119">
        <f>TTEST(L3:L16,L17:L30,2,3)</f>
        <v>0.90537195078514676</v>
      </c>
    </row>
    <row r="40" spans="27:33" ht="17" thickBot="1">
      <c r="AG40" s="119"/>
    </row>
    <row r="41" spans="27:33" ht="17" thickBot="1">
      <c r="AA41" s="49" t="s">
        <v>21</v>
      </c>
      <c r="AB41" s="50"/>
      <c r="AC41" s="50"/>
      <c r="AD41" s="50"/>
      <c r="AE41" s="50"/>
      <c r="AF41" s="50"/>
      <c r="AG41" s="150"/>
    </row>
    <row r="42" spans="27:33">
      <c r="AA42" s="1"/>
      <c r="AB42" s="3" t="s">
        <v>2</v>
      </c>
      <c r="AC42" s="3" t="s">
        <v>13</v>
      </c>
      <c r="AD42" s="3" t="s">
        <v>14</v>
      </c>
      <c r="AE42" s="3" t="s">
        <v>15</v>
      </c>
      <c r="AF42" s="16" t="s">
        <v>16</v>
      </c>
      <c r="AG42" s="147" t="s">
        <v>17</v>
      </c>
    </row>
    <row r="43" spans="27:33">
      <c r="AA43" s="18">
        <v>1</v>
      </c>
      <c r="AB43" s="4" t="s">
        <v>10</v>
      </c>
      <c r="AC43" s="26">
        <f>AVERAGE(M3:M16)</f>
        <v>1.0907142857142857</v>
      </c>
      <c r="AD43" s="26">
        <f>STDEV(M3:M16)</f>
        <v>0.10216610048304714</v>
      </c>
      <c r="AE43" s="26">
        <f>AD43/POWER(14,1/2)</f>
        <v>2.7305038896448721E-2</v>
      </c>
      <c r="AF43" s="29" t="s">
        <v>48</v>
      </c>
      <c r="AG43" s="120"/>
    </row>
    <row r="44" spans="27:33">
      <c r="AA44" s="18">
        <v>2</v>
      </c>
      <c r="AB44" s="4" t="s">
        <v>50</v>
      </c>
      <c r="AC44" s="26">
        <f>AVERAGE(M17:M30)</f>
        <v>1.0971428571428572</v>
      </c>
      <c r="AD44" s="26">
        <f>STDEV(M17:M30)</f>
        <v>6.8884359219310021E-2</v>
      </c>
      <c r="AE44" s="26">
        <f t="shared" ref="AE44" si="9">AD44/POWER(14,1/2)</f>
        <v>1.8410119393294358E-2</v>
      </c>
      <c r="AF44" s="29" t="s">
        <v>48</v>
      </c>
      <c r="AG44" s="119">
        <f>TTEST(M3:M16,M17:M30,2,3)</f>
        <v>0.84695872639432956</v>
      </c>
    </row>
    <row r="45" spans="27:33" ht="17" thickBot="1">
      <c r="AC45" s="26"/>
      <c r="AD45" s="26"/>
      <c r="AE45" s="26"/>
      <c r="AG45" s="119"/>
    </row>
    <row r="46" spans="27:33">
      <c r="AA46" s="1"/>
      <c r="AB46" s="3" t="s">
        <v>3</v>
      </c>
      <c r="AC46" s="14" t="s">
        <v>13</v>
      </c>
      <c r="AD46" s="14" t="s">
        <v>14</v>
      </c>
      <c r="AE46" s="14" t="s">
        <v>15</v>
      </c>
      <c r="AF46" s="16" t="s">
        <v>16</v>
      </c>
      <c r="AG46" s="147" t="s">
        <v>17</v>
      </c>
    </row>
    <row r="47" spans="27:33">
      <c r="AA47" s="18">
        <v>1</v>
      </c>
      <c r="AB47" s="4" t="s">
        <v>10</v>
      </c>
      <c r="AC47" s="26">
        <f>AVERAGE(N3:N16)</f>
        <v>1.125</v>
      </c>
      <c r="AD47" s="26">
        <f>STDEV(N3:N16)</f>
        <v>6.4539790946241932E-2</v>
      </c>
      <c r="AE47" s="26">
        <f>AD47/POWER(14,1/2)</f>
        <v>1.7248984681060862E-2</v>
      </c>
      <c r="AF47" s="29" t="s">
        <v>48</v>
      </c>
      <c r="AG47" s="120"/>
    </row>
    <row r="48" spans="27:33">
      <c r="AA48" s="18">
        <v>2</v>
      </c>
      <c r="AB48" s="4" t="s">
        <v>50</v>
      </c>
      <c r="AC48" s="26">
        <f>AVERAGE(N17:N30)</f>
        <v>1.0985714285714285</v>
      </c>
      <c r="AD48" s="26">
        <f>STDEV(N17:N30)</f>
        <v>5.9853300513986504E-2</v>
      </c>
      <c r="AE48" s="26">
        <f t="shared" ref="AE48" si="10">AD48/POWER(14,1/2)</f>
        <v>1.5996467427925581E-2</v>
      </c>
      <c r="AF48" s="29" t="s">
        <v>48</v>
      </c>
      <c r="AG48" s="119">
        <f>TTEST(N3:N16,N17:N30,2,3)</f>
        <v>0.27157634222935567</v>
      </c>
    </row>
    <row r="49" spans="27:33" ht="17" thickBot="1">
      <c r="AC49" s="26"/>
      <c r="AD49" s="26"/>
      <c r="AE49" s="26"/>
      <c r="AG49" s="119"/>
    </row>
    <row r="50" spans="27:33">
      <c r="AA50" s="1"/>
      <c r="AB50" s="3" t="s">
        <v>4</v>
      </c>
      <c r="AC50" s="14" t="s">
        <v>13</v>
      </c>
      <c r="AD50" s="14" t="s">
        <v>14</v>
      </c>
      <c r="AE50" s="14" t="s">
        <v>15</v>
      </c>
      <c r="AF50" s="16" t="s">
        <v>16</v>
      </c>
      <c r="AG50" s="147" t="s">
        <v>17</v>
      </c>
    </row>
    <row r="51" spans="27:33">
      <c r="AA51" s="18">
        <v>1</v>
      </c>
      <c r="AB51" s="4" t="s">
        <v>10</v>
      </c>
      <c r="AC51" s="26">
        <f>AVERAGE(O3:O16)</f>
        <v>1.1085714285714288</v>
      </c>
      <c r="AD51" s="26">
        <f>STDEV(O3:O16)</f>
        <v>7.6747051344725217E-2</v>
      </c>
      <c r="AE51" s="26">
        <f>AD51/POWER(14,1/2)</f>
        <v>2.0511512255507861E-2</v>
      </c>
      <c r="AF51" s="29" t="s">
        <v>48</v>
      </c>
      <c r="AG51" s="120"/>
    </row>
    <row r="52" spans="27:33">
      <c r="AA52" s="18">
        <v>2</v>
      </c>
      <c r="AB52" s="4" t="s">
        <v>50</v>
      </c>
      <c r="AC52" s="26">
        <f>AVERAGE(O17:O30)</f>
        <v>1.102857142857143</v>
      </c>
      <c r="AD52" s="26">
        <f>STDEV(O17:O30)</f>
        <v>7.3946817836414463E-2</v>
      </c>
      <c r="AE52" s="26">
        <f t="shared" ref="AE52" si="11">AD52/POWER(14,1/2)</f>
        <v>1.9763118370431945E-2</v>
      </c>
      <c r="AF52" s="29" t="s">
        <v>48</v>
      </c>
      <c r="AG52" s="119">
        <f>TTEST(O3:O16,O17:O30,2,3)</f>
        <v>0.84256031059048431</v>
      </c>
    </row>
    <row r="53" spans="27:33" ht="17" thickBot="1">
      <c r="AG53" s="119"/>
    </row>
    <row r="54" spans="27:33" ht="17" thickBot="1">
      <c r="AA54" s="52" t="s">
        <v>22</v>
      </c>
      <c r="AB54" s="53"/>
      <c r="AC54" s="53"/>
      <c r="AD54" s="53"/>
      <c r="AE54" s="53"/>
      <c r="AF54" s="53"/>
      <c r="AG54" s="151"/>
    </row>
    <row r="55" spans="27:33">
      <c r="AA55" s="1"/>
      <c r="AB55" s="3" t="s">
        <v>2</v>
      </c>
      <c r="AC55" s="3" t="s">
        <v>13</v>
      </c>
      <c r="AD55" s="3" t="s">
        <v>14</v>
      </c>
      <c r="AE55" s="3" t="s">
        <v>15</v>
      </c>
      <c r="AF55" s="16" t="s">
        <v>16</v>
      </c>
      <c r="AG55" s="147" t="s">
        <v>17</v>
      </c>
    </row>
    <row r="56" spans="27:33">
      <c r="AA56" s="18">
        <v>1</v>
      </c>
      <c r="AB56" s="4" t="s">
        <v>10</v>
      </c>
      <c r="AC56" s="23">
        <f>AVERAGE(P3:P16)</f>
        <v>4.8928571428571415</v>
      </c>
      <c r="AD56" s="23">
        <f>STDEV(P3:P16)</f>
        <v>0.93188335826250368</v>
      </c>
      <c r="AE56" s="23">
        <f>AD56/POWER(14,1/2)</f>
        <v>0.24905630364675743</v>
      </c>
      <c r="AF56" s="29" t="s">
        <v>48</v>
      </c>
      <c r="AG56" s="120"/>
    </row>
    <row r="57" spans="27:33">
      <c r="AA57" s="18">
        <v>2</v>
      </c>
      <c r="AB57" s="4" t="s">
        <v>50</v>
      </c>
      <c r="AC57" s="23">
        <f>AVERAGE(P17:P30)</f>
        <v>5.0428571428571427</v>
      </c>
      <c r="AD57" s="23">
        <f>STDEV(P17:P30)</f>
        <v>1.2327045224060997</v>
      </c>
      <c r="AE57" s="23">
        <f t="shared" ref="AE57" si="12">AD57/POWER(14,1/2)</f>
        <v>0.32945414156931618</v>
      </c>
      <c r="AF57" s="29" t="s">
        <v>48</v>
      </c>
      <c r="AG57" s="119">
        <f>TTEST(P3:P16,P17:P30,2,3)</f>
        <v>0.7196117018746091</v>
      </c>
    </row>
    <row r="58" spans="27:33" ht="17" thickBot="1">
      <c r="AG58" s="119"/>
    </row>
    <row r="59" spans="27:33">
      <c r="AA59" s="1"/>
      <c r="AB59" s="3" t="s">
        <v>3</v>
      </c>
      <c r="AC59" s="3" t="s">
        <v>13</v>
      </c>
      <c r="AD59" s="3" t="s">
        <v>14</v>
      </c>
      <c r="AE59" s="3" t="s">
        <v>15</v>
      </c>
      <c r="AF59" s="16" t="s">
        <v>16</v>
      </c>
      <c r="AG59" s="147" t="s">
        <v>17</v>
      </c>
    </row>
    <row r="60" spans="27:33">
      <c r="AA60" s="18">
        <v>1</v>
      </c>
      <c r="AB60" s="4" t="s">
        <v>10</v>
      </c>
      <c r="AC60" s="23">
        <f>AVERAGE(Q3:Q16)</f>
        <v>4.8357142857142863</v>
      </c>
      <c r="AD60" s="23">
        <f>STDEV(Q3:Q16)</f>
        <v>0.92786532747703343</v>
      </c>
      <c r="AE60" s="23">
        <f>AD60/POWER(14,1/2)</f>
        <v>0.24798243974899031</v>
      </c>
      <c r="AF60" s="29" t="s">
        <v>48</v>
      </c>
      <c r="AG60" s="120"/>
    </row>
    <row r="61" spans="27:33">
      <c r="AA61" s="18">
        <v>2</v>
      </c>
      <c r="AB61" s="4" t="s">
        <v>50</v>
      </c>
      <c r="AC61" s="23">
        <f>AVERAGE(Q17:Q30)</f>
        <v>5.0142857142857151</v>
      </c>
      <c r="AD61" s="23">
        <f>STDEV(Q17:Q30)</f>
        <v>1.0668841353407328</v>
      </c>
      <c r="AE61" s="23">
        <f t="shared" ref="AE61" si="13">AD61/POWER(14,1/2)</f>
        <v>0.2851367789878273</v>
      </c>
      <c r="AF61" s="29" t="s">
        <v>48</v>
      </c>
      <c r="AG61" s="119">
        <f>TTEST(Q3:Q16,Q17:Q30,2,3)</f>
        <v>0.64055019202207963</v>
      </c>
    </row>
    <row r="62" spans="27:33" ht="17" thickBot="1">
      <c r="AC62" s="23"/>
      <c r="AD62" s="23"/>
      <c r="AE62" s="23"/>
      <c r="AG62" s="119"/>
    </row>
    <row r="63" spans="27:33">
      <c r="AA63" s="1"/>
      <c r="AB63" s="3" t="s">
        <v>4</v>
      </c>
      <c r="AC63" s="11" t="s">
        <v>13</v>
      </c>
      <c r="AD63" s="11" t="s">
        <v>14</v>
      </c>
      <c r="AE63" s="11" t="s">
        <v>15</v>
      </c>
      <c r="AF63" s="16" t="s">
        <v>16</v>
      </c>
      <c r="AG63" s="147" t="s">
        <v>17</v>
      </c>
    </row>
    <row r="64" spans="27:33">
      <c r="AA64" s="18">
        <v>1</v>
      </c>
      <c r="AB64" s="4" t="s">
        <v>10</v>
      </c>
      <c r="AC64" s="23">
        <f>AVERAGE(R3:R16)</f>
        <v>4.7785714285714294</v>
      </c>
      <c r="AD64" s="23">
        <f>STDEV(R3:R16)</f>
        <v>0.96011102837806661</v>
      </c>
      <c r="AE64" s="23">
        <f>AD64/POWER(14,1/2)</f>
        <v>0.256600465818137</v>
      </c>
      <c r="AF64" s="29" t="s">
        <v>48</v>
      </c>
      <c r="AG64" s="120"/>
    </row>
    <row r="65" spans="27:33">
      <c r="AA65" s="18">
        <v>2</v>
      </c>
      <c r="AB65" s="4" t="s">
        <v>50</v>
      </c>
      <c r="AC65" s="23">
        <f>AVERAGE(R17:R30)</f>
        <v>4.9500000000000011</v>
      </c>
      <c r="AD65" s="23">
        <f>STDEV(R17:R30)</f>
        <v>1.1202678251203981</v>
      </c>
      <c r="AE65" s="23">
        <f t="shared" ref="AE65" si="14">AD65/POWER(14,1/2)</f>
        <v>0.29940417021620824</v>
      </c>
      <c r="AF65" s="29" t="s">
        <v>48</v>
      </c>
      <c r="AG65" s="119">
        <f>TTEST(R3:R16,R17:R30,2,3)</f>
        <v>0.66741670842323408</v>
      </c>
    </row>
    <row r="66" spans="27:33" ht="17" thickBot="1">
      <c r="AG66" s="119"/>
    </row>
    <row r="67" spans="27:33" ht="17" thickBot="1">
      <c r="AA67" s="55" t="s">
        <v>23</v>
      </c>
      <c r="AB67" s="56"/>
      <c r="AC67" s="56"/>
      <c r="AD67" s="56"/>
      <c r="AE67" s="56"/>
      <c r="AF67" s="56"/>
      <c r="AG67" s="152"/>
    </row>
    <row r="68" spans="27:33">
      <c r="AA68" s="1"/>
      <c r="AB68" s="3" t="s">
        <v>2</v>
      </c>
      <c r="AC68" s="3" t="s">
        <v>13</v>
      </c>
      <c r="AD68" s="3" t="s">
        <v>14</v>
      </c>
      <c r="AE68" s="3" t="s">
        <v>15</v>
      </c>
      <c r="AF68" s="16" t="s">
        <v>16</v>
      </c>
      <c r="AG68" s="147" t="s">
        <v>17</v>
      </c>
    </row>
    <row r="69" spans="27:33">
      <c r="AA69" s="18">
        <v>1</v>
      </c>
      <c r="AB69" s="4" t="s">
        <v>10</v>
      </c>
      <c r="AC69" s="23">
        <f>AVERAGE(S3:S16)</f>
        <v>7.3285714285714274</v>
      </c>
      <c r="AD69" s="23">
        <f>STDEV(S3:S16)</f>
        <v>0.27012410660108244</v>
      </c>
      <c r="AE69" s="23">
        <f>AD69/POWER(14,1/2)</f>
        <v>7.2193704200689407E-2</v>
      </c>
      <c r="AF69" s="29" t="s">
        <v>48</v>
      </c>
      <c r="AG69" s="120"/>
    </row>
    <row r="70" spans="27:33">
      <c r="AA70" s="18">
        <v>2</v>
      </c>
      <c r="AB70" s="4" t="s">
        <v>50</v>
      </c>
      <c r="AC70" s="23">
        <f>AVERAGE(S17:S30)</f>
        <v>7.3000000000000016</v>
      </c>
      <c r="AD70" s="23">
        <f>STDEV(S17:S30)</f>
        <v>0.46243502662120417</v>
      </c>
      <c r="AE70" s="23">
        <f t="shared" ref="AE70" si="15">AD70/POWER(14,1/2)</f>
        <v>0.12359095951858806</v>
      </c>
      <c r="AF70" s="29" t="s">
        <v>48</v>
      </c>
      <c r="AG70" s="119">
        <f>TTEST(S3:S16,S17:S30,2,3)</f>
        <v>0.84370566346755838</v>
      </c>
    </row>
    <row r="71" spans="27:33" ht="17" thickBot="1">
      <c r="AC71" s="23"/>
      <c r="AD71" s="23"/>
      <c r="AE71" s="23"/>
      <c r="AG71" s="119"/>
    </row>
    <row r="72" spans="27:33">
      <c r="AA72" s="1"/>
      <c r="AB72" s="3" t="s">
        <v>3</v>
      </c>
      <c r="AC72" s="11" t="s">
        <v>13</v>
      </c>
      <c r="AD72" s="11" t="s">
        <v>14</v>
      </c>
      <c r="AE72" s="11" t="s">
        <v>15</v>
      </c>
      <c r="AF72" s="16" t="s">
        <v>16</v>
      </c>
      <c r="AG72" s="147" t="s">
        <v>17</v>
      </c>
    </row>
    <row r="73" spans="27:33">
      <c r="AA73" s="18">
        <v>1</v>
      </c>
      <c r="AB73" s="4" t="s">
        <v>10</v>
      </c>
      <c r="AC73" s="23">
        <f>AVERAGE(T3:T16)</f>
        <v>7.3785714285714281</v>
      </c>
      <c r="AD73" s="23">
        <f>STDEV(T3:T16)</f>
        <v>0.28059982846798709</v>
      </c>
      <c r="AE73" s="23">
        <f>AD73/POWER(14,1/2)</f>
        <v>7.4993458636767485E-2</v>
      </c>
      <c r="AF73" s="29" t="s">
        <v>48</v>
      </c>
      <c r="AG73" s="120"/>
    </row>
    <row r="74" spans="27:33">
      <c r="AA74" s="18">
        <v>2</v>
      </c>
      <c r="AB74" s="4" t="s">
        <v>50</v>
      </c>
      <c r="AC74" s="23">
        <f>AVERAGE(T17:T30)</f>
        <v>7.3428571428571425</v>
      </c>
      <c r="AD74" s="23">
        <f>STDEV(T17:T30)</f>
        <v>0.21737697038266773</v>
      </c>
      <c r="AE74" s="23">
        <f t="shared" ref="AE74" si="16">AD74/POWER(14,1/2)</f>
        <v>5.8096439067632073E-2</v>
      </c>
      <c r="AF74" s="29" t="s">
        <v>48</v>
      </c>
      <c r="AG74" s="119">
        <f>TTEST(T3:T16,T17:T30,2,3)</f>
        <v>0.70980602430655149</v>
      </c>
    </row>
    <row r="75" spans="27:33" ht="17" thickBot="1">
      <c r="AC75" s="23"/>
      <c r="AD75" s="23"/>
      <c r="AE75" s="23"/>
      <c r="AG75" s="119"/>
    </row>
    <row r="76" spans="27:33">
      <c r="AA76" s="1"/>
      <c r="AB76" s="3" t="s">
        <v>4</v>
      </c>
      <c r="AC76" s="11" t="s">
        <v>13</v>
      </c>
      <c r="AD76" s="11" t="s">
        <v>14</v>
      </c>
      <c r="AE76" s="11" t="s">
        <v>15</v>
      </c>
      <c r="AF76" s="16" t="s">
        <v>16</v>
      </c>
      <c r="AG76" s="147" t="s">
        <v>17</v>
      </c>
    </row>
    <row r="77" spans="27:33">
      <c r="AA77" s="18">
        <v>1</v>
      </c>
      <c r="AB77" s="4" t="s">
        <v>10</v>
      </c>
      <c r="AC77" s="23">
        <f>AVERAGE(U3:U16)</f>
        <v>7.2678571428571406</v>
      </c>
      <c r="AD77" s="23">
        <f>STDEV(U3:U16)</f>
        <v>0.19768578686812663</v>
      </c>
      <c r="AE77" s="23">
        <f>AD77/POWER(14,1/2)</f>
        <v>5.2833748906810363E-2</v>
      </c>
      <c r="AF77" s="29" t="s">
        <v>48</v>
      </c>
      <c r="AG77" s="120"/>
    </row>
    <row r="78" spans="27:33">
      <c r="AA78" s="18">
        <v>2</v>
      </c>
      <c r="AB78" s="4" t="s">
        <v>50</v>
      </c>
      <c r="AC78" s="23">
        <f>AVERAGE(U17:U30)</f>
        <v>7.3428571428571416</v>
      </c>
      <c r="AD78" s="23">
        <f>STDEV(U17:U30)</f>
        <v>0.38772370359531849</v>
      </c>
      <c r="AE78" s="23">
        <f t="shared" ref="AE78" si="17">AD78/POWER(14,1/2)</f>
        <v>0.10362351854176954</v>
      </c>
      <c r="AF78" s="29" t="s">
        <v>48</v>
      </c>
      <c r="AG78" s="119">
        <f>TTEST(U3:U16,U17:U30,2,3)</f>
        <v>0.52663602371100748</v>
      </c>
    </row>
    <row r="79" spans="27:33" ht="17" thickBot="1">
      <c r="AG79" s="119"/>
    </row>
    <row r="80" spans="27:33" ht="17" thickBot="1">
      <c r="AA80" s="58" t="s">
        <v>24</v>
      </c>
      <c r="AB80" s="59"/>
      <c r="AC80" s="59"/>
      <c r="AD80" s="59"/>
      <c r="AE80" s="59"/>
      <c r="AF80" s="59"/>
      <c r="AG80" s="153"/>
    </row>
    <row r="81" spans="27:33">
      <c r="AA81" s="1"/>
      <c r="AB81" s="3" t="s">
        <v>2</v>
      </c>
      <c r="AC81" s="3" t="s">
        <v>13</v>
      </c>
      <c r="AD81" s="3" t="s">
        <v>14</v>
      </c>
      <c r="AE81" s="3" t="s">
        <v>15</v>
      </c>
      <c r="AF81" s="16" t="s">
        <v>16</v>
      </c>
      <c r="AG81" s="147" t="s">
        <v>17</v>
      </c>
    </row>
    <row r="82" spans="27:33">
      <c r="AA82" s="18">
        <v>1</v>
      </c>
      <c r="AB82" s="4" t="s">
        <v>10</v>
      </c>
      <c r="AC82" s="26">
        <f>AVERAGE(V3:V16)</f>
        <v>0.4478571428571429</v>
      </c>
      <c r="AD82" s="26">
        <f>STDEV(V3:V16)</f>
        <v>0.16706417796894557</v>
      </c>
      <c r="AE82" s="26">
        <f>AD82/POWER(14,1/2)</f>
        <v>4.4649779683058687E-2</v>
      </c>
      <c r="AF82" s="29" t="s">
        <v>48</v>
      </c>
      <c r="AG82" s="120"/>
    </row>
    <row r="83" spans="27:33">
      <c r="AA83" s="18">
        <v>2</v>
      </c>
      <c r="AB83" s="4" t="s">
        <v>50</v>
      </c>
      <c r="AC83" s="26">
        <f>AVERAGE(V17:V30)</f>
        <v>0.45857142857142857</v>
      </c>
      <c r="AD83" s="26">
        <f>STDEV(V17:V30)</f>
        <v>0.1867477584195463</v>
      </c>
      <c r="AE83" s="26">
        <f t="shared" ref="AE83" si="18">AD83/POWER(14,1/2)</f>
        <v>4.9910437839569353E-2</v>
      </c>
      <c r="AF83" s="29" t="s">
        <v>48</v>
      </c>
      <c r="AG83" s="119">
        <f>TTEST(V3:V16,V17:V30,2,3)</f>
        <v>0.87413887866811213</v>
      </c>
    </row>
    <row r="84" spans="27:33" ht="17" thickBot="1">
      <c r="AC84" s="26"/>
      <c r="AD84" s="26"/>
      <c r="AE84" s="26"/>
      <c r="AG84" s="119"/>
    </row>
    <row r="85" spans="27:33">
      <c r="AA85" s="1"/>
      <c r="AB85" s="3" t="s">
        <v>3</v>
      </c>
      <c r="AC85" s="14" t="s">
        <v>13</v>
      </c>
      <c r="AD85" s="14" t="s">
        <v>14</v>
      </c>
      <c r="AE85" s="14" t="s">
        <v>15</v>
      </c>
      <c r="AF85" s="16" t="s">
        <v>16</v>
      </c>
      <c r="AG85" s="147" t="s">
        <v>17</v>
      </c>
    </row>
    <row r="86" spans="27:33">
      <c r="AA86" s="18">
        <v>1</v>
      </c>
      <c r="AB86" s="4" t="s">
        <v>10</v>
      </c>
      <c r="AC86" s="26">
        <f>AVERAGE(W3:W16)</f>
        <v>0.41000000000000003</v>
      </c>
      <c r="AD86" s="26">
        <f>STDEV(W3:W16)</f>
        <v>9.7586253760849603E-2</v>
      </c>
      <c r="AE86" s="26">
        <f>AD86/POWER(14,1/2)</f>
        <v>2.6081023373705658E-2</v>
      </c>
      <c r="AF86" s="29" t="s">
        <v>48</v>
      </c>
      <c r="AG86" s="120"/>
    </row>
    <row r="87" spans="27:33">
      <c r="AA87" s="18">
        <v>2</v>
      </c>
      <c r="AB87" s="4" t="s">
        <v>50</v>
      </c>
      <c r="AC87" s="26">
        <f>AVERAGE(W17:W30)</f>
        <v>0.40571428571428569</v>
      </c>
      <c r="AD87" s="26">
        <f>STDEV(W17:W30)</f>
        <v>0.13838153977120846</v>
      </c>
      <c r="AE87" s="26">
        <f t="shared" ref="AE87" si="19">AD87/POWER(14,1/2)</f>
        <v>3.698402217700672E-2</v>
      </c>
      <c r="AF87" s="29" t="s">
        <v>48</v>
      </c>
      <c r="AG87" s="119">
        <f>TTEST(W3:W16,W17:W30,2,3)</f>
        <v>0.92535981872993966</v>
      </c>
    </row>
    <row r="88" spans="27:33" ht="17" thickBot="1">
      <c r="AC88" s="26"/>
      <c r="AD88" s="26"/>
      <c r="AE88" s="26"/>
      <c r="AG88" s="119"/>
    </row>
    <row r="89" spans="27:33">
      <c r="AA89" s="1"/>
      <c r="AB89" s="3" t="s">
        <v>4</v>
      </c>
      <c r="AC89" s="14" t="s">
        <v>13</v>
      </c>
      <c r="AD89" s="14" t="s">
        <v>14</v>
      </c>
      <c r="AE89" s="14" t="s">
        <v>15</v>
      </c>
      <c r="AF89" s="16" t="s">
        <v>16</v>
      </c>
      <c r="AG89" s="147" t="s">
        <v>17</v>
      </c>
    </row>
    <row r="90" spans="27:33">
      <c r="AA90" s="18">
        <v>1</v>
      </c>
      <c r="AB90" s="4" t="s">
        <v>10</v>
      </c>
      <c r="AC90" s="26">
        <f>AVERAGE(X3:X16)</f>
        <v>0.41142857142857142</v>
      </c>
      <c r="AD90" s="26">
        <f>STDEV(X3:X16)</f>
        <v>0.10136431953466335</v>
      </c>
      <c r="AE90" s="26">
        <f>AD90/POWER(14,1/2)</f>
        <v>2.7090753924441945E-2</v>
      </c>
      <c r="AF90" s="29" t="s">
        <v>48</v>
      </c>
      <c r="AG90" s="120"/>
    </row>
    <row r="91" spans="27:33">
      <c r="AA91" s="18">
        <v>2</v>
      </c>
      <c r="AB91" s="4" t="s">
        <v>50</v>
      </c>
      <c r="AC91" s="26">
        <f>AVERAGE(X17:X30)</f>
        <v>0.41285714285714287</v>
      </c>
      <c r="AD91" s="26">
        <f>STDEV(X17:X30)</f>
        <v>0.1386433482788772</v>
      </c>
      <c r="AE91" s="26">
        <f t="shared" ref="AE91" si="20">AD91/POWER(14,1/2)</f>
        <v>3.7053993443909507E-2</v>
      </c>
      <c r="AF91" s="29" t="s">
        <v>48</v>
      </c>
      <c r="AG91" s="119">
        <f>TTEST(X3:X16,X17:X30,2,3)</f>
        <v>0.97543100143146466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46"/>
  <sheetViews>
    <sheetView tabSelected="1" zoomScale="75" zoomScaleNormal="70" workbookViewId="0">
      <pane xSplit="3" ySplit="2" topLeftCell="G15" activePane="bottomRight" state="frozen"/>
      <selection pane="topRight" activeCell="D1" sqref="D1"/>
      <selection pane="bottomLeft" activeCell="A3" sqref="A3"/>
      <selection pane="bottomRight" activeCell="Y46" sqref="Y46"/>
    </sheetView>
  </sheetViews>
  <sheetFormatPr baseColWidth="10" defaultColWidth="10.83203125" defaultRowHeight="16"/>
  <cols>
    <col min="1" max="1" width="10.83203125" style="4"/>
    <col min="2" max="2" width="5" style="39" customWidth="1"/>
    <col min="3" max="3" width="4.5" style="4" bestFit="1" customWidth="1"/>
    <col min="4" max="4" width="6.83203125" style="4" customWidth="1"/>
    <col min="5" max="6" width="8.6640625" style="4" customWidth="1"/>
    <col min="7" max="7" width="7.5" style="4" customWidth="1"/>
    <col min="8" max="8" width="8.1640625" style="4" customWidth="1"/>
    <col min="9" max="9" width="5.83203125" style="4" bestFit="1" customWidth="1"/>
    <col min="10" max="10" width="10.83203125" style="4" customWidth="1"/>
    <col min="11" max="11" width="5.83203125" style="4" bestFit="1" customWidth="1"/>
    <col min="12" max="12" width="15.6640625" style="4" bestFit="1" customWidth="1"/>
    <col min="13" max="13" width="15" style="4" bestFit="1" customWidth="1"/>
    <col min="14" max="15" width="10.83203125" style="4"/>
    <col min="16" max="16" width="4.6640625" style="4" customWidth="1"/>
    <col min="17" max="17" width="9.33203125" style="4" bestFit="1" customWidth="1"/>
    <col min="18" max="18" width="6.83203125" style="4" bestFit="1" customWidth="1"/>
    <col min="19" max="19" width="6.6640625" style="4" bestFit="1" customWidth="1"/>
    <col min="20" max="20" width="6.33203125" style="4" bestFit="1" customWidth="1"/>
    <col min="21" max="21" width="6" style="4" bestFit="1" customWidth="1"/>
    <col min="22" max="22" width="7.83203125" style="4" bestFit="1" customWidth="1"/>
    <col min="23" max="24" width="10.83203125" style="4"/>
    <col min="25" max="26" width="11.1640625" style="4" bestFit="1" customWidth="1"/>
    <col min="27" max="28" width="10" style="4" bestFit="1" customWidth="1"/>
    <col min="29" max="16384" width="10.83203125" style="4"/>
  </cols>
  <sheetData>
    <row r="1" spans="1:28" ht="17" thickBot="1">
      <c r="A1" s="1"/>
      <c r="B1" s="88"/>
      <c r="C1" s="86"/>
      <c r="D1" s="126" t="s">
        <v>26</v>
      </c>
      <c r="E1" s="63"/>
      <c r="F1" s="127" t="s">
        <v>27</v>
      </c>
      <c r="G1" s="66"/>
      <c r="H1" s="128" t="s">
        <v>28</v>
      </c>
      <c r="I1" s="69"/>
      <c r="J1" s="111" t="s">
        <v>30</v>
      </c>
      <c r="K1" s="71"/>
      <c r="L1" s="105" t="s">
        <v>32</v>
      </c>
      <c r="M1" s="75" t="s">
        <v>34</v>
      </c>
    </row>
    <row r="2" spans="1:28" ht="17" thickBot="1">
      <c r="A2" s="5"/>
      <c r="B2" s="83" t="s">
        <v>16</v>
      </c>
      <c r="C2" s="85" t="s">
        <v>25</v>
      </c>
      <c r="D2" s="40" t="s">
        <v>2</v>
      </c>
      <c r="E2" s="42" t="s">
        <v>4</v>
      </c>
      <c r="F2" s="43" t="s">
        <v>2</v>
      </c>
      <c r="G2" s="45" t="s">
        <v>4</v>
      </c>
      <c r="H2" s="46" t="s">
        <v>2</v>
      </c>
      <c r="I2" s="48" t="s">
        <v>4</v>
      </c>
      <c r="J2" s="49" t="s">
        <v>2</v>
      </c>
      <c r="K2" s="50" t="s">
        <v>4</v>
      </c>
      <c r="L2" s="98" t="s">
        <v>4</v>
      </c>
      <c r="M2" s="57" t="s">
        <v>4</v>
      </c>
      <c r="P2" s="100" t="s">
        <v>26</v>
      </c>
      <c r="Q2" s="129"/>
      <c r="R2" s="41"/>
      <c r="S2" s="41"/>
      <c r="T2" s="41"/>
      <c r="U2" s="41"/>
      <c r="V2" s="42"/>
      <c r="X2" s="123" t="s">
        <v>54</v>
      </c>
      <c r="Y2" s="121" t="s">
        <v>55</v>
      </c>
      <c r="Z2" s="121" t="s">
        <v>56</v>
      </c>
      <c r="AA2" s="121" t="s">
        <v>57</v>
      </c>
      <c r="AB2" s="122" t="s">
        <v>58</v>
      </c>
    </row>
    <row r="3" spans="1:28">
      <c r="A3" s="1" t="s">
        <v>10</v>
      </c>
      <c r="B3" s="82" t="s">
        <v>0</v>
      </c>
      <c r="C3" s="86">
        <v>1</v>
      </c>
      <c r="D3" s="89">
        <v>61.4</v>
      </c>
      <c r="E3" s="91">
        <v>64.2</v>
      </c>
      <c r="F3" s="89">
        <v>20.048979591836734</v>
      </c>
      <c r="G3" s="91">
        <v>20.963265306122452</v>
      </c>
      <c r="H3" s="89">
        <v>30.6</v>
      </c>
      <c r="I3" s="91">
        <v>30.7</v>
      </c>
      <c r="J3" s="89">
        <v>12.6</v>
      </c>
      <c r="K3" s="90">
        <v>16.3</v>
      </c>
      <c r="L3" s="112">
        <f t="shared" ref="L3:L30" si="0">I3-H3</f>
        <v>9.9999999999997868E-2</v>
      </c>
      <c r="M3" s="113">
        <f t="shared" ref="M3:M30" si="1">K3-J3</f>
        <v>3.7000000000000011</v>
      </c>
      <c r="P3" s="1"/>
      <c r="Q3" s="3" t="s">
        <v>2</v>
      </c>
      <c r="R3" s="3" t="s">
        <v>13</v>
      </c>
      <c r="S3" s="3" t="s">
        <v>14</v>
      </c>
      <c r="T3" s="3" t="s">
        <v>15</v>
      </c>
      <c r="U3" s="16" t="s">
        <v>16</v>
      </c>
      <c r="V3" s="2" t="s">
        <v>17</v>
      </c>
      <c r="X3" s="124" t="s">
        <v>10</v>
      </c>
      <c r="Y3" s="135">
        <f>TTEST(D3:D16,E3:E16,2,1)</f>
        <v>3.2102140466335719E-6</v>
      </c>
      <c r="Z3" s="135">
        <f>TTEST(F3:F16,G3:G16,2,1)</f>
        <v>6.0293693580603742E-6</v>
      </c>
      <c r="AA3" s="135">
        <f>TTEST(H3:H16,I3:I16,2,1)</f>
        <v>0.56152344862893688</v>
      </c>
      <c r="AB3" s="136">
        <f>TTEST(J3:J16,K3:K16,2,1)</f>
        <v>3.6550390396457619E-4</v>
      </c>
    </row>
    <row r="4" spans="1:28">
      <c r="A4" s="18"/>
      <c r="B4" s="84" t="s">
        <v>0</v>
      </c>
      <c r="C4" s="87">
        <v>2</v>
      </c>
      <c r="D4" s="92">
        <v>77</v>
      </c>
      <c r="E4" s="94">
        <v>80.5</v>
      </c>
      <c r="F4" s="92">
        <v>22.256908313099778</v>
      </c>
      <c r="G4" s="94">
        <v>23.268585963695223</v>
      </c>
      <c r="H4" s="92">
        <v>37</v>
      </c>
      <c r="I4" s="94">
        <v>38.4</v>
      </c>
      <c r="J4" s="92">
        <v>15.2</v>
      </c>
      <c r="K4" s="93">
        <v>16.3</v>
      </c>
      <c r="L4" s="114">
        <f t="shared" si="0"/>
        <v>1.3999999999999986</v>
      </c>
      <c r="M4" s="115">
        <f t="shared" si="1"/>
        <v>1.1000000000000014</v>
      </c>
      <c r="P4" s="18">
        <v>1</v>
      </c>
      <c r="Q4" s="4" t="s">
        <v>10</v>
      </c>
      <c r="R4" s="23">
        <f>AVERAGE(D3:D16)</f>
        <v>64.171428571428564</v>
      </c>
      <c r="S4" s="23">
        <f>STDEV(D3:D16)</f>
        <v>14.392969895667253</v>
      </c>
      <c r="T4" s="23">
        <f>S4/POWER(14,1/2)</f>
        <v>3.8466830091241673</v>
      </c>
      <c r="U4" s="29" t="s">
        <v>48</v>
      </c>
      <c r="V4" s="19"/>
      <c r="X4" s="124" t="s">
        <v>50</v>
      </c>
      <c r="Y4" s="135">
        <f>TTEST(D17:D30,E17:E30,2,1)</f>
        <v>1.0340036539320683E-5</v>
      </c>
      <c r="Z4" s="135">
        <f>TTEST(F17:F30,G17:G30,2,1)</f>
        <v>3.535626875388417E-6</v>
      </c>
      <c r="AA4" s="135">
        <f>TTEST(H17:H30,I17:I30,2,1)</f>
        <v>7.8940216060296359E-6</v>
      </c>
      <c r="AB4" s="136">
        <f>TTEST(J17:J30,K17:K30,2,1)</f>
        <v>1.7913560519896253E-2</v>
      </c>
    </row>
    <row r="5" spans="1:28">
      <c r="A5" s="18"/>
      <c r="B5" s="84" t="s">
        <v>0</v>
      </c>
      <c r="C5" s="87">
        <v>3</v>
      </c>
      <c r="D5" s="92">
        <v>75.099999999999994</v>
      </c>
      <c r="E5" s="94">
        <v>75.7</v>
      </c>
      <c r="F5" s="92">
        <v>25.986159169550174</v>
      </c>
      <c r="G5" s="94">
        <v>26.193771626297583</v>
      </c>
      <c r="H5" s="92">
        <v>33.5</v>
      </c>
      <c r="I5" s="94">
        <v>33.700000000000003</v>
      </c>
      <c r="J5" s="92">
        <v>21.6</v>
      </c>
      <c r="K5" s="93">
        <v>21.8</v>
      </c>
      <c r="L5" s="114">
        <f t="shared" si="0"/>
        <v>0.20000000000000284</v>
      </c>
      <c r="M5" s="115">
        <f t="shared" si="1"/>
        <v>0.19999999999999929</v>
      </c>
      <c r="P5" s="18">
        <v>2</v>
      </c>
      <c r="Q5" s="4" t="s">
        <v>50</v>
      </c>
      <c r="R5" s="23">
        <f>AVERAGE(D17:D30)</f>
        <v>68.478571428571414</v>
      </c>
      <c r="S5" s="23">
        <f>STDEV(D17:D30)</f>
        <v>15.508765688694076</v>
      </c>
      <c r="T5" s="23">
        <f t="shared" ref="T5" si="2">S5/POWER(14,1/2)</f>
        <v>4.1448919784891745</v>
      </c>
      <c r="U5" s="29" t="s">
        <v>48</v>
      </c>
      <c r="V5" s="120">
        <f>TTEST(D3:D16,D17:D30,2,3)</f>
        <v>0.45314580310620844</v>
      </c>
    </row>
    <row r="6" spans="1:28" ht="17" thickBot="1">
      <c r="A6" s="18"/>
      <c r="B6" s="84" t="s">
        <v>0</v>
      </c>
      <c r="C6" s="87">
        <v>4</v>
      </c>
      <c r="D6" s="92">
        <v>73.8</v>
      </c>
      <c r="E6" s="94">
        <v>77</v>
      </c>
      <c r="F6" s="92">
        <v>21.798204158790167</v>
      </c>
      <c r="G6" s="94">
        <v>22.743383742911153</v>
      </c>
      <c r="H6" s="92">
        <v>33.9</v>
      </c>
      <c r="I6" s="94">
        <v>34.4</v>
      </c>
      <c r="J6" s="92">
        <v>19.5</v>
      </c>
      <c r="K6" s="93">
        <v>21.9</v>
      </c>
      <c r="L6" s="114">
        <f t="shared" si="0"/>
        <v>0.5</v>
      </c>
      <c r="M6" s="115">
        <f t="shared" si="1"/>
        <v>2.3999999999999986</v>
      </c>
      <c r="R6" s="23"/>
      <c r="S6" s="23"/>
      <c r="T6" s="23"/>
      <c r="V6" s="119"/>
    </row>
    <row r="7" spans="1:28">
      <c r="A7" s="18"/>
      <c r="B7" s="84" t="s">
        <v>0</v>
      </c>
      <c r="C7" s="87">
        <v>5</v>
      </c>
      <c r="D7" s="92">
        <v>83</v>
      </c>
      <c r="E7" s="94">
        <v>84.4</v>
      </c>
      <c r="F7" s="92">
        <v>24.251278305332356</v>
      </c>
      <c r="G7" s="94">
        <v>24.660336011687363</v>
      </c>
      <c r="H7" s="92">
        <v>38.5</v>
      </c>
      <c r="I7" s="94">
        <v>37</v>
      </c>
      <c r="J7" s="92">
        <v>19.5</v>
      </c>
      <c r="K7" s="93">
        <v>21.8</v>
      </c>
      <c r="L7" s="114">
        <f t="shared" si="0"/>
        <v>-1.5</v>
      </c>
      <c r="M7" s="115">
        <f t="shared" si="1"/>
        <v>2.3000000000000007</v>
      </c>
      <c r="P7" s="1"/>
      <c r="Q7" s="3" t="s">
        <v>4</v>
      </c>
      <c r="R7" s="11" t="s">
        <v>13</v>
      </c>
      <c r="S7" s="11" t="s">
        <v>14</v>
      </c>
      <c r="T7" s="11" t="s">
        <v>15</v>
      </c>
      <c r="U7" s="16" t="s">
        <v>16</v>
      </c>
      <c r="V7" s="147" t="s">
        <v>17</v>
      </c>
    </row>
    <row r="8" spans="1:28">
      <c r="A8" s="18"/>
      <c r="B8" s="84" t="s">
        <v>0</v>
      </c>
      <c r="C8" s="87">
        <v>6</v>
      </c>
      <c r="D8" s="92">
        <v>92.2</v>
      </c>
      <c r="E8" s="94">
        <v>94.7</v>
      </c>
      <c r="F8" s="92">
        <v>28.456790123456788</v>
      </c>
      <c r="G8" s="94">
        <v>29.228395061728396</v>
      </c>
      <c r="H8" s="92">
        <v>41.5</v>
      </c>
      <c r="I8" s="94">
        <v>40.4</v>
      </c>
      <c r="J8" s="92">
        <v>22.2</v>
      </c>
      <c r="K8" s="93">
        <v>24.8</v>
      </c>
      <c r="L8" s="114">
        <f t="shared" si="0"/>
        <v>-1.1000000000000014</v>
      </c>
      <c r="M8" s="115">
        <f t="shared" si="1"/>
        <v>2.6000000000000014</v>
      </c>
      <c r="P8" s="18">
        <v>1</v>
      </c>
      <c r="Q8" s="4" t="s">
        <v>10</v>
      </c>
      <c r="R8" s="23">
        <f>AVERAGE(E3:E16)</f>
        <v>66.457142857142856</v>
      </c>
      <c r="S8" s="23">
        <f>STDEV(E3:E16)</f>
        <v>14.225692590181014</v>
      </c>
      <c r="T8" s="23">
        <f>S8/POWER(14,1/2)</f>
        <v>3.8019762687161509</v>
      </c>
      <c r="U8" s="29" t="s">
        <v>48</v>
      </c>
      <c r="V8" s="120"/>
    </row>
    <row r="9" spans="1:28">
      <c r="A9" s="18"/>
      <c r="B9" s="84" t="s">
        <v>0</v>
      </c>
      <c r="C9" s="87">
        <v>7</v>
      </c>
      <c r="D9" s="92">
        <v>60.1</v>
      </c>
      <c r="E9" s="94">
        <v>62.3</v>
      </c>
      <c r="F9" s="92">
        <v>23.185833879865744</v>
      </c>
      <c r="G9" s="94">
        <v>24.03456656764785</v>
      </c>
      <c r="H9" s="92">
        <v>27.1</v>
      </c>
      <c r="I9" s="94">
        <v>27.3</v>
      </c>
      <c r="J9" s="92">
        <v>19.600000000000001</v>
      </c>
      <c r="K9" s="93">
        <v>21.6</v>
      </c>
      <c r="L9" s="114">
        <f t="shared" si="0"/>
        <v>0.19999999999999929</v>
      </c>
      <c r="M9" s="115">
        <f t="shared" si="1"/>
        <v>2</v>
      </c>
      <c r="P9" s="18">
        <v>2</v>
      </c>
      <c r="Q9" s="4" t="s">
        <v>50</v>
      </c>
      <c r="R9" s="23">
        <f>AVERAGE(E17:E30)</f>
        <v>66.94285714285715</v>
      </c>
      <c r="S9" s="23">
        <f>STDEV(E17:E30)</f>
        <v>15.246675011329454</v>
      </c>
      <c r="T9" s="23">
        <f t="shared" ref="T9" si="3">S9/POWER(14,1/2)</f>
        <v>4.0748452985630372</v>
      </c>
      <c r="U9" s="29" t="s">
        <v>48</v>
      </c>
      <c r="V9" s="120">
        <f>TTEST(E3:E16,E17:E30,2,3)</f>
        <v>0.93122051232426251</v>
      </c>
    </row>
    <row r="10" spans="1:28" ht="17" thickBot="1">
      <c r="A10" s="18"/>
      <c r="B10" s="84" t="s">
        <v>0</v>
      </c>
      <c r="C10" s="87">
        <v>8</v>
      </c>
      <c r="D10" s="92">
        <v>49.8</v>
      </c>
      <c r="E10" s="94">
        <v>52.2</v>
      </c>
      <c r="F10" s="92">
        <v>19.948726165678572</v>
      </c>
      <c r="G10" s="94">
        <v>20.910110559205254</v>
      </c>
      <c r="H10" s="92">
        <v>19.7</v>
      </c>
      <c r="I10" s="94">
        <v>20.5</v>
      </c>
      <c r="J10" s="92">
        <v>26</v>
      </c>
      <c r="K10" s="93">
        <v>27</v>
      </c>
      <c r="L10" s="114">
        <f t="shared" si="0"/>
        <v>0.80000000000000071</v>
      </c>
      <c r="M10" s="115">
        <f t="shared" si="1"/>
        <v>1</v>
      </c>
      <c r="V10" s="119"/>
    </row>
    <row r="11" spans="1:28" ht="17" thickBot="1">
      <c r="A11" s="18"/>
      <c r="B11" s="84" t="s">
        <v>0</v>
      </c>
      <c r="C11" s="87">
        <v>9</v>
      </c>
      <c r="D11" s="92">
        <v>64.099999999999994</v>
      </c>
      <c r="E11" s="94">
        <v>64.8</v>
      </c>
      <c r="F11" s="92">
        <v>21.171885321706959</v>
      </c>
      <c r="G11" s="94">
        <v>21.403091557669441</v>
      </c>
      <c r="H11" s="92">
        <v>27.8</v>
      </c>
      <c r="I11" s="94">
        <v>27.3</v>
      </c>
      <c r="J11" s="92">
        <v>22.1</v>
      </c>
      <c r="K11" s="93">
        <v>24.3</v>
      </c>
      <c r="L11" s="114">
        <f t="shared" si="0"/>
        <v>-0.5</v>
      </c>
      <c r="M11" s="115">
        <f t="shared" si="1"/>
        <v>2.1999999999999993</v>
      </c>
      <c r="P11" s="99" t="s">
        <v>27</v>
      </c>
      <c r="Q11" s="130"/>
      <c r="R11" s="44"/>
      <c r="S11" s="44"/>
      <c r="T11" s="44"/>
      <c r="U11" s="44"/>
      <c r="V11" s="148"/>
    </row>
    <row r="12" spans="1:28">
      <c r="A12" s="18"/>
      <c r="B12" s="84" t="s">
        <v>0</v>
      </c>
      <c r="C12" s="87">
        <v>10</v>
      </c>
      <c r="D12" s="92">
        <v>56.3</v>
      </c>
      <c r="E12" s="94">
        <v>57.2</v>
      </c>
      <c r="F12" s="92">
        <v>22.269688699022979</v>
      </c>
      <c r="G12" s="94">
        <v>22.625687275028678</v>
      </c>
      <c r="H12" s="92">
        <v>22.7</v>
      </c>
      <c r="I12" s="94">
        <v>23</v>
      </c>
      <c r="J12" s="92">
        <v>26.2</v>
      </c>
      <c r="K12" s="93">
        <v>26.3</v>
      </c>
      <c r="L12" s="114">
        <f t="shared" si="0"/>
        <v>0.30000000000000071</v>
      </c>
      <c r="M12" s="115">
        <f t="shared" si="1"/>
        <v>0.10000000000000142</v>
      </c>
      <c r="P12" s="1"/>
      <c r="Q12" s="3" t="s">
        <v>2</v>
      </c>
      <c r="R12" s="3" t="s">
        <v>13</v>
      </c>
      <c r="S12" s="3" t="s">
        <v>14</v>
      </c>
      <c r="T12" s="3" t="s">
        <v>15</v>
      </c>
      <c r="U12" s="16" t="s">
        <v>16</v>
      </c>
      <c r="V12" s="147" t="s">
        <v>17</v>
      </c>
    </row>
    <row r="13" spans="1:28">
      <c r="A13" s="18"/>
      <c r="B13" s="84" t="s">
        <v>0</v>
      </c>
      <c r="C13" s="87">
        <v>11</v>
      </c>
      <c r="D13" s="92">
        <v>60.5</v>
      </c>
      <c r="E13" s="94">
        <v>64.099999999999994</v>
      </c>
      <c r="F13" s="92">
        <v>22.494051160023798</v>
      </c>
      <c r="G13" s="94">
        <v>23.832540154669843</v>
      </c>
      <c r="H13" s="92">
        <v>26.6</v>
      </c>
      <c r="I13" s="94">
        <v>24.5</v>
      </c>
      <c r="J13" s="92">
        <v>24.7</v>
      </c>
      <c r="K13" s="93">
        <v>26</v>
      </c>
      <c r="L13" s="114">
        <f t="shared" si="0"/>
        <v>-2.1000000000000014</v>
      </c>
      <c r="M13" s="115">
        <f t="shared" si="1"/>
        <v>1.3000000000000007</v>
      </c>
      <c r="P13" s="18">
        <v>1</v>
      </c>
      <c r="Q13" s="4" t="s">
        <v>10</v>
      </c>
      <c r="R13" s="23">
        <f>AVERAGE(F3:F16)</f>
        <v>22.258655654440805</v>
      </c>
      <c r="S13" s="23">
        <f>STDEV(F3:F16)</f>
        <v>2.7678901041951427</v>
      </c>
      <c r="T13" s="23">
        <f>S13/POWER(14,1/2)</f>
        <v>0.7397497467243036</v>
      </c>
      <c r="U13" s="29" t="s">
        <v>48</v>
      </c>
      <c r="V13" s="120"/>
    </row>
    <row r="14" spans="1:28">
      <c r="A14" s="18"/>
      <c r="B14" s="84" t="s">
        <v>0</v>
      </c>
      <c r="C14" s="87">
        <v>12</v>
      </c>
      <c r="D14" s="92">
        <v>40.9</v>
      </c>
      <c r="E14" s="94">
        <v>45</v>
      </c>
      <c r="F14" s="92">
        <v>17.023933402705513</v>
      </c>
      <c r="G14" s="94">
        <v>18.730489073881373</v>
      </c>
      <c r="H14" s="92">
        <v>20.100000000000001</v>
      </c>
      <c r="I14" s="94">
        <v>20.6</v>
      </c>
      <c r="J14" s="92">
        <v>7.8</v>
      </c>
      <c r="K14" s="93">
        <v>15.2</v>
      </c>
      <c r="L14" s="114">
        <f t="shared" si="0"/>
        <v>0.5</v>
      </c>
      <c r="M14" s="115">
        <f t="shared" si="1"/>
        <v>7.3999999999999995</v>
      </c>
      <c r="P14" s="18">
        <v>2</v>
      </c>
      <c r="Q14" s="4" t="s">
        <v>50</v>
      </c>
      <c r="R14" s="23">
        <f>AVERAGE(F17:F30)</f>
        <v>24.042831189049458</v>
      </c>
      <c r="S14" s="23">
        <f>STDEV(F17:F30)</f>
        <v>3.1639392443815915</v>
      </c>
      <c r="T14" s="23">
        <f t="shared" ref="T14" si="4">S14/POWER(14,1/2)</f>
        <v>0.84559833178888177</v>
      </c>
      <c r="U14" s="29" t="s">
        <v>48</v>
      </c>
      <c r="V14" s="120">
        <f>TTEST(F3:F16,F17:F30,2,3)</f>
        <v>0.12457714211373838</v>
      </c>
    </row>
    <row r="15" spans="1:28" ht="17" thickBot="1">
      <c r="A15" s="18"/>
      <c r="B15" s="84" t="s">
        <v>0</v>
      </c>
      <c r="C15" s="87">
        <v>13</v>
      </c>
      <c r="D15" s="92">
        <v>56.4</v>
      </c>
      <c r="E15" s="94">
        <v>58.3</v>
      </c>
      <c r="F15" s="92">
        <v>22.309244096356945</v>
      </c>
      <c r="G15" s="94">
        <v>23.060796645702304</v>
      </c>
      <c r="H15" s="92">
        <v>23.5</v>
      </c>
      <c r="I15" s="94">
        <v>22.9</v>
      </c>
      <c r="J15" s="92">
        <v>24.4</v>
      </c>
      <c r="K15" s="93">
        <v>28.5</v>
      </c>
      <c r="L15" s="114">
        <f t="shared" si="0"/>
        <v>-0.60000000000000142</v>
      </c>
      <c r="M15" s="115">
        <f t="shared" si="1"/>
        <v>4.1000000000000014</v>
      </c>
      <c r="R15" s="23"/>
      <c r="S15" s="23"/>
      <c r="T15" s="23"/>
      <c r="V15" s="119"/>
    </row>
    <row r="16" spans="1:28" ht="17" thickBot="1">
      <c r="A16" s="5"/>
      <c r="B16" s="83" t="s">
        <v>0</v>
      </c>
      <c r="C16" s="85">
        <v>14</v>
      </c>
      <c r="D16" s="95">
        <v>47.8</v>
      </c>
      <c r="E16" s="97">
        <v>50</v>
      </c>
      <c r="F16" s="95">
        <v>20.419496774744754</v>
      </c>
      <c r="G16" s="97">
        <v>21.35930624973301</v>
      </c>
      <c r="H16" s="95">
        <v>20.399999999999999</v>
      </c>
      <c r="I16" s="97">
        <v>20.100000000000001</v>
      </c>
      <c r="J16" s="95">
        <v>23.3</v>
      </c>
      <c r="K16" s="96">
        <v>26.1</v>
      </c>
      <c r="L16" s="116">
        <f t="shared" si="0"/>
        <v>-0.29999999999999716</v>
      </c>
      <c r="M16" s="117">
        <f t="shared" si="1"/>
        <v>2.8000000000000007</v>
      </c>
      <c r="P16" s="1"/>
      <c r="Q16" s="3" t="s">
        <v>4</v>
      </c>
      <c r="R16" s="11" t="s">
        <v>13</v>
      </c>
      <c r="S16" s="11" t="s">
        <v>14</v>
      </c>
      <c r="T16" s="11" t="s">
        <v>15</v>
      </c>
      <c r="U16" s="16" t="s">
        <v>16</v>
      </c>
      <c r="V16" s="147" t="s">
        <v>17</v>
      </c>
    </row>
    <row r="17" spans="1:23">
      <c r="A17" s="1" t="s">
        <v>11</v>
      </c>
      <c r="B17" s="82" t="s">
        <v>1</v>
      </c>
      <c r="C17" s="86">
        <v>15</v>
      </c>
      <c r="D17" s="89">
        <v>71.599999999999994</v>
      </c>
      <c r="E17" s="91">
        <v>70.599999999999994</v>
      </c>
      <c r="F17" s="89">
        <v>24.775086505190313</v>
      </c>
      <c r="G17" s="91">
        <v>24.429065743944637</v>
      </c>
      <c r="H17" s="89">
        <v>32.200000000000003</v>
      </c>
      <c r="I17" s="91">
        <v>34</v>
      </c>
      <c r="J17" s="89">
        <v>20.2</v>
      </c>
      <c r="K17" s="90">
        <v>17.2</v>
      </c>
      <c r="L17" s="112">
        <f t="shared" si="0"/>
        <v>1.7999999999999972</v>
      </c>
      <c r="M17" s="113">
        <f t="shared" si="1"/>
        <v>-3</v>
      </c>
      <c r="P17" s="18">
        <v>1</v>
      </c>
      <c r="Q17" s="4" t="s">
        <v>10</v>
      </c>
      <c r="R17" s="23">
        <f>AVERAGE(G3:G16)</f>
        <v>23.07245184256999</v>
      </c>
      <c r="S17" s="23">
        <f>STDEV(G3:G16)</f>
        <v>2.5676717679019614</v>
      </c>
      <c r="T17" s="23">
        <f>S17/POWER(14,1/2)</f>
        <v>0.68623914551294851</v>
      </c>
      <c r="U17" s="29" t="s">
        <v>48</v>
      </c>
      <c r="V17" s="120"/>
    </row>
    <row r="18" spans="1:23">
      <c r="A18" s="18"/>
      <c r="B18" s="84" t="s">
        <v>1</v>
      </c>
      <c r="C18" s="87">
        <v>16</v>
      </c>
      <c r="D18" s="92">
        <v>76.900000000000006</v>
      </c>
      <c r="E18" s="94">
        <v>76.7</v>
      </c>
      <c r="F18" s="92">
        <v>24.825671487603309</v>
      </c>
      <c r="G18" s="94">
        <v>24.761105371900829</v>
      </c>
      <c r="H18" s="92">
        <v>34.200000000000003</v>
      </c>
      <c r="I18" s="94">
        <v>34.799999999999997</v>
      </c>
      <c r="J18" s="92">
        <v>21.2</v>
      </c>
      <c r="K18" s="93">
        <v>20</v>
      </c>
      <c r="L18" s="114">
        <f t="shared" si="0"/>
        <v>0.59999999999999432</v>
      </c>
      <c r="M18" s="115">
        <f t="shared" si="1"/>
        <v>-1.1999999999999993</v>
      </c>
      <c r="P18" s="18">
        <v>2</v>
      </c>
      <c r="Q18" s="4" t="s">
        <v>50</v>
      </c>
      <c r="R18" s="23">
        <f>AVERAGE(G17:G30)</f>
        <v>23.501135780768298</v>
      </c>
      <c r="S18" s="23">
        <f>STDEV(G17:G30)</f>
        <v>3.1305803046881659</v>
      </c>
      <c r="T18" s="23">
        <f t="shared" ref="T18" si="5">S18/POWER(14,1/2)</f>
        <v>0.83668278013753516</v>
      </c>
      <c r="U18" s="29" t="s">
        <v>48</v>
      </c>
      <c r="V18" s="120">
        <f>TTEST(G3:G16,G17:G30,2,3)</f>
        <v>0.69534574345521227</v>
      </c>
    </row>
    <row r="19" spans="1:23" ht="17" thickBot="1">
      <c r="A19" s="18"/>
      <c r="B19" s="84" t="s">
        <v>1</v>
      </c>
      <c r="C19" s="87">
        <v>17</v>
      </c>
      <c r="D19" s="92">
        <v>105</v>
      </c>
      <c r="E19" s="94">
        <v>102.8</v>
      </c>
      <c r="F19" s="92">
        <v>33.139755081429108</v>
      </c>
      <c r="G19" s="94">
        <v>32.445398308294408</v>
      </c>
      <c r="H19" s="92">
        <v>39.9</v>
      </c>
      <c r="I19" s="94">
        <v>41.4</v>
      </c>
      <c r="J19" s="92">
        <v>31.7</v>
      </c>
      <c r="K19" s="93">
        <v>33.6</v>
      </c>
      <c r="L19" s="114">
        <f t="shared" si="0"/>
        <v>1.5</v>
      </c>
      <c r="M19" s="115">
        <f t="shared" si="1"/>
        <v>1.9000000000000021</v>
      </c>
      <c r="V19" s="119"/>
    </row>
    <row r="20" spans="1:23" ht="17" thickBot="1">
      <c r="A20" s="18"/>
      <c r="B20" s="84" t="s">
        <v>1</v>
      </c>
      <c r="C20" s="87">
        <v>18</v>
      </c>
      <c r="D20" s="92">
        <v>75.7</v>
      </c>
      <c r="E20" s="94">
        <v>74.099999999999994</v>
      </c>
      <c r="F20" s="92">
        <v>23.364197530864196</v>
      </c>
      <c r="G20" s="94">
        <v>22.870370370370367</v>
      </c>
      <c r="H20" s="92">
        <v>37.1</v>
      </c>
      <c r="I20" s="94">
        <v>38.200000000000003</v>
      </c>
      <c r="J20" s="92">
        <v>12.3</v>
      </c>
      <c r="K20" s="93">
        <v>12.2</v>
      </c>
      <c r="L20" s="114">
        <f t="shared" si="0"/>
        <v>1.1000000000000014</v>
      </c>
      <c r="M20" s="115">
        <f t="shared" si="1"/>
        <v>-0.10000000000000142</v>
      </c>
      <c r="P20" s="101" t="s">
        <v>28</v>
      </c>
      <c r="Q20" s="131"/>
      <c r="R20" s="47"/>
      <c r="S20" s="47"/>
      <c r="T20" s="47"/>
      <c r="U20" s="47"/>
      <c r="V20" s="149"/>
    </row>
    <row r="21" spans="1:23">
      <c r="A21" s="18"/>
      <c r="B21" s="84" t="s">
        <v>1</v>
      </c>
      <c r="C21" s="87">
        <v>19</v>
      </c>
      <c r="D21" s="92">
        <v>71.2</v>
      </c>
      <c r="E21" s="94">
        <v>69.099999999999994</v>
      </c>
      <c r="F21" s="92">
        <v>24.636678200692046</v>
      </c>
      <c r="G21" s="94">
        <v>23.910034602076124</v>
      </c>
      <c r="H21" s="92">
        <v>35.1</v>
      </c>
      <c r="I21" s="94">
        <v>35.4</v>
      </c>
      <c r="J21" s="92">
        <v>14.4</v>
      </c>
      <c r="K21" s="93">
        <v>11</v>
      </c>
      <c r="L21" s="114">
        <f t="shared" si="0"/>
        <v>0.29999999999999716</v>
      </c>
      <c r="M21" s="115">
        <f t="shared" si="1"/>
        <v>-3.4000000000000004</v>
      </c>
      <c r="P21" s="1"/>
      <c r="Q21" s="3" t="s">
        <v>2</v>
      </c>
      <c r="R21" s="3" t="s">
        <v>13</v>
      </c>
      <c r="S21" s="3" t="s">
        <v>14</v>
      </c>
      <c r="T21" s="3" t="s">
        <v>15</v>
      </c>
      <c r="U21" s="16" t="s">
        <v>16</v>
      </c>
      <c r="V21" s="147" t="s">
        <v>17</v>
      </c>
    </row>
    <row r="22" spans="1:23">
      <c r="A22" s="18"/>
      <c r="B22" s="84" t="s">
        <v>1</v>
      </c>
      <c r="C22" s="87">
        <v>20</v>
      </c>
      <c r="D22" s="92">
        <v>88.2</v>
      </c>
      <c r="E22" s="94">
        <v>86.2</v>
      </c>
      <c r="F22" s="92">
        <v>26.922255120417571</v>
      </c>
      <c r="G22" s="94">
        <v>26.311773144897899</v>
      </c>
      <c r="H22" s="92">
        <v>37.5</v>
      </c>
      <c r="I22" s="94">
        <v>38</v>
      </c>
      <c r="J22" s="92">
        <v>23.8</v>
      </c>
      <c r="K22" s="93">
        <v>24.1</v>
      </c>
      <c r="L22" s="114">
        <f t="shared" si="0"/>
        <v>0.5</v>
      </c>
      <c r="M22" s="115">
        <f t="shared" si="1"/>
        <v>0.30000000000000071</v>
      </c>
      <c r="P22" s="18">
        <v>1</v>
      </c>
      <c r="Q22" s="4" t="s">
        <v>10</v>
      </c>
      <c r="R22" s="23">
        <f>AVERAGE(H3:H16)</f>
        <v>28.778571428571432</v>
      </c>
      <c r="S22" s="23">
        <f>STDEV(H3:H16)</f>
        <v>7.2166664551768296</v>
      </c>
      <c r="T22" s="23">
        <f>S22/POWER(14,1/2)</f>
        <v>1.9287352392782928</v>
      </c>
      <c r="U22" s="29" t="s">
        <v>48</v>
      </c>
      <c r="V22" s="120"/>
    </row>
    <row r="23" spans="1:23">
      <c r="A23" s="18"/>
      <c r="B23" s="84" t="s">
        <v>1</v>
      </c>
      <c r="C23" s="87">
        <v>21</v>
      </c>
      <c r="D23" s="92">
        <v>76.599999999999994</v>
      </c>
      <c r="E23" s="94">
        <v>73</v>
      </c>
      <c r="F23" s="92">
        <v>24.728822314049587</v>
      </c>
      <c r="G23" s="94">
        <v>23.566632231404959</v>
      </c>
      <c r="H23" s="92">
        <v>37.5</v>
      </c>
      <c r="I23" s="94">
        <v>38.799999999999997</v>
      </c>
      <c r="J23" s="92">
        <v>14.5</v>
      </c>
      <c r="K23" s="93">
        <v>13.1</v>
      </c>
      <c r="L23" s="114">
        <f t="shared" si="0"/>
        <v>1.2999999999999972</v>
      </c>
      <c r="M23" s="115">
        <f t="shared" si="1"/>
        <v>-1.4000000000000004</v>
      </c>
      <c r="P23" s="18">
        <v>2</v>
      </c>
      <c r="Q23" s="4" t="s">
        <v>50</v>
      </c>
      <c r="R23" s="23">
        <f>AVERAGE(H17:H30)</f>
        <v>29.457142857142859</v>
      </c>
      <c r="S23" s="23">
        <f>STDEV(H17:H30)</f>
        <v>7.2849385495232015</v>
      </c>
      <c r="T23" s="23">
        <f t="shared" ref="T23" si="6">S23/POWER(14,1/2)</f>
        <v>1.9469817240012663</v>
      </c>
      <c r="U23" s="29" t="s">
        <v>48</v>
      </c>
      <c r="V23" s="120">
        <f>TTEST(H3:H16,H17:H30,2,3)</f>
        <v>0.80638765846111793</v>
      </c>
    </row>
    <row r="24" spans="1:23" ht="17" thickBot="1">
      <c r="A24" s="18"/>
      <c r="B24" s="84" t="s">
        <v>1</v>
      </c>
      <c r="C24" s="87">
        <v>22</v>
      </c>
      <c r="D24" s="92">
        <v>59.4</v>
      </c>
      <c r="E24" s="94">
        <v>58.4</v>
      </c>
      <c r="F24" s="92">
        <v>23.203124999999996</v>
      </c>
      <c r="G24" s="94">
        <v>22.812499999999996</v>
      </c>
      <c r="H24" s="92">
        <v>23.6</v>
      </c>
      <c r="I24" s="94">
        <v>24.4</v>
      </c>
      <c r="J24" s="92">
        <v>25.5</v>
      </c>
      <c r="K24" s="93">
        <v>24.9</v>
      </c>
      <c r="L24" s="114">
        <f t="shared" si="0"/>
        <v>0.79999999999999716</v>
      </c>
      <c r="M24" s="115">
        <f t="shared" si="1"/>
        <v>-0.60000000000000142</v>
      </c>
      <c r="V24" s="119"/>
    </row>
    <row r="25" spans="1:23">
      <c r="A25" s="18"/>
      <c r="B25" s="84" t="s">
        <v>1</v>
      </c>
      <c r="C25" s="87">
        <v>23</v>
      </c>
      <c r="D25" s="92">
        <v>52.8</v>
      </c>
      <c r="E25" s="94">
        <v>51.5</v>
      </c>
      <c r="F25" s="92">
        <v>20.624999999999996</v>
      </c>
      <c r="G25" s="94">
        <v>20.117187499999996</v>
      </c>
      <c r="H25" s="92">
        <v>23.5</v>
      </c>
      <c r="I25" s="94">
        <v>23.9</v>
      </c>
      <c r="J25" s="92">
        <v>18.399999999999999</v>
      </c>
      <c r="K25" s="93">
        <v>17.7</v>
      </c>
      <c r="L25" s="114">
        <f t="shared" si="0"/>
        <v>0.39999999999999858</v>
      </c>
      <c r="M25" s="115">
        <f t="shared" si="1"/>
        <v>-0.69999999999999929</v>
      </c>
      <c r="P25" s="1"/>
      <c r="Q25" s="3" t="s">
        <v>4</v>
      </c>
      <c r="R25" s="3" t="s">
        <v>13</v>
      </c>
      <c r="S25" s="3" t="s">
        <v>14</v>
      </c>
      <c r="T25" s="3" t="s">
        <v>15</v>
      </c>
      <c r="U25" s="16" t="s">
        <v>16</v>
      </c>
      <c r="V25" s="147" t="s">
        <v>17</v>
      </c>
    </row>
    <row r="26" spans="1:23">
      <c r="A26" s="18"/>
      <c r="B26" s="84" t="s">
        <v>1</v>
      </c>
      <c r="C26" s="87">
        <v>24</v>
      </c>
      <c r="D26" s="92">
        <v>56.5</v>
      </c>
      <c r="E26" s="94">
        <v>55.1</v>
      </c>
      <c r="F26" s="92">
        <v>22.689997606506445</v>
      </c>
      <c r="G26" s="94">
        <v>22.127767577318675</v>
      </c>
      <c r="H26" s="92">
        <v>24.5</v>
      </c>
      <c r="I26" s="94">
        <v>25</v>
      </c>
      <c r="J26" s="92">
        <v>20.8</v>
      </c>
      <c r="K26" s="93">
        <v>19</v>
      </c>
      <c r="L26" s="114">
        <f t="shared" si="0"/>
        <v>0.5</v>
      </c>
      <c r="M26" s="115">
        <f t="shared" si="1"/>
        <v>-1.8000000000000007</v>
      </c>
      <c r="P26" s="18">
        <v>1</v>
      </c>
      <c r="Q26" s="4" t="s">
        <v>10</v>
      </c>
      <c r="R26" s="23">
        <f>AVERAGE(I3:I16)</f>
        <v>28.62857142857143</v>
      </c>
      <c r="S26" s="23">
        <f>STDEV(I3:I16)</f>
        <v>7.1024837011622104</v>
      </c>
      <c r="T26" s="23">
        <f>S26/POWER(14,1/2)</f>
        <v>1.8982186146353648</v>
      </c>
      <c r="U26" s="29" t="s">
        <v>48</v>
      </c>
      <c r="V26" s="120"/>
    </row>
    <row r="27" spans="1:23">
      <c r="A27" s="18"/>
      <c r="B27" s="84" t="s">
        <v>1</v>
      </c>
      <c r="C27" s="87">
        <v>25</v>
      </c>
      <c r="D27" s="92">
        <v>62.5</v>
      </c>
      <c r="E27" s="94">
        <v>61.3</v>
      </c>
      <c r="F27" s="92">
        <v>23.237656157049379</v>
      </c>
      <c r="G27" s="94">
        <v>22.791493158834029</v>
      </c>
      <c r="H27" s="92">
        <v>23.4</v>
      </c>
      <c r="I27" s="94">
        <v>24.1</v>
      </c>
      <c r="J27" s="92">
        <v>30.5</v>
      </c>
      <c r="K27" s="93">
        <v>29.9</v>
      </c>
      <c r="L27" s="114">
        <f t="shared" si="0"/>
        <v>0.70000000000000284</v>
      </c>
      <c r="M27" s="115">
        <f t="shared" si="1"/>
        <v>-0.60000000000000142</v>
      </c>
      <c r="P27" s="18">
        <v>2</v>
      </c>
      <c r="Q27" s="4" t="s">
        <v>50</v>
      </c>
      <c r="R27" s="23">
        <f>AVERAGE(I17:I30)</f>
        <v>30.292857142857137</v>
      </c>
      <c r="S27" s="23">
        <f>STDEV(I17:I30)</f>
        <v>7.4682367691149736</v>
      </c>
      <c r="T27" s="23">
        <f t="shared" ref="T27" si="7">S27/POWER(14,1/2)</f>
        <v>1.9959702338096996</v>
      </c>
      <c r="U27" s="29" t="s">
        <v>48</v>
      </c>
      <c r="V27" s="120">
        <f>TTEST(I3:I16,I17:I30,2,3)</f>
        <v>0.55095244378718555</v>
      </c>
      <c r="W27" s="140">
        <f>R27/R23</f>
        <v>1.0283705140640154</v>
      </c>
    </row>
    <row r="28" spans="1:23" ht="17" thickBot="1">
      <c r="A28" s="18"/>
      <c r="B28" s="84" t="s">
        <v>1</v>
      </c>
      <c r="C28" s="87">
        <v>26</v>
      </c>
      <c r="D28" s="92">
        <v>53.5</v>
      </c>
      <c r="E28" s="94">
        <v>51.5</v>
      </c>
      <c r="F28" s="92">
        <v>20.385611949397955</v>
      </c>
      <c r="G28" s="94">
        <v>19.62353299801859</v>
      </c>
      <c r="H28" s="92">
        <v>21.6</v>
      </c>
      <c r="I28" s="94">
        <v>22.5</v>
      </c>
      <c r="J28" s="92">
        <v>22.7</v>
      </c>
      <c r="K28" s="93">
        <v>22.5</v>
      </c>
      <c r="L28" s="114">
        <f t="shared" si="0"/>
        <v>0.89999999999999858</v>
      </c>
      <c r="M28" s="115">
        <f t="shared" si="1"/>
        <v>-0.19999999999999929</v>
      </c>
      <c r="V28" s="119"/>
      <c r="W28" s="140"/>
    </row>
    <row r="29" spans="1:23" ht="17" thickBot="1">
      <c r="A29" s="18"/>
      <c r="B29" s="84" t="s">
        <v>1</v>
      </c>
      <c r="C29" s="87">
        <v>27</v>
      </c>
      <c r="D29" s="92">
        <v>48.5</v>
      </c>
      <c r="E29" s="94">
        <v>47.2</v>
      </c>
      <c r="F29" s="92">
        <v>22.444351890416034</v>
      </c>
      <c r="G29" s="94">
        <v>21.84275070572447</v>
      </c>
      <c r="H29" s="92">
        <v>20.7</v>
      </c>
      <c r="I29" s="94">
        <v>21.4</v>
      </c>
      <c r="J29" s="92">
        <v>21</v>
      </c>
      <c r="K29" s="93">
        <v>19.600000000000001</v>
      </c>
      <c r="L29" s="114">
        <f t="shared" si="0"/>
        <v>0.69999999999999929</v>
      </c>
      <c r="M29" s="115">
        <f t="shared" si="1"/>
        <v>-1.3999999999999986</v>
      </c>
      <c r="P29" s="102" t="s">
        <v>29</v>
      </c>
      <c r="Q29" s="132"/>
      <c r="R29" s="50"/>
      <c r="S29" s="50"/>
      <c r="T29" s="50"/>
      <c r="U29" s="50"/>
      <c r="V29" s="150"/>
      <c r="W29" s="140"/>
    </row>
    <row r="30" spans="1:23" ht="17" thickBot="1">
      <c r="A30" s="5"/>
      <c r="B30" s="83" t="s">
        <v>1</v>
      </c>
      <c r="C30" s="85">
        <v>28</v>
      </c>
      <c r="D30" s="95">
        <v>60.3</v>
      </c>
      <c r="E30" s="97">
        <v>59.7</v>
      </c>
      <c r="F30" s="95">
        <v>21.621427803076482</v>
      </c>
      <c r="G30" s="97">
        <v>21.406289217971246</v>
      </c>
      <c r="H30" s="95">
        <v>21.6</v>
      </c>
      <c r="I30" s="97">
        <v>22.2</v>
      </c>
      <c r="J30" s="95">
        <v>32.799999999999997</v>
      </c>
      <c r="K30" s="96">
        <v>31.6</v>
      </c>
      <c r="L30" s="116">
        <f t="shared" si="0"/>
        <v>0.59999999999999787</v>
      </c>
      <c r="M30" s="117">
        <f t="shared" si="1"/>
        <v>-1.1999999999999957</v>
      </c>
      <c r="P30" s="1"/>
      <c r="Q30" s="3" t="s">
        <v>2</v>
      </c>
      <c r="R30" s="3" t="s">
        <v>13</v>
      </c>
      <c r="S30" s="3" t="s">
        <v>14</v>
      </c>
      <c r="T30" s="3" t="s">
        <v>15</v>
      </c>
      <c r="U30" s="16" t="s">
        <v>16</v>
      </c>
      <c r="V30" s="147" t="s">
        <v>17</v>
      </c>
      <c r="W30" s="140"/>
    </row>
    <row r="31" spans="1:23">
      <c r="P31" s="18">
        <v>1</v>
      </c>
      <c r="Q31" s="4" t="s">
        <v>10</v>
      </c>
      <c r="R31" s="23">
        <f>AVERAGE(J3:J16)</f>
        <v>20.335714285714285</v>
      </c>
      <c r="S31" s="23">
        <f>STDEV(J3:J16)</f>
        <v>5.2937709611401775</v>
      </c>
      <c r="T31" s="23">
        <f>S31/POWER(14,1/2)</f>
        <v>1.4148198014742523</v>
      </c>
      <c r="U31" s="29" t="s">
        <v>48</v>
      </c>
      <c r="V31" s="120"/>
      <c r="W31" s="140"/>
    </row>
    <row r="32" spans="1:23">
      <c r="P32" s="18">
        <v>2</v>
      </c>
      <c r="Q32" s="4" t="s">
        <v>50</v>
      </c>
      <c r="R32" s="23">
        <f>AVERAGE(J17:J30)</f>
        <v>22.12857142857143</v>
      </c>
      <c r="S32" s="23">
        <f>STDEV(J17:J30)</f>
        <v>6.361594934439796</v>
      </c>
      <c r="T32" s="23">
        <f t="shared" ref="T32" si="8">S32/POWER(14,1/2)</f>
        <v>1.7002077627221679</v>
      </c>
      <c r="U32" s="29" t="s">
        <v>48</v>
      </c>
      <c r="V32" s="120">
        <f>TTEST(J3:J16,J17:J30,2,3)</f>
        <v>0.42521823959439831</v>
      </c>
    </row>
    <row r="33" spans="16:24" ht="17" thickBot="1">
      <c r="R33" s="23"/>
      <c r="S33" s="23"/>
      <c r="T33" s="23"/>
      <c r="V33" s="119"/>
      <c r="W33" s="140"/>
    </row>
    <row r="34" spans="16:24">
      <c r="P34" s="1"/>
      <c r="Q34" s="3" t="s">
        <v>4</v>
      </c>
      <c r="R34" s="11" t="s">
        <v>13</v>
      </c>
      <c r="S34" s="11" t="s">
        <v>14</v>
      </c>
      <c r="T34" s="11" t="s">
        <v>15</v>
      </c>
      <c r="U34" s="16" t="s">
        <v>16</v>
      </c>
      <c r="V34" s="147" t="s">
        <v>17</v>
      </c>
      <c r="W34" s="140"/>
    </row>
    <row r="35" spans="16:24">
      <c r="P35" s="18">
        <v>1</v>
      </c>
      <c r="Q35" s="4" t="s">
        <v>10</v>
      </c>
      <c r="R35" s="23">
        <f>AVERAGE(K3:K16)</f>
        <v>22.707142857142859</v>
      </c>
      <c r="S35" s="23">
        <f>STDEV(K3:K16)</f>
        <v>4.2620804392138822</v>
      </c>
      <c r="T35" s="23">
        <f>S35/POWER(14,1/2)</f>
        <v>1.1390889113149534</v>
      </c>
      <c r="U35" s="29" t="s">
        <v>48</v>
      </c>
      <c r="V35" s="120"/>
      <c r="W35" s="140"/>
      <c r="X35" s="140">
        <f>(R32-R36)/R32*100</f>
        <v>4.3253712072304635</v>
      </c>
    </row>
    <row r="36" spans="16:24">
      <c r="P36" s="18">
        <v>2</v>
      </c>
      <c r="Q36" s="4" t="s">
        <v>50</v>
      </c>
      <c r="R36" s="23">
        <f>AVERAGE(K17:K30)</f>
        <v>21.171428571428574</v>
      </c>
      <c r="S36" s="23">
        <f>STDEV(K17:K30)</f>
        <v>7.0663262755810363</v>
      </c>
      <c r="T36" s="23">
        <f t="shared" ref="T36" si="9">S36/POWER(14,1/2)</f>
        <v>1.8885551361701842</v>
      </c>
      <c r="U36" s="29" t="s">
        <v>48</v>
      </c>
      <c r="V36" s="120">
        <f>TTEST(K3:K16,K17:K30,2,3)</f>
        <v>0.49374160378750021</v>
      </c>
      <c r="W36" s="140">
        <f>(R32-R36)/R32*100</f>
        <v>4.3253712072304635</v>
      </c>
    </row>
    <row r="37" spans="16:24" ht="17" thickBot="1">
      <c r="V37" s="119"/>
    </row>
    <row r="38" spans="16:24" ht="17" thickBot="1">
      <c r="P38" s="103" t="s">
        <v>31</v>
      </c>
      <c r="Q38" s="133"/>
      <c r="R38" s="53"/>
      <c r="S38" s="53"/>
      <c r="T38" s="53"/>
      <c r="U38" s="53"/>
      <c r="V38" s="151"/>
    </row>
    <row r="39" spans="16:24">
      <c r="P39" s="1"/>
      <c r="Q39" s="3"/>
      <c r="R39" s="11" t="s">
        <v>13</v>
      </c>
      <c r="S39" s="11" t="s">
        <v>14</v>
      </c>
      <c r="T39" s="11" t="s">
        <v>15</v>
      </c>
      <c r="U39" s="16" t="s">
        <v>16</v>
      </c>
      <c r="V39" s="147" t="s">
        <v>17</v>
      </c>
    </row>
    <row r="40" spans="16:24">
      <c r="P40" s="18">
        <v>1</v>
      </c>
      <c r="Q40" s="4" t="s">
        <v>10</v>
      </c>
      <c r="R40" s="23">
        <f>AVERAGE(L3:L16)</f>
        <v>-0.15000000000000011</v>
      </c>
      <c r="S40" s="23">
        <f>STDEV(L3:L16)</f>
        <v>0.94197011221571814</v>
      </c>
      <c r="T40" s="23">
        <f>S40/POWER(14,1/2)</f>
        <v>0.25175210203515858</v>
      </c>
      <c r="U40" s="29" t="s">
        <v>48</v>
      </c>
      <c r="V40" s="120"/>
    </row>
    <row r="41" spans="16:24">
      <c r="P41" s="18">
        <v>2</v>
      </c>
      <c r="Q41" s="4" t="s">
        <v>50</v>
      </c>
      <c r="R41" s="23">
        <f>AVERAGE(L17:L30)</f>
        <v>0.83571428571428441</v>
      </c>
      <c r="S41" s="23">
        <f>STDEV(L17:L30)</f>
        <v>0.43959271859501736</v>
      </c>
      <c r="T41" s="23">
        <f t="shared" ref="T41" si="10">S41/POWER(14,1/2)</f>
        <v>0.11748609590736324</v>
      </c>
      <c r="U41" s="29" t="s">
        <v>49</v>
      </c>
      <c r="V41" s="120">
        <f>TTEST(L3:L16,L17:L30,2,3)</f>
        <v>2.2341314127527546E-3</v>
      </c>
    </row>
    <row r="42" spans="16:24" ht="17" thickBot="1">
      <c r="V42" s="119"/>
    </row>
    <row r="43" spans="16:24" ht="17" thickBot="1">
      <c r="P43" s="104" t="s">
        <v>33</v>
      </c>
      <c r="Q43" s="134"/>
      <c r="R43" s="56"/>
      <c r="S43" s="56"/>
      <c r="T43" s="56"/>
      <c r="U43" s="56"/>
      <c r="V43" s="152"/>
    </row>
    <row r="44" spans="16:24">
      <c r="P44" s="1"/>
      <c r="Q44" s="3"/>
      <c r="R44" s="11" t="s">
        <v>13</v>
      </c>
      <c r="S44" s="11" t="s">
        <v>14</v>
      </c>
      <c r="T44" s="11" t="s">
        <v>15</v>
      </c>
      <c r="U44" s="16" t="s">
        <v>16</v>
      </c>
      <c r="V44" s="147" t="s">
        <v>17</v>
      </c>
    </row>
    <row r="45" spans="16:24">
      <c r="P45" s="18">
        <v>1</v>
      </c>
      <c r="Q45" s="4" t="s">
        <v>10</v>
      </c>
      <c r="R45" s="23">
        <f>AVERAGE(M3:M16)</f>
        <v>2.3714285714285714</v>
      </c>
      <c r="S45" s="23">
        <f>STDEV(M3:M16)</f>
        <v>1.8598711996051984</v>
      </c>
      <c r="T45" s="23">
        <f>S45/POWER(14,1/2)</f>
        <v>0.49707148660363587</v>
      </c>
      <c r="U45" s="29" t="s">
        <v>49</v>
      </c>
      <c r="V45" s="120"/>
    </row>
    <row r="46" spans="16:24">
      <c r="P46" s="18">
        <v>2</v>
      </c>
      <c r="Q46" s="4" t="s">
        <v>50</v>
      </c>
      <c r="R46" s="23">
        <f>AVERAGE(M17:M30)</f>
        <v>-0.95714285714285674</v>
      </c>
      <c r="S46" s="23">
        <f>STDEV(M17:M30)</f>
        <v>1.3224186964767284</v>
      </c>
      <c r="T46" s="23">
        <f t="shared" ref="T46" si="11">S46/POWER(14,1/2)</f>
        <v>0.35343126314857981</v>
      </c>
      <c r="U46" s="29" t="s">
        <v>48</v>
      </c>
      <c r="V46" s="120">
        <f>TTEST(M3:M16,M17:M30,2,3)</f>
        <v>1.4124403697936497E-5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39"/>
  <sheetViews>
    <sheetView zoomScale="116" workbookViewId="0">
      <pane xSplit="3" ySplit="2" topLeftCell="E3" activePane="bottomRight" state="frozen"/>
      <selection pane="topRight" activeCell="D1" sqref="D1"/>
      <selection pane="bottomLeft" activeCell="A3" sqref="A3"/>
      <selection pane="bottomRight" activeCell="AC10" sqref="AC10"/>
    </sheetView>
  </sheetViews>
  <sheetFormatPr baseColWidth="10" defaultColWidth="10.83203125" defaultRowHeight="16"/>
  <cols>
    <col min="1" max="1" width="10.83203125" style="4"/>
    <col min="2" max="2" width="5" style="39" customWidth="1"/>
    <col min="3" max="3" width="5.33203125" style="4" customWidth="1"/>
    <col min="4" max="4" width="6.1640625" style="4" bestFit="1" customWidth="1"/>
    <col min="5" max="5" width="8.5" style="4" customWidth="1"/>
    <col min="6" max="6" width="6.1640625" style="4" bestFit="1" customWidth="1"/>
    <col min="7" max="7" width="5.5" style="4" bestFit="1" customWidth="1"/>
    <col min="8" max="8" width="10.83203125" style="4" customWidth="1"/>
    <col min="9" max="9" width="5.5" style="4" bestFit="1" customWidth="1"/>
    <col min="10" max="10" width="7.33203125" style="4" bestFit="1" customWidth="1"/>
    <col min="11" max="11" width="8.5" style="4" customWidth="1"/>
    <col min="12" max="12" width="7.33203125" style="4" bestFit="1" customWidth="1"/>
    <col min="13" max="14" width="10.83203125" style="4"/>
    <col min="15" max="15" width="3.5" style="4" customWidth="1"/>
    <col min="16" max="16" width="9.33203125" style="4" bestFit="1" customWidth="1"/>
    <col min="17" max="17" width="6.83203125" style="4" bestFit="1" customWidth="1"/>
    <col min="18" max="19" width="6.1640625" style="4" bestFit="1" customWidth="1"/>
    <col min="20" max="20" width="5.83203125" style="4" bestFit="1" customWidth="1"/>
    <col min="21" max="21" width="10.83203125" style="4"/>
    <col min="22" max="22" width="13" style="4" customWidth="1"/>
    <col min="23" max="16384" width="10.83203125" style="4"/>
  </cols>
  <sheetData>
    <row r="1" spans="1:37" ht="17" thickBot="1">
      <c r="A1" s="1"/>
      <c r="B1" s="88"/>
      <c r="C1" s="86"/>
      <c r="D1" s="61"/>
      <c r="E1" s="61" t="s">
        <v>35</v>
      </c>
      <c r="F1" s="63"/>
      <c r="G1" s="64"/>
      <c r="H1" s="65" t="s">
        <v>36</v>
      </c>
      <c r="I1" s="66"/>
      <c r="J1" s="67"/>
      <c r="K1" s="68" t="s">
        <v>37</v>
      </c>
      <c r="L1" s="69"/>
    </row>
    <row r="2" spans="1:37" ht="17" thickBot="1">
      <c r="A2" s="5"/>
      <c r="B2" s="83" t="s">
        <v>16</v>
      </c>
      <c r="C2" s="85" t="s">
        <v>25</v>
      </c>
      <c r="D2" s="40" t="s">
        <v>2</v>
      </c>
      <c r="E2" s="41" t="s">
        <v>3</v>
      </c>
      <c r="F2" s="42" t="s">
        <v>4</v>
      </c>
      <c r="G2" s="43" t="s">
        <v>2</v>
      </c>
      <c r="H2" s="44" t="s">
        <v>3</v>
      </c>
      <c r="I2" s="45" t="s">
        <v>4</v>
      </c>
      <c r="J2" s="46" t="s">
        <v>2</v>
      </c>
      <c r="K2" s="47" t="s">
        <v>3</v>
      </c>
      <c r="L2" s="48" t="s">
        <v>4</v>
      </c>
      <c r="O2" s="100" t="s">
        <v>35</v>
      </c>
      <c r="P2" s="129"/>
      <c r="Q2" s="41"/>
      <c r="R2" s="41"/>
      <c r="S2" s="41"/>
      <c r="T2" s="41"/>
      <c r="U2" s="42"/>
    </row>
    <row r="3" spans="1:37">
      <c r="A3" s="1" t="s">
        <v>10</v>
      </c>
      <c r="B3" s="82" t="s">
        <v>0</v>
      </c>
      <c r="C3" s="86">
        <v>1</v>
      </c>
      <c r="D3" s="13">
        <v>1.28</v>
      </c>
      <c r="E3" s="14">
        <v>2.5049999999999999</v>
      </c>
      <c r="F3" s="15">
        <v>1.1200000000000001</v>
      </c>
      <c r="G3" s="89">
        <v>67.050000000000011</v>
      </c>
      <c r="H3" s="11">
        <v>94.4</v>
      </c>
      <c r="I3" s="91">
        <v>69.22396215000002</v>
      </c>
      <c r="J3" s="10">
        <v>91</v>
      </c>
      <c r="K3" s="11">
        <v>92</v>
      </c>
      <c r="L3" s="12">
        <v>91</v>
      </c>
      <c r="O3" s="1"/>
      <c r="P3" s="3" t="s">
        <v>2</v>
      </c>
      <c r="Q3" s="3" t="s">
        <v>13</v>
      </c>
      <c r="R3" s="3" t="s">
        <v>14</v>
      </c>
      <c r="S3" s="3" t="s">
        <v>15</v>
      </c>
      <c r="T3" s="16" t="s">
        <v>16</v>
      </c>
      <c r="U3" s="2" t="s">
        <v>17</v>
      </c>
      <c r="AH3" s="17"/>
      <c r="AI3" s="17"/>
      <c r="AJ3" s="17"/>
      <c r="AK3" s="17"/>
    </row>
    <row r="4" spans="1:37">
      <c r="A4" s="18"/>
      <c r="B4" s="84" t="s">
        <v>0</v>
      </c>
      <c r="C4" s="87">
        <v>2</v>
      </c>
      <c r="D4" s="25">
        <v>1.34</v>
      </c>
      <c r="E4" s="26">
        <v>3.3899999999999997</v>
      </c>
      <c r="F4" s="27">
        <v>1.48</v>
      </c>
      <c r="G4" s="92">
        <v>68.699999999999989</v>
      </c>
      <c r="H4" s="23">
        <v>94.7</v>
      </c>
      <c r="I4" s="94">
        <v>70.92746009999999</v>
      </c>
      <c r="J4" s="22">
        <v>84</v>
      </c>
      <c r="K4" s="23">
        <v>87</v>
      </c>
      <c r="L4" s="24">
        <v>84</v>
      </c>
      <c r="O4" s="18">
        <v>1</v>
      </c>
      <c r="P4" s="4" t="s">
        <v>10</v>
      </c>
      <c r="Q4" s="26">
        <f>AVERAGE(D3:D16)</f>
        <v>1.462142857142857</v>
      </c>
      <c r="R4" s="26">
        <f>STDEV(D3:D16)</f>
        <v>0.34099805033118707</v>
      </c>
      <c r="S4" s="26">
        <f>R4/POWER(14,1/2)</f>
        <v>9.1135562421228458E-2</v>
      </c>
      <c r="T4" s="29" t="s">
        <v>48</v>
      </c>
      <c r="U4" s="19"/>
      <c r="AH4" s="17"/>
      <c r="AI4" s="17"/>
      <c r="AJ4" s="17"/>
      <c r="AK4" s="17"/>
    </row>
    <row r="5" spans="1:37">
      <c r="A5" s="18"/>
      <c r="B5" s="84" t="s">
        <v>0</v>
      </c>
      <c r="C5" s="87">
        <v>3</v>
      </c>
      <c r="D5" s="25">
        <v>1.33</v>
      </c>
      <c r="E5" s="26">
        <v>3.24</v>
      </c>
      <c r="F5" s="27">
        <v>1.46</v>
      </c>
      <c r="G5" s="92">
        <v>69.449999999999989</v>
      </c>
      <c r="H5" s="23">
        <v>95</v>
      </c>
      <c r="I5" s="94">
        <v>71.70177735</v>
      </c>
      <c r="J5" s="22">
        <v>80</v>
      </c>
      <c r="K5" s="23">
        <v>80</v>
      </c>
      <c r="L5" s="24">
        <v>82</v>
      </c>
      <c r="O5" s="18">
        <v>2</v>
      </c>
      <c r="P5" s="4" t="s">
        <v>50</v>
      </c>
      <c r="Q5" s="26">
        <f>AVERAGE(D17:D30)</f>
        <v>1.4442857142857144</v>
      </c>
      <c r="R5" s="26">
        <f>STDEV(D17:D30)</f>
        <v>0.27575670117289469</v>
      </c>
      <c r="S5" s="26">
        <f t="shared" ref="S5" si="0">R5/POWER(14,1/2)</f>
        <v>7.3699078421141137E-2</v>
      </c>
      <c r="T5" s="29" t="s">
        <v>48</v>
      </c>
      <c r="U5" s="120">
        <f>TTEST(D3:D16,D17:D30,2,3)</f>
        <v>0.88013280626995594</v>
      </c>
      <c r="AD5" s="120"/>
      <c r="AE5" s="120"/>
      <c r="AH5" s="17"/>
      <c r="AI5" s="17"/>
      <c r="AJ5" s="17"/>
      <c r="AK5" s="17"/>
    </row>
    <row r="6" spans="1:37" ht="17" thickBot="1">
      <c r="A6" s="18"/>
      <c r="B6" s="84" t="s">
        <v>0</v>
      </c>
      <c r="C6" s="87">
        <v>4</v>
      </c>
      <c r="D6" s="25">
        <v>1.59</v>
      </c>
      <c r="E6" s="26">
        <v>4.4250000000000007</v>
      </c>
      <c r="F6" s="27">
        <v>1.99</v>
      </c>
      <c r="G6" s="92">
        <v>64.199999999999989</v>
      </c>
      <c r="H6" s="23">
        <v>89.2</v>
      </c>
      <c r="I6" s="94">
        <v>66.281556599999988</v>
      </c>
      <c r="J6" s="18">
        <v>83</v>
      </c>
      <c r="K6" s="23">
        <v>82</v>
      </c>
      <c r="L6" s="24">
        <v>83</v>
      </c>
    </row>
    <row r="7" spans="1:37">
      <c r="A7" s="18"/>
      <c r="B7" s="84" t="s">
        <v>0</v>
      </c>
      <c r="C7" s="87">
        <v>5</v>
      </c>
      <c r="D7" s="25">
        <v>1.1599999999999999</v>
      </c>
      <c r="E7" s="26">
        <v>3.21</v>
      </c>
      <c r="F7" s="27">
        <v>1.44</v>
      </c>
      <c r="G7" s="92">
        <v>53.550000000000004</v>
      </c>
      <c r="H7" s="23">
        <v>87</v>
      </c>
      <c r="I7" s="94">
        <v>55.286251650000011</v>
      </c>
      <c r="J7" s="22">
        <v>86</v>
      </c>
      <c r="K7" s="23">
        <v>89</v>
      </c>
      <c r="L7" s="24">
        <v>89</v>
      </c>
      <c r="O7" s="1"/>
      <c r="P7" s="3" t="s">
        <v>3</v>
      </c>
      <c r="Q7" s="3" t="s">
        <v>13</v>
      </c>
      <c r="R7" s="3" t="s">
        <v>14</v>
      </c>
      <c r="S7" s="3" t="s">
        <v>15</v>
      </c>
      <c r="T7" s="16" t="s">
        <v>16</v>
      </c>
      <c r="U7" s="2" t="s">
        <v>17</v>
      </c>
    </row>
    <row r="8" spans="1:37">
      <c r="A8" s="18"/>
      <c r="B8" s="84" t="s">
        <v>0</v>
      </c>
      <c r="C8" s="87">
        <v>6</v>
      </c>
      <c r="D8" s="25">
        <v>1.94</v>
      </c>
      <c r="E8" s="26">
        <v>4.1100000000000003</v>
      </c>
      <c r="F8" s="27">
        <v>1.85</v>
      </c>
      <c r="G8" s="92">
        <v>56.699999999999996</v>
      </c>
      <c r="H8" s="23">
        <v>88.3</v>
      </c>
      <c r="I8" s="94">
        <v>58.538384100000002</v>
      </c>
      <c r="J8" s="22">
        <v>97</v>
      </c>
      <c r="K8" s="23">
        <v>97</v>
      </c>
      <c r="L8" s="24">
        <v>100</v>
      </c>
      <c r="O8" s="18">
        <v>1</v>
      </c>
      <c r="P8" s="4" t="s">
        <v>10</v>
      </c>
      <c r="Q8" s="26">
        <f>AVERAGE(E3:E16)</f>
        <v>3.3985714285714286</v>
      </c>
      <c r="R8" s="26">
        <f>STDEV(E3:E16)</f>
        <v>0.54715497935098056</v>
      </c>
      <c r="S8" s="26">
        <f>R8/POWER(14,1/2)</f>
        <v>0.14623331929990999</v>
      </c>
      <c r="T8" s="29" t="s">
        <v>48</v>
      </c>
      <c r="U8" s="19"/>
    </row>
    <row r="9" spans="1:37">
      <c r="A9" s="18"/>
      <c r="B9" s="84" t="s">
        <v>0</v>
      </c>
      <c r="C9" s="87">
        <v>7</v>
      </c>
      <c r="D9" s="25">
        <v>1.1200000000000001</v>
      </c>
      <c r="E9" s="26">
        <v>3.21</v>
      </c>
      <c r="F9" s="27">
        <v>1.22</v>
      </c>
      <c r="G9" s="92">
        <v>70.800000000000011</v>
      </c>
      <c r="H9" s="23">
        <v>95.5</v>
      </c>
      <c r="I9" s="94">
        <v>73.095548400000013</v>
      </c>
      <c r="J9" s="22">
        <v>78</v>
      </c>
      <c r="K9" s="23">
        <v>78</v>
      </c>
      <c r="L9" s="24">
        <v>77</v>
      </c>
      <c r="O9" s="18">
        <v>2</v>
      </c>
      <c r="P9" s="4" t="s">
        <v>50</v>
      </c>
      <c r="Q9" s="26">
        <f>AVERAGE(E17:E30)</f>
        <v>3.2107142857142859</v>
      </c>
      <c r="R9" s="26">
        <f>STDEV(E17:E30)</f>
        <v>0.65951863898212304</v>
      </c>
      <c r="S9" s="26">
        <f t="shared" ref="S9" si="1">R9/POWER(14,1/2)</f>
        <v>0.17626377051875408</v>
      </c>
      <c r="T9" s="29" t="s">
        <v>48</v>
      </c>
      <c r="U9" s="120">
        <f>TTEST(E3:E16,E17:E30,2,3)</f>
        <v>0.41978668614238113</v>
      </c>
    </row>
    <row r="10" spans="1:37" ht="17" thickBot="1">
      <c r="A10" s="18"/>
      <c r="B10" s="84" t="s">
        <v>0</v>
      </c>
      <c r="C10" s="87">
        <v>8</v>
      </c>
      <c r="D10" s="25">
        <v>1.92</v>
      </c>
      <c r="E10" s="26">
        <v>3.84</v>
      </c>
      <c r="F10" s="27">
        <v>1.77</v>
      </c>
      <c r="G10" s="92">
        <v>63.300000000000004</v>
      </c>
      <c r="H10" s="23">
        <v>89.2</v>
      </c>
      <c r="I10" s="94">
        <v>65.352375900000013</v>
      </c>
      <c r="J10" s="22">
        <v>101</v>
      </c>
      <c r="K10" s="23">
        <v>101</v>
      </c>
      <c r="L10" s="24">
        <v>102</v>
      </c>
    </row>
    <row r="11" spans="1:37">
      <c r="A11" s="18"/>
      <c r="B11" s="84" t="s">
        <v>0</v>
      </c>
      <c r="C11" s="87">
        <v>9</v>
      </c>
      <c r="D11" s="25">
        <v>1.42</v>
      </c>
      <c r="E11" s="26">
        <v>2.7600000000000002</v>
      </c>
      <c r="F11" s="27">
        <v>1.1299999999999999</v>
      </c>
      <c r="G11" s="92">
        <v>52.050000000000004</v>
      </c>
      <c r="H11" s="23">
        <v>84.3</v>
      </c>
      <c r="I11" s="94">
        <v>53.737617150000013</v>
      </c>
      <c r="J11" s="22">
        <v>82</v>
      </c>
      <c r="K11" s="23">
        <v>81</v>
      </c>
      <c r="L11" s="24">
        <v>83</v>
      </c>
      <c r="O11" s="1"/>
      <c r="P11" s="3" t="s">
        <v>4</v>
      </c>
      <c r="Q11" s="3" t="s">
        <v>13</v>
      </c>
      <c r="R11" s="3" t="s">
        <v>14</v>
      </c>
      <c r="S11" s="3" t="s">
        <v>15</v>
      </c>
      <c r="T11" s="16" t="s">
        <v>16</v>
      </c>
      <c r="U11" s="2" t="s">
        <v>17</v>
      </c>
    </row>
    <row r="12" spans="1:37">
      <c r="A12" s="18"/>
      <c r="B12" s="84" t="s">
        <v>0</v>
      </c>
      <c r="C12" s="87">
        <v>10</v>
      </c>
      <c r="D12" s="25">
        <v>1.7</v>
      </c>
      <c r="E12" s="26">
        <v>3.54</v>
      </c>
      <c r="F12" s="27">
        <v>1.5</v>
      </c>
      <c r="G12" s="92">
        <v>73.5</v>
      </c>
      <c r="H12" s="23">
        <v>97.8</v>
      </c>
      <c r="I12" s="94">
        <v>75.883090500000009</v>
      </c>
      <c r="J12" s="22">
        <v>85</v>
      </c>
      <c r="K12" s="23">
        <v>89</v>
      </c>
      <c r="L12" s="24">
        <v>88</v>
      </c>
      <c r="O12" s="18">
        <v>1</v>
      </c>
      <c r="P12" s="4" t="s">
        <v>10</v>
      </c>
      <c r="Q12" s="26">
        <f>AVERAGE(F3:F16)</f>
        <v>1.477857142857143</v>
      </c>
      <c r="R12" s="26">
        <f>STDEV(F3:F16)</f>
        <v>0.29943995343688751</v>
      </c>
      <c r="S12" s="26">
        <f>R12/POWER(14,1/2)</f>
        <v>8.0028693833741088E-2</v>
      </c>
      <c r="T12" s="29" t="s">
        <v>48</v>
      </c>
      <c r="U12" s="19"/>
    </row>
    <row r="13" spans="1:37">
      <c r="A13" s="18"/>
      <c r="B13" s="84" t="s">
        <v>0</v>
      </c>
      <c r="C13" s="87">
        <v>11</v>
      </c>
      <c r="D13" s="25">
        <v>1.74</v>
      </c>
      <c r="E13" s="26">
        <v>3.57</v>
      </c>
      <c r="F13" s="19">
        <v>1.65</v>
      </c>
      <c r="G13" s="92">
        <v>62.400000000000006</v>
      </c>
      <c r="H13" s="23">
        <v>89.1</v>
      </c>
      <c r="I13" s="94">
        <v>64.423195200000009</v>
      </c>
      <c r="J13" s="22">
        <v>82</v>
      </c>
      <c r="K13" s="4">
        <v>82</v>
      </c>
      <c r="L13" s="19">
        <v>83</v>
      </c>
      <c r="O13" s="18">
        <v>2</v>
      </c>
      <c r="P13" s="4" t="s">
        <v>50</v>
      </c>
      <c r="Q13" s="26">
        <f>AVERAGE(F17:F30)</f>
        <v>1.4892857142857141</v>
      </c>
      <c r="R13" s="26">
        <f>STDEV(F17:F30)</f>
        <v>0.22939600579026609</v>
      </c>
      <c r="S13" s="26">
        <f t="shared" ref="S13" si="2">R13/POWER(14,1/2)</f>
        <v>6.1308661397256208E-2</v>
      </c>
      <c r="T13" s="29" t="s">
        <v>48</v>
      </c>
      <c r="U13" s="120">
        <f>TTEST(F3:F16,F17:F30,2,3)</f>
        <v>0.91067178903320634</v>
      </c>
    </row>
    <row r="14" spans="1:37" ht="17" thickBot="1">
      <c r="A14" s="18"/>
      <c r="B14" s="84" t="s">
        <v>0</v>
      </c>
      <c r="C14" s="87">
        <v>12</v>
      </c>
      <c r="D14" s="25">
        <v>0.97</v>
      </c>
      <c r="E14" s="26">
        <v>2.7600000000000002</v>
      </c>
      <c r="F14" s="27">
        <v>1.1399999999999999</v>
      </c>
      <c r="G14" s="92">
        <v>80.699999999999989</v>
      </c>
      <c r="H14" s="23">
        <v>106.3</v>
      </c>
      <c r="I14" s="94">
        <v>83.316536099999993</v>
      </c>
      <c r="J14" s="22">
        <v>91</v>
      </c>
      <c r="K14" s="23">
        <v>96</v>
      </c>
      <c r="L14" s="24">
        <v>97</v>
      </c>
    </row>
    <row r="15" spans="1:37" ht="17" thickBot="1">
      <c r="A15" s="18"/>
      <c r="B15" s="84" t="s">
        <v>0</v>
      </c>
      <c r="C15" s="87">
        <v>13</v>
      </c>
      <c r="D15" s="25">
        <v>1.93</v>
      </c>
      <c r="E15" s="26">
        <v>3.93</v>
      </c>
      <c r="F15" s="27">
        <v>1.8</v>
      </c>
      <c r="G15" s="92">
        <v>51.900000000000006</v>
      </c>
      <c r="H15" s="23">
        <v>84.2</v>
      </c>
      <c r="I15" s="94">
        <v>53.582753700000012</v>
      </c>
      <c r="J15" s="22">
        <v>84</v>
      </c>
      <c r="K15" s="23">
        <v>89</v>
      </c>
      <c r="L15" s="24">
        <v>85</v>
      </c>
      <c r="O15" s="99" t="s">
        <v>36</v>
      </c>
      <c r="P15" s="130"/>
      <c r="Q15" s="44"/>
      <c r="R15" s="44"/>
      <c r="S15" s="44"/>
      <c r="T15" s="44"/>
      <c r="U15" s="45"/>
    </row>
    <row r="16" spans="1:37" ht="17" thickBot="1">
      <c r="A16" s="5"/>
      <c r="B16" s="83" t="s">
        <v>0</v>
      </c>
      <c r="C16" s="85">
        <v>14</v>
      </c>
      <c r="D16" s="36">
        <v>1.03</v>
      </c>
      <c r="E16" s="37">
        <v>3.09</v>
      </c>
      <c r="F16" s="38">
        <v>1.1399999999999999</v>
      </c>
      <c r="G16" s="95">
        <v>64.199999999999989</v>
      </c>
      <c r="H16" s="34">
        <v>93.7</v>
      </c>
      <c r="I16" s="97">
        <v>66.281556599999988</v>
      </c>
      <c r="J16" s="33">
        <v>78</v>
      </c>
      <c r="K16" s="34">
        <v>79</v>
      </c>
      <c r="L16" s="35">
        <v>81</v>
      </c>
      <c r="O16" s="1"/>
      <c r="P16" s="3" t="s">
        <v>2</v>
      </c>
      <c r="Q16" s="3" t="s">
        <v>13</v>
      </c>
      <c r="R16" s="3" t="s">
        <v>14</v>
      </c>
      <c r="S16" s="3" t="s">
        <v>15</v>
      </c>
      <c r="T16" s="16" t="s">
        <v>16</v>
      </c>
      <c r="U16" s="2" t="s">
        <v>17</v>
      </c>
    </row>
    <row r="17" spans="1:21">
      <c r="A17" s="1" t="s">
        <v>11</v>
      </c>
      <c r="B17" s="82" t="s">
        <v>1</v>
      </c>
      <c r="C17" s="86">
        <v>15</v>
      </c>
      <c r="D17" s="13">
        <v>1.05</v>
      </c>
      <c r="E17" s="14">
        <v>2.0999999999999996</v>
      </c>
      <c r="F17" s="15">
        <v>1.1499999999999999</v>
      </c>
      <c r="G17" s="89">
        <v>63.150000000000006</v>
      </c>
      <c r="H17" s="11">
        <v>93.7</v>
      </c>
      <c r="I17" s="91">
        <v>65.197512450000005</v>
      </c>
      <c r="J17" s="10">
        <v>88</v>
      </c>
      <c r="K17" s="11">
        <v>94</v>
      </c>
      <c r="L17" s="12">
        <v>91</v>
      </c>
      <c r="O17" s="18">
        <v>1</v>
      </c>
      <c r="P17" s="4" t="s">
        <v>10</v>
      </c>
      <c r="Q17" s="23">
        <f>AVERAGE(G3:G16)</f>
        <v>64.178571428571416</v>
      </c>
      <c r="R17" s="23">
        <f>STDEV(G3:G16)</f>
        <v>8.4619672718518739</v>
      </c>
      <c r="S17" s="23">
        <f>R17/POWER(14,1/2)</f>
        <v>2.2615558820974213</v>
      </c>
      <c r="T17" s="29" t="s">
        <v>48</v>
      </c>
      <c r="U17" s="19"/>
    </row>
    <row r="18" spans="1:21">
      <c r="A18" s="18"/>
      <c r="B18" s="84" t="s">
        <v>1</v>
      </c>
      <c r="C18" s="87">
        <v>16</v>
      </c>
      <c r="D18" s="25">
        <v>1.75</v>
      </c>
      <c r="E18" s="26">
        <v>3.75</v>
      </c>
      <c r="F18" s="27">
        <v>1.59</v>
      </c>
      <c r="G18" s="92">
        <v>80.849999999999994</v>
      </c>
      <c r="H18" s="23">
        <v>96.1</v>
      </c>
      <c r="I18" s="94">
        <v>83.471399550000001</v>
      </c>
      <c r="J18" s="22">
        <v>95</v>
      </c>
      <c r="K18" s="23">
        <v>96</v>
      </c>
      <c r="L18" s="24">
        <v>92</v>
      </c>
      <c r="O18" s="18">
        <v>2</v>
      </c>
      <c r="P18" s="4" t="s">
        <v>50</v>
      </c>
      <c r="Q18" s="23">
        <f>AVERAGE(G17:G30)</f>
        <v>65.714285714285722</v>
      </c>
      <c r="R18" s="23">
        <f>STDEV(G17:G30)</f>
        <v>10.756615648975226</v>
      </c>
      <c r="S18" s="23">
        <f t="shared" ref="S18" si="3">R18/POWER(14,1/2)</f>
        <v>2.8748264571197377</v>
      </c>
      <c r="T18" s="29" t="s">
        <v>48</v>
      </c>
      <c r="U18" s="120">
        <f>TTEST(G3:G16,G17:G30,2,3)</f>
        <v>0.67823413266385302</v>
      </c>
    </row>
    <row r="19" spans="1:21" ht="17" thickBot="1">
      <c r="A19" s="18"/>
      <c r="B19" s="84" t="s">
        <v>1</v>
      </c>
      <c r="C19" s="87">
        <v>17</v>
      </c>
      <c r="D19" s="25">
        <v>1.18</v>
      </c>
      <c r="E19" s="26">
        <v>2.5350000000000001</v>
      </c>
      <c r="F19" s="27">
        <v>1.31</v>
      </c>
      <c r="G19" s="92">
        <v>60.75</v>
      </c>
      <c r="H19" s="23">
        <v>89.1</v>
      </c>
      <c r="I19" s="94">
        <v>62.719697250000003</v>
      </c>
      <c r="J19" s="22">
        <v>87</v>
      </c>
      <c r="K19" s="23">
        <v>90</v>
      </c>
      <c r="L19" s="24">
        <v>85</v>
      </c>
    </row>
    <row r="20" spans="1:21">
      <c r="A20" s="18"/>
      <c r="B20" s="84" t="s">
        <v>1</v>
      </c>
      <c r="C20" s="87">
        <v>18</v>
      </c>
      <c r="D20" s="25">
        <v>1.36</v>
      </c>
      <c r="E20" s="26">
        <v>3.25</v>
      </c>
      <c r="F20" s="27">
        <v>1.45</v>
      </c>
      <c r="G20" s="92">
        <v>61.349999999999994</v>
      </c>
      <c r="H20" s="23">
        <v>92.5</v>
      </c>
      <c r="I20" s="94">
        <v>63.339151049999998</v>
      </c>
      <c r="J20" s="22">
        <v>86</v>
      </c>
      <c r="K20" s="23">
        <v>89</v>
      </c>
      <c r="L20" s="24">
        <v>83</v>
      </c>
      <c r="O20" s="1"/>
      <c r="P20" s="3" t="s">
        <v>3</v>
      </c>
      <c r="Q20" s="3" t="s">
        <v>13</v>
      </c>
      <c r="R20" s="3" t="s">
        <v>14</v>
      </c>
      <c r="S20" s="3" t="s">
        <v>15</v>
      </c>
      <c r="T20" s="16" t="s">
        <v>16</v>
      </c>
      <c r="U20" s="2" t="s">
        <v>17</v>
      </c>
    </row>
    <row r="21" spans="1:21">
      <c r="A21" s="18"/>
      <c r="B21" s="84" t="s">
        <v>1</v>
      </c>
      <c r="C21" s="87">
        <v>19</v>
      </c>
      <c r="D21" s="25">
        <v>1.71</v>
      </c>
      <c r="E21" s="26">
        <v>3.7050000000000001</v>
      </c>
      <c r="F21" s="27">
        <v>1.58</v>
      </c>
      <c r="G21" s="92">
        <v>80.849999999999994</v>
      </c>
      <c r="H21" s="23">
        <v>100.9</v>
      </c>
      <c r="I21" s="94">
        <v>83.471399550000001</v>
      </c>
      <c r="J21" s="22">
        <v>94</v>
      </c>
      <c r="K21" s="23">
        <v>94</v>
      </c>
      <c r="L21" s="24">
        <v>91</v>
      </c>
      <c r="O21" s="18">
        <v>1</v>
      </c>
      <c r="P21" s="4" t="s">
        <v>10</v>
      </c>
      <c r="Q21" s="23">
        <f>AVERAGE(H3:H16)</f>
        <v>92.05</v>
      </c>
      <c r="R21" s="23">
        <f>STDEV(H3:H16)</f>
        <v>5.936814737783993</v>
      </c>
      <c r="S21" s="23">
        <f>R21/POWER(14,1/2)</f>
        <v>1.5866804798241341</v>
      </c>
      <c r="T21" s="29" t="s">
        <v>48</v>
      </c>
      <c r="U21" s="19"/>
    </row>
    <row r="22" spans="1:21">
      <c r="A22" s="18"/>
      <c r="B22" s="84" t="s">
        <v>1</v>
      </c>
      <c r="C22" s="87">
        <v>20</v>
      </c>
      <c r="D22" s="25">
        <v>1.77</v>
      </c>
      <c r="E22" s="26">
        <v>3.855</v>
      </c>
      <c r="F22" s="27">
        <v>1.65</v>
      </c>
      <c r="G22" s="92">
        <v>52.050000000000004</v>
      </c>
      <c r="H22" s="23">
        <v>86.4</v>
      </c>
      <c r="I22" s="94">
        <v>53.737617150000013</v>
      </c>
      <c r="J22" s="22">
        <v>87</v>
      </c>
      <c r="K22" s="23">
        <v>91</v>
      </c>
      <c r="L22" s="24">
        <v>91</v>
      </c>
      <c r="O22" s="18">
        <v>2</v>
      </c>
      <c r="P22" s="4" t="s">
        <v>50</v>
      </c>
      <c r="Q22" s="23">
        <f>AVERAGE(H17:H30)</f>
        <v>92.314285714285688</v>
      </c>
      <c r="R22" s="23">
        <f>STDEV(H17:H30)</f>
        <v>5.7653950618999401</v>
      </c>
      <c r="S22" s="23">
        <f t="shared" ref="S22" si="4">R22/POWER(14,1/2)</f>
        <v>1.5408666443591368</v>
      </c>
      <c r="T22" s="29" t="s">
        <v>48</v>
      </c>
      <c r="U22" s="120">
        <f>TTEST(H3:H16,H17:H30,2,3)</f>
        <v>0.90580501314023287</v>
      </c>
    </row>
    <row r="23" spans="1:21" ht="17" thickBot="1">
      <c r="A23" s="18"/>
      <c r="B23" s="84" t="s">
        <v>1</v>
      </c>
      <c r="C23" s="87">
        <v>21</v>
      </c>
      <c r="D23" s="25">
        <v>1.07</v>
      </c>
      <c r="E23" s="26">
        <v>2.5350000000000001</v>
      </c>
      <c r="F23" s="27">
        <v>1.19</v>
      </c>
      <c r="G23" s="92">
        <v>70.5</v>
      </c>
      <c r="H23" s="23">
        <v>94.3</v>
      </c>
      <c r="I23" s="94">
        <v>72.785821500000011</v>
      </c>
      <c r="J23" s="22">
        <v>82</v>
      </c>
      <c r="K23" s="23">
        <v>87</v>
      </c>
      <c r="L23" s="24">
        <v>81</v>
      </c>
    </row>
    <row r="24" spans="1:21">
      <c r="A24" s="18"/>
      <c r="B24" s="84" t="s">
        <v>1</v>
      </c>
      <c r="C24" s="87">
        <v>22</v>
      </c>
      <c r="D24" s="25">
        <v>1.32</v>
      </c>
      <c r="E24" s="26">
        <v>2.8149999999999999</v>
      </c>
      <c r="F24" s="27">
        <v>1.37</v>
      </c>
      <c r="G24" s="92">
        <v>73.349999999999994</v>
      </c>
      <c r="H24" s="23">
        <v>94.5</v>
      </c>
      <c r="I24" s="94">
        <v>75.728227050000001</v>
      </c>
      <c r="J24" s="22">
        <v>97</v>
      </c>
      <c r="K24" s="23">
        <v>98</v>
      </c>
      <c r="L24" s="24">
        <v>97</v>
      </c>
      <c r="O24" s="1"/>
      <c r="P24" s="3" t="s">
        <v>4</v>
      </c>
      <c r="Q24" s="3" t="s">
        <v>13</v>
      </c>
      <c r="R24" s="3" t="s">
        <v>14</v>
      </c>
      <c r="S24" s="3" t="s">
        <v>15</v>
      </c>
      <c r="T24" s="16" t="s">
        <v>16</v>
      </c>
      <c r="U24" s="2" t="s">
        <v>17</v>
      </c>
    </row>
    <row r="25" spans="1:21">
      <c r="A25" s="18"/>
      <c r="B25" s="84" t="s">
        <v>1</v>
      </c>
      <c r="C25" s="87">
        <v>23</v>
      </c>
      <c r="D25" s="25">
        <v>1.33</v>
      </c>
      <c r="E25" s="26">
        <v>2.87</v>
      </c>
      <c r="F25" s="27">
        <v>1.38</v>
      </c>
      <c r="G25" s="92">
        <v>83</v>
      </c>
      <c r="H25" s="23">
        <v>103.3</v>
      </c>
      <c r="I25" s="94">
        <v>84.1</v>
      </c>
      <c r="J25" s="22">
        <v>81</v>
      </c>
      <c r="K25" s="23">
        <v>86</v>
      </c>
      <c r="L25" s="24">
        <v>81</v>
      </c>
      <c r="O25" s="18">
        <v>1</v>
      </c>
      <c r="P25" s="4" t="s">
        <v>10</v>
      </c>
      <c r="Q25" s="23">
        <f>AVERAGE(I3:I16)</f>
        <v>66.259433250000001</v>
      </c>
      <c r="R25" s="23">
        <f>STDEV(I3:I16)</f>
        <v>8.7363296367071239</v>
      </c>
      <c r="S25" s="23">
        <f>R25/POWER(14,1/2)</f>
        <v>2.3348823084626655</v>
      </c>
      <c r="T25" s="29" t="s">
        <v>48</v>
      </c>
      <c r="U25" s="19"/>
    </row>
    <row r="26" spans="1:21">
      <c r="A26" s="18"/>
      <c r="B26" s="84" t="s">
        <v>1</v>
      </c>
      <c r="C26" s="87">
        <v>24</v>
      </c>
      <c r="D26" s="25">
        <v>1.85</v>
      </c>
      <c r="E26" s="26">
        <v>4.29</v>
      </c>
      <c r="F26" s="27">
        <v>1.95</v>
      </c>
      <c r="G26" s="92">
        <v>68.550000000000011</v>
      </c>
      <c r="H26" s="23">
        <v>93.8</v>
      </c>
      <c r="I26" s="94">
        <v>70.772596650000011</v>
      </c>
      <c r="J26" s="22">
        <v>76</v>
      </c>
      <c r="K26" s="23">
        <v>80</v>
      </c>
      <c r="L26" s="24">
        <v>75</v>
      </c>
      <c r="O26" s="18">
        <v>2</v>
      </c>
      <c r="P26" s="4" t="s">
        <v>50</v>
      </c>
      <c r="Q26" s="23">
        <f>AVERAGE(I17:I30)</f>
        <v>67.731289357142856</v>
      </c>
      <c r="R26" s="23">
        <f>STDEV(I17:I30)</f>
        <v>10.915207070481088</v>
      </c>
      <c r="S26" s="23">
        <f t="shared" ref="S26" si="5">R26/POWER(14,1/2)</f>
        <v>2.9172117973880511</v>
      </c>
      <c r="T26" s="29" t="s">
        <v>48</v>
      </c>
      <c r="U26" s="120">
        <f>TTEST(I3:I16,I17:I30,2,3)</f>
        <v>0.69701433962439907</v>
      </c>
    </row>
    <row r="27" spans="1:21" ht="17" thickBot="1">
      <c r="A27" s="18"/>
      <c r="B27" s="84" t="s">
        <v>1</v>
      </c>
      <c r="C27" s="87">
        <v>25</v>
      </c>
      <c r="D27" s="25">
        <v>1.28</v>
      </c>
      <c r="E27" s="26">
        <v>2.64</v>
      </c>
      <c r="F27" s="27">
        <v>1.36</v>
      </c>
      <c r="G27" s="92">
        <v>52.5</v>
      </c>
      <c r="H27" s="23">
        <v>86.7</v>
      </c>
      <c r="I27" s="94">
        <v>54.202207500000007</v>
      </c>
      <c r="J27" s="22">
        <v>98</v>
      </c>
      <c r="K27" s="23">
        <v>99</v>
      </c>
      <c r="L27" s="24">
        <v>98</v>
      </c>
    </row>
    <row r="28" spans="1:21" ht="17" thickBot="1">
      <c r="A28" s="18"/>
      <c r="B28" s="84" t="s">
        <v>1</v>
      </c>
      <c r="C28" s="87">
        <v>26</v>
      </c>
      <c r="D28" s="25">
        <v>1.33</v>
      </c>
      <c r="E28" s="26">
        <v>3.0300000000000002</v>
      </c>
      <c r="F28" s="27">
        <v>1.44</v>
      </c>
      <c r="G28" s="92">
        <v>61.199999999999996</v>
      </c>
      <c r="H28" s="23">
        <v>92</v>
      </c>
      <c r="I28" s="94">
        <v>63.184287600000005</v>
      </c>
      <c r="J28" s="22">
        <v>85</v>
      </c>
      <c r="K28" s="23">
        <v>87</v>
      </c>
      <c r="L28" s="24">
        <v>83</v>
      </c>
      <c r="O28" s="101" t="s">
        <v>37</v>
      </c>
      <c r="P28" s="131"/>
      <c r="Q28" s="47"/>
      <c r="R28" s="47"/>
      <c r="S28" s="47"/>
      <c r="T28" s="47"/>
      <c r="U28" s="48"/>
    </row>
    <row r="29" spans="1:21">
      <c r="A29" s="18"/>
      <c r="B29" s="84" t="s">
        <v>1</v>
      </c>
      <c r="C29" s="87">
        <v>27</v>
      </c>
      <c r="D29" s="25">
        <v>1.78</v>
      </c>
      <c r="E29" s="26">
        <v>4.0049999999999999</v>
      </c>
      <c r="F29" s="27">
        <v>1.86</v>
      </c>
      <c r="G29" s="92">
        <v>51.75</v>
      </c>
      <c r="H29" s="23">
        <v>82</v>
      </c>
      <c r="I29" s="94">
        <v>53.427890250000004</v>
      </c>
      <c r="J29" s="22">
        <v>96</v>
      </c>
      <c r="K29" s="23">
        <v>98</v>
      </c>
      <c r="L29" s="24">
        <v>97</v>
      </c>
      <c r="O29" s="1"/>
      <c r="P29" s="3" t="s">
        <v>2</v>
      </c>
      <c r="Q29" s="3" t="s">
        <v>13</v>
      </c>
      <c r="R29" s="3" t="s">
        <v>14</v>
      </c>
      <c r="S29" s="3" t="s">
        <v>15</v>
      </c>
      <c r="T29" s="16" t="s">
        <v>16</v>
      </c>
      <c r="U29" s="2" t="s">
        <v>17</v>
      </c>
    </row>
    <row r="30" spans="1:21" ht="17" thickBot="1">
      <c r="A30" s="5"/>
      <c r="B30" s="83" t="s">
        <v>1</v>
      </c>
      <c r="C30" s="85">
        <v>28</v>
      </c>
      <c r="D30" s="36">
        <v>1.44</v>
      </c>
      <c r="E30" s="37">
        <v>3.57</v>
      </c>
      <c r="F30" s="38">
        <v>1.57</v>
      </c>
      <c r="G30" s="95">
        <v>60.150000000000006</v>
      </c>
      <c r="H30" s="34">
        <v>87.1</v>
      </c>
      <c r="I30" s="97">
        <v>62.100243450000008</v>
      </c>
      <c r="J30" s="33">
        <v>79</v>
      </c>
      <c r="K30" s="34">
        <v>82</v>
      </c>
      <c r="L30" s="35">
        <v>79</v>
      </c>
      <c r="O30" s="18">
        <v>1</v>
      </c>
      <c r="P30" s="4" t="s">
        <v>10</v>
      </c>
      <c r="Q30" s="17">
        <f>AVERAGE(J3:J16)</f>
        <v>85.857142857142861</v>
      </c>
      <c r="R30" s="17">
        <f>STDEV(J3:J16)</f>
        <v>6.8484376978329085</v>
      </c>
      <c r="S30" s="17">
        <f>R30/POWER(14,1/2)</f>
        <v>1.8303219642826878</v>
      </c>
      <c r="T30" s="29" t="s">
        <v>48</v>
      </c>
      <c r="U30" s="19"/>
    </row>
    <row r="31" spans="1:21">
      <c r="O31" s="18">
        <v>2</v>
      </c>
      <c r="P31" s="4" t="s">
        <v>50</v>
      </c>
      <c r="Q31" s="17">
        <f>AVERAGE(J17:J30)</f>
        <v>87.928571428571431</v>
      </c>
      <c r="R31" s="17">
        <f>STDEV(J17:J30)</f>
        <v>7.0978250809047756</v>
      </c>
      <c r="S31" s="17">
        <f t="shared" ref="S31" si="6">R31/POWER(14,1/2)</f>
        <v>1.8969735459997645</v>
      </c>
      <c r="T31" s="29" t="s">
        <v>0</v>
      </c>
      <c r="U31" s="120">
        <f>TTEST(J3:J16,J17:J30,2,3)</f>
        <v>0.43908661185072095</v>
      </c>
    </row>
    <row r="32" spans="1:21" ht="17" thickBot="1"/>
    <row r="33" spans="15:21">
      <c r="O33" s="1"/>
      <c r="P33" s="3" t="s">
        <v>3</v>
      </c>
      <c r="Q33" s="3" t="s">
        <v>13</v>
      </c>
      <c r="R33" s="3" t="s">
        <v>14</v>
      </c>
      <c r="S33" s="3" t="s">
        <v>15</v>
      </c>
      <c r="T33" s="16" t="s">
        <v>16</v>
      </c>
      <c r="U33" s="2" t="s">
        <v>17</v>
      </c>
    </row>
    <row r="34" spans="15:21">
      <c r="O34" s="18">
        <v>1</v>
      </c>
      <c r="P34" s="4" t="s">
        <v>10</v>
      </c>
      <c r="Q34" s="17">
        <f>AVERAGE(K3:K16)</f>
        <v>87.285714285714292</v>
      </c>
      <c r="R34" s="17">
        <f>STDEV(K3:K16)</f>
        <v>7.3004591154737177</v>
      </c>
      <c r="S34" s="17">
        <f>R34/POWER(14,1/2)</f>
        <v>1.9511297697323851</v>
      </c>
      <c r="T34" s="29" t="s">
        <v>48</v>
      </c>
      <c r="U34" s="19"/>
    </row>
    <row r="35" spans="15:21">
      <c r="O35" s="18">
        <v>2</v>
      </c>
      <c r="P35" s="4" t="s">
        <v>50</v>
      </c>
      <c r="Q35" s="17">
        <f>AVERAGE(K17:K30)</f>
        <v>90.785714285714292</v>
      </c>
      <c r="R35" s="17">
        <f>STDEV(K17:K30)</f>
        <v>6.002288940685256</v>
      </c>
      <c r="S35" s="17">
        <f t="shared" ref="S35" si="7">R35/POWER(14,1/2)</f>
        <v>1.6041791966047516</v>
      </c>
      <c r="T35" s="29" t="s">
        <v>48</v>
      </c>
      <c r="U35" s="120">
        <f>TTEST(K3:K16,K17:K30,2,3)</f>
        <v>0.17806729333302126</v>
      </c>
    </row>
    <row r="36" spans="15:21" ht="17" thickBot="1"/>
    <row r="37" spans="15:21">
      <c r="O37" s="1"/>
      <c r="P37" s="3" t="s">
        <v>4</v>
      </c>
      <c r="Q37" s="3" t="s">
        <v>13</v>
      </c>
      <c r="R37" s="3" t="s">
        <v>14</v>
      </c>
      <c r="S37" s="3" t="s">
        <v>15</v>
      </c>
      <c r="T37" s="16" t="s">
        <v>16</v>
      </c>
      <c r="U37" s="2" t="s">
        <v>17</v>
      </c>
    </row>
    <row r="38" spans="15:21">
      <c r="O38" s="18">
        <v>1</v>
      </c>
      <c r="P38" s="4" t="s">
        <v>10</v>
      </c>
      <c r="Q38" s="17">
        <f>AVERAGE(L3:L16)</f>
        <v>87.5</v>
      </c>
      <c r="R38" s="17">
        <f>STDEV(L3:L16)</f>
        <v>7.5115295994275977</v>
      </c>
      <c r="S38" s="17">
        <f>R38/POWER(14,1/2)</f>
        <v>2.0075407294049556</v>
      </c>
      <c r="T38" s="29" t="s">
        <v>48</v>
      </c>
      <c r="U38" s="19"/>
    </row>
    <row r="39" spans="15:21">
      <c r="O39" s="18">
        <v>2</v>
      </c>
      <c r="P39" s="4" t="s">
        <v>50</v>
      </c>
      <c r="Q39" s="17">
        <f>AVERAGE(L17:L30)</f>
        <v>87.428571428571431</v>
      </c>
      <c r="R39" s="17">
        <f>STDEV(L17:L30)</f>
        <v>7.3768273951328434</v>
      </c>
      <c r="S39" s="17">
        <f t="shared" ref="S39" si="8">R39/POWER(14,1/2)</f>
        <v>1.9715400509967984</v>
      </c>
      <c r="T39" s="29" t="s">
        <v>48</v>
      </c>
      <c r="U39" s="120">
        <f>TTEST(L3:L16,L17:L30,2,3)</f>
        <v>0.9799413449720269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30"/>
  <sheetViews>
    <sheetView zoomScale="116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W15" sqref="W15"/>
    </sheetView>
  </sheetViews>
  <sheetFormatPr baseColWidth="10" defaultColWidth="10.83203125" defaultRowHeight="16"/>
  <cols>
    <col min="1" max="1" width="10.83203125" style="4"/>
    <col min="2" max="2" width="5" style="39" customWidth="1"/>
    <col min="3" max="3" width="5.33203125" style="4" customWidth="1"/>
    <col min="4" max="4" width="7.83203125" style="4" customWidth="1"/>
    <col min="5" max="5" width="5.83203125" style="4" bestFit="1" customWidth="1"/>
    <col min="6" max="6" width="10.83203125" style="4" customWidth="1"/>
    <col min="7" max="7" width="5.83203125" style="4" bestFit="1" customWidth="1"/>
    <col min="8" max="8" width="10" style="4" bestFit="1" customWidth="1"/>
    <col min="9" max="9" width="11.83203125" style="4" bestFit="1" customWidth="1"/>
    <col min="10" max="11" width="10.83203125" style="4"/>
    <col min="12" max="12" width="7" style="4" customWidth="1"/>
    <col min="13" max="13" width="8.83203125" style="4" bestFit="1" customWidth="1"/>
    <col min="14" max="15" width="7.83203125" style="4" bestFit="1" customWidth="1"/>
    <col min="16" max="16" width="6.6640625" style="4" bestFit="1" customWidth="1"/>
    <col min="17" max="17" width="6.83203125" style="4" customWidth="1"/>
    <col min="18" max="18" width="7.83203125" style="4" bestFit="1" customWidth="1"/>
    <col min="19" max="19" width="10.83203125" style="4"/>
    <col min="20" max="20" width="9.6640625" style="4" bestFit="1" customWidth="1"/>
    <col min="21" max="22" width="8.83203125" style="4" bestFit="1" customWidth="1"/>
    <col min="23" max="16384" width="10.83203125" style="4"/>
  </cols>
  <sheetData>
    <row r="1" spans="1:34" ht="17" thickBot="1">
      <c r="A1" s="1"/>
      <c r="B1" s="88"/>
      <c r="C1" s="86"/>
      <c r="D1" s="67" t="s">
        <v>40</v>
      </c>
      <c r="E1" s="69"/>
      <c r="F1" s="70" t="s">
        <v>65</v>
      </c>
      <c r="G1" s="71"/>
      <c r="H1" s="105" t="s">
        <v>66</v>
      </c>
      <c r="I1" s="109" t="s">
        <v>67</v>
      </c>
    </row>
    <row r="2" spans="1:34" ht="17" thickBot="1">
      <c r="A2" s="5"/>
      <c r="B2" s="83" t="s">
        <v>16</v>
      </c>
      <c r="C2" s="85" t="s">
        <v>25</v>
      </c>
      <c r="D2" s="46" t="s">
        <v>2</v>
      </c>
      <c r="E2" s="48" t="s">
        <v>4</v>
      </c>
      <c r="F2" s="49" t="s">
        <v>2</v>
      </c>
      <c r="G2" s="50" t="s">
        <v>4</v>
      </c>
      <c r="H2" s="98" t="s">
        <v>4</v>
      </c>
      <c r="I2" s="57" t="s">
        <v>4</v>
      </c>
      <c r="L2" s="101" t="s">
        <v>38</v>
      </c>
      <c r="M2" s="131"/>
      <c r="N2" s="47"/>
      <c r="O2" s="47"/>
      <c r="P2" s="47"/>
      <c r="Q2" s="47"/>
      <c r="R2" s="48"/>
      <c r="AD2" s="4" t="s">
        <v>13</v>
      </c>
      <c r="AE2" s="4" t="s">
        <v>13</v>
      </c>
      <c r="AF2" s="4" t="s">
        <v>13</v>
      </c>
      <c r="AG2" s="4" t="s">
        <v>13</v>
      </c>
      <c r="AH2" s="4" t="s">
        <v>13</v>
      </c>
    </row>
    <row r="3" spans="1:34" ht="17" thickBot="1">
      <c r="A3" s="1" t="s">
        <v>10</v>
      </c>
      <c r="B3" s="82" t="s">
        <v>0</v>
      </c>
      <c r="C3" s="86">
        <v>1</v>
      </c>
      <c r="D3" s="89">
        <v>41</v>
      </c>
      <c r="E3" s="91">
        <v>43.6</v>
      </c>
      <c r="F3" s="89">
        <v>45</v>
      </c>
      <c r="G3" s="90">
        <v>47</v>
      </c>
      <c r="H3" s="106">
        <f t="shared" ref="H3:H30" si="0">E3-D3</f>
        <v>2.6000000000000014</v>
      </c>
      <c r="I3" s="91">
        <f t="shared" ref="I3:I30" si="1">G3-F3</f>
        <v>2</v>
      </c>
      <c r="L3" s="1"/>
      <c r="M3" s="3" t="s">
        <v>2</v>
      </c>
      <c r="N3" s="3" t="s">
        <v>13</v>
      </c>
      <c r="O3" s="3" t="s">
        <v>14</v>
      </c>
      <c r="P3" s="3" t="s">
        <v>15</v>
      </c>
      <c r="Q3" s="16" t="s">
        <v>16</v>
      </c>
      <c r="R3" s="2" t="s">
        <v>17</v>
      </c>
      <c r="T3" s="123" t="s">
        <v>54</v>
      </c>
      <c r="U3" s="121" t="s">
        <v>38</v>
      </c>
      <c r="V3" s="122" t="s">
        <v>39</v>
      </c>
      <c r="AE3" s="17" t="e">
        <f t="shared" ref="AE3" si="2">AVERAGE(K3:K16)</f>
        <v>#DIV/0!</v>
      </c>
      <c r="AF3" s="17" t="e">
        <f>AVERAGE(#REF!)</f>
        <v>#REF!</v>
      </c>
      <c r="AG3" s="17" t="e">
        <f>AVERAGE(#REF!)</f>
        <v>#REF!</v>
      </c>
      <c r="AH3" s="17" t="e">
        <f>AVERAGE(#REF!)</f>
        <v>#REF!</v>
      </c>
    </row>
    <row r="4" spans="1:34">
      <c r="A4" s="18"/>
      <c r="B4" s="84" t="s">
        <v>0</v>
      </c>
      <c r="C4" s="87">
        <v>2</v>
      </c>
      <c r="D4" s="92">
        <v>46.7</v>
      </c>
      <c r="E4" s="94">
        <v>47.5</v>
      </c>
      <c r="F4" s="92">
        <v>43.3</v>
      </c>
      <c r="G4" s="93">
        <v>44.3</v>
      </c>
      <c r="H4" s="107">
        <f t="shared" si="0"/>
        <v>0.79999999999999716</v>
      </c>
      <c r="I4" s="94">
        <f t="shared" si="1"/>
        <v>1</v>
      </c>
      <c r="L4" s="18">
        <v>1</v>
      </c>
      <c r="M4" s="4" t="s">
        <v>10</v>
      </c>
      <c r="N4" s="23">
        <f>AVERAGE(D3:D16)</f>
        <v>34.407142857142858</v>
      </c>
      <c r="O4" s="23">
        <f>STDEV(D3:D16)</f>
        <v>10.370777308284186</v>
      </c>
      <c r="P4" s="23">
        <f>O4/POWER(14,1/2)</f>
        <v>2.7717068230092212</v>
      </c>
      <c r="Q4" s="29" t="s">
        <v>48</v>
      </c>
      <c r="R4" s="19"/>
      <c r="T4" s="124" t="s">
        <v>10</v>
      </c>
      <c r="U4" s="135">
        <f>TTEST(D3:D16,E3:E16,2,1)</f>
        <v>7.9767374106732582E-4</v>
      </c>
      <c r="V4" s="136">
        <f>TTEST(F3:F16,G3:G16,2,1)</f>
        <v>5.7818561198020713E-5</v>
      </c>
      <c r="X4" s="135"/>
      <c r="AE4" s="17" t="e">
        <f t="shared" ref="AE4" si="3">AVERAGE(K17:K30)</f>
        <v>#DIV/0!</v>
      </c>
      <c r="AF4" s="17" t="e">
        <f>AVERAGE(#REF!)</f>
        <v>#REF!</v>
      </c>
      <c r="AG4" s="17" t="e">
        <f>AVERAGE(#REF!)</f>
        <v>#REF!</v>
      </c>
      <c r="AH4" s="17" t="e">
        <f>AVERAGE(#REF!)</f>
        <v>#REF!</v>
      </c>
    </row>
    <row r="5" spans="1:34">
      <c r="A5" s="18"/>
      <c r="B5" s="84" t="s">
        <v>0</v>
      </c>
      <c r="C5" s="87">
        <v>3</v>
      </c>
      <c r="D5" s="92">
        <v>47.1</v>
      </c>
      <c r="E5" s="94">
        <v>49.6</v>
      </c>
      <c r="F5" s="92">
        <v>54.1</v>
      </c>
      <c r="G5" s="93">
        <v>54.6</v>
      </c>
      <c r="H5" s="107">
        <f t="shared" si="0"/>
        <v>2.5</v>
      </c>
      <c r="I5" s="94">
        <f t="shared" si="1"/>
        <v>0.5</v>
      </c>
      <c r="L5" s="18">
        <v>2</v>
      </c>
      <c r="M5" s="4" t="s">
        <v>50</v>
      </c>
      <c r="N5" s="23">
        <f>AVERAGE(D17:D30)</f>
        <v>31.964285714285722</v>
      </c>
      <c r="O5" s="23">
        <f>STDEV(D17:D30)</f>
        <v>10.215268146098909</v>
      </c>
      <c r="P5" s="23">
        <f t="shared" ref="P5" si="4">O5/POWER(14,1/2)</f>
        <v>2.7301452511948234</v>
      </c>
      <c r="Q5" s="29" t="s">
        <v>48</v>
      </c>
      <c r="R5" s="120">
        <f>TTEST(D3:D16,D17:D30,2,3)</f>
        <v>0.53554615370008984</v>
      </c>
      <c r="T5" s="124" t="s">
        <v>50</v>
      </c>
      <c r="U5" s="135">
        <f>TTEST(D17:D30,E17:E30,2,1)</f>
        <v>1.1947724052567606E-4</v>
      </c>
      <c r="V5" s="136">
        <f>TTEST(F17:F30,G17:G30,2,1)</f>
        <v>5.3036667171216939E-5</v>
      </c>
      <c r="X5" s="135"/>
      <c r="AE5" s="17" t="e">
        <f t="shared" ref="AE5" si="5">AVERAGE(K31:K44)</f>
        <v>#DIV/0!</v>
      </c>
      <c r="AF5" s="17">
        <f>AVERAGE(L2:L7)</f>
        <v>1.5</v>
      </c>
      <c r="AG5" s="17">
        <f>AVERAGE(N2:N6)</f>
        <v>33.18571428571429</v>
      </c>
      <c r="AH5" s="17">
        <f>AVERAGE(O2:O7)</f>
        <v>10.293022727191548</v>
      </c>
    </row>
    <row r="6" spans="1:34" ht="17" thickBot="1">
      <c r="A6" s="18"/>
      <c r="B6" s="84" t="s">
        <v>0</v>
      </c>
      <c r="C6" s="87">
        <v>4</v>
      </c>
      <c r="D6" s="92">
        <v>55.2</v>
      </c>
      <c r="E6" s="94">
        <v>54.8</v>
      </c>
      <c r="F6" s="92">
        <v>58.8</v>
      </c>
      <c r="G6" s="93">
        <v>59.6</v>
      </c>
      <c r="H6" s="107">
        <f t="shared" si="0"/>
        <v>-0.40000000000000568</v>
      </c>
      <c r="I6" s="94">
        <f t="shared" si="1"/>
        <v>0.80000000000000426</v>
      </c>
      <c r="T6" s="125" t="s">
        <v>12</v>
      </c>
      <c r="U6" s="137" t="e">
        <f>TTEST(#REF!,#REF!,2,1)</f>
        <v>#REF!</v>
      </c>
      <c r="V6" s="138" t="e">
        <f>TTEST(#REF!,#REF!,2,1)</f>
        <v>#REF!</v>
      </c>
      <c r="X6" s="135"/>
    </row>
    <row r="7" spans="1:34">
      <c r="A7" s="18"/>
      <c r="B7" s="84" t="s">
        <v>0</v>
      </c>
      <c r="C7" s="87">
        <v>5</v>
      </c>
      <c r="D7" s="92">
        <v>35.1</v>
      </c>
      <c r="E7" s="94">
        <v>35.1</v>
      </c>
      <c r="F7" s="92">
        <v>34.9</v>
      </c>
      <c r="G7" s="93">
        <v>36.1</v>
      </c>
      <c r="H7" s="107">
        <f t="shared" si="0"/>
        <v>0</v>
      </c>
      <c r="I7" s="94">
        <f t="shared" si="1"/>
        <v>1.2000000000000028</v>
      </c>
      <c r="L7" s="1"/>
      <c r="M7" s="3" t="s">
        <v>4</v>
      </c>
      <c r="N7" s="3" t="s">
        <v>13</v>
      </c>
      <c r="O7" s="3" t="s">
        <v>14</v>
      </c>
      <c r="P7" s="3" t="s">
        <v>15</v>
      </c>
      <c r="Q7" s="16" t="s">
        <v>16</v>
      </c>
      <c r="R7" s="2" t="s">
        <v>17</v>
      </c>
    </row>
    <row r="8" spans="1:34">
      <c r="A8" s="18"/>
      <c r="B8" s="84" t="s">
        <v>0</v>
      </c>
      <c r="C8" s="87">
        <v>6</v>
      </c>
      <c r="D8" s="92">
        <v>39.700000000000003</v>
      </c>
      <c r="E8" s="94">
        <v>41.9</v>
      </c>
      <c r="F8" s="92">
        <v>43.4</v>
      </c>
      <c r="G8" s="93">
        <v>46.6</v>
      </c>
      <c r="H8" s="107">
        <f t="shared" si="0"/>
        <v>2.1999999999999957</v>
      </c>
      <c r="I8" s="94">
        <f t="shared" si="1"/>
        <v>3.2000000000000028</v>
      </c>
      <c r="L8" s="18">
        <v>1</v>
      </c>
      <c r="M8" s="4" t="s">
        <v>10</v>
      </c>
      <c r="N8" s="23">
        <f>AVERAGE(E3:E16)</f>
        <v>35.442857142857143</v>
      </c>
      <c r="O8" s="23">
        <f>STDEV(E3:E16)</f>
        <v>10.450301010439411</v>
      </c>
      <c r="P8" s="23">
        <f>O8/POWER(14,1/2)</f>
        <v>2.7929604264087002</v>
      </c>
      <c r="Q8" s="29" t="s">
        <v>48</v>
      </c>
      <c r="R8" s="19"/>
      <c r="S8" s="140">
        <f>N8/N4</f>
        <v>1.0301017230641478</v>
      </c>
    </row>
    <row r="9" spans="1:34">
      <c r="A9" s="18"/>
      <c r="B9" s="84" t="s">
        <v>0</v>
      </c>
      <c r="C9" s="87">
        <v>7</v>
      </c>
      <c r="D9" s="92">
        <v>37.299999999999997</v>
      </c>
      <c r="E9" s="94">
        <v>37.6</v>
      </c>
      <c r="F9" s="92">
        <v>39.4</v>
      </c>
      <c r="G9" s="93">
        <v>39.700000000000003</v>
      </c>
      <c r="H9" s="107">
        <f t="shared" si="0"/>
        <v>0.30000000000000426</v>
      </c>
      <c r="I9" s="94">
        <f t="shared" si="1"/>
        <v>0.30000000000000426</v>
      </c>
      <c r="L9" s="18">
        <v>2</v>
      </c>
      <c r="M9" s="4" t="s">
        <v>50</v>
      </c>
      <c r="N9" s="23">
        <f>AVERAGE(E17:E30)</f>
        <v>34.699999999999996</v>
      </c>
      <c r="O9" s="23">
        <f>STDEV(E17:E30)</f>
        <v>9.8267296383189446</v>
      </c>
      <c r="P9" s="23">
        <f t="shared" ref="P9" si="6">O9/POWER(14,1/2)</f>
        <v>2.6263039670747501</v>
      </c>
      <c r="Q9" s="29" t="s">
        <v>48</v>
      </c>
      <c r="R9" s="120">
        <f>TTEST(E3:E16,E17:E30,2,3)</f>
        <v>0.84787164435234752</v>
      </c>
      <c r="S9" s="140">
        <f>N9/N5</f>
        <v>1.0855865921787706</v>
      </c>
    </row>
    <row r="10" spans="1:34" ht="17" thickBot="1">
      <c r="A10" s="18"/>
      <c r="B10" s="84" t="s">
        <v>0</v>
      </c>
      <c r="C10" s="87">
        <v>8</v>
      </c>
      <c r="D10" s="92">
        <v>24.9</v>
      </c>
      <c r="E10" s="94">
        <v>25.4</v>
      </c>
      <c r="F10" s="92">
        <v>25.9</v>
      </c>
      <c r="G10" s="93">
        <v>27.5</v>
      </c>
      <c r="H10" s="107">
        <f t="shared" si="0"/>
        <v>0.5</v>
      </c>
      <c r="I10" s="94">
        <f t="shared" si="1"/>
        <v>1.6000000000000014</v>
      </c>
    </row>
    <row r="11" spans="1:34" ht="17" thickBot="1">
      <c r="A11" s="18"/>
      <c r="B11" s="84" t="s">
        <v>0</v>
      </c>
      <c r="C11" s="87">
        <v>9</v>
      </c>
      <c r="D11" s="92">
        <v>21.2</v>
      </c>
      <c r="E11" s="94">
        <v>22.6</v>
      </c>
      <c r="F11" s="92">
        <v>19.5</v>
      </c>
      <c r="G11" s="93">
        <v>20.100000000000001</v>
      </c>
      <c r="H11" s="107">
        <f t="shared" si="0"/>
        <v>1.4000000000000021</v>
      </c>
      <c r="I11" s="94">
        <f t="shared" si="1"/>
        <v>0.60000000000000142</v>
      </c>
      <c r="L11" s="102" t="s">
        <v>39</v>
      </c>
      <c r="M11" s="132"/>
      <c r="N11" s="50"/>
      <c r="O11" s="50"/>
      <c r="P11" s="50"/>
      <c r="Q11" s="50"/>
      <c r="R11" s="51"/>
    </row>
    <row r="12" spans="1:34">
      <c r="A12" s="18"/>
      <c r="B12" s="84" t="s">
        <v>0</v>
      </c>
      <c r="C12" s="87">
        <v>10</v>
      </c>
      <c r="D12" s="92">
        <v>25.6</v>
      </c>
      <c r="E12" s="94">
        <v>26.3</v>
      </c>
      <c r="F12" s="92">
        <v>30.4</v>
      </c>
      <c r="G12" s="93">
        <v>32.5</v>
      </c>
      <c r="H12" s="107">
        <f t="shared" si="0"/>
        <v>0.69999999999999929</v>
      </c>
      <c r="I12" s="94">
        <f t="shared" si="1"/>
        <v>2.1000000000000014</v>
      </c>
      <c r="L12" s="1"/>
      <c r="M12" s="3" t="s">
        <v>2</v>
      </c>
      <c r="N12" s="3" t="s">
        <v>13</v>
      </c>
      <c r="O12" s="3" t="s">
        <v>14</v>
      </c>
      <c r="P12" s="3" t="s">
        <v>15</v>
      </c>
      <c r="Q12" s="16" t="s">
        <v>16</v>
      </c>
      <c r="R12" s="2" t="s">
        <v>17</v>
      </c>
    </row>
    <row r="13" spans="1:34">
      <c r="A13" s="18"/>
      <c r="B13" s="84" t="s">
        <v>0</v>
      </c>
      <c r="C13" s="87">
        <v>11</v>
      </c>
      <c r="D13" s="92">
        <v>27.6</v>
      </c>
      <c r="E13" s="94">
        <v>28.6</v>
      </c>
      <c r="F13" s="92">
        <v>27.1</v>
      </c>
      <c r="G13" s="93">
        <v>29.4</v>
      </c>
      <c r="H13" s="107">
        <f t="shared" si="0"/>
        <v>1</v>
      </c>
      <c r="I13" s="94">
        <f t="shared" si="1"/>
        <v>2.2999999999999972</v>
      </c>
      <c r="L13" s="18">
        <v>1</v>
      </c>
      <c r="M13" s="4" t="s">
        <v>10</v>
      </c>
      <c r="N13" s="23">
        <f>AVERAGE(F3:F16)</f>
        <v>36.15</v>
      </c>
      <c r="O13" s="23">
        <f>STDEV(F3:F16)</f>
        <v>11.514789820721225</v>
      </c>
      <c r="P13" s="23">
        <f>O13/POWER(14,1/2)</f>
        <v>3.077457027846497</v>
      </c>
      <c r="Q13" s="29" t="s">
        <v>48</v>
      </c>
      <c r="R13" s="19"/>
    </row>
    <row r="14" spans="1:34">
      <c r="A14" s="18"/>
      <c r="B14" s="84" t="s">
        <v>0</v>
      </c>
      <c r="C14" s="87">
        <v>12</v>
      </c>
      <c r="D14" s="92">
        <v>29.1</v>
      </c>
      <c r="E14" s="94">
        <v>30.3</v>
      </c>
      <c r="F14" s="92">
        <v>26.8</v>
      </c>
      <c r="G14" s="93">
        <v>28.8</v>
      </c>
      <c r="H14" s="107">
        <f t="shared" si="0"/>
        <v>1.1999999999999993</v>
      </c>
      <c r="I14" s="94">
        <f t="shared" si="1"/>
        <v>2</v>
      </c>
      <c r="L14" s="18">
        <v>2</v>
      </c>
      <c r="M14" s="4" t="s">
        <v>50</v>
      </c>
      <c r="N14" s="23">
        <f>AVERAGE(F17:F30)</f>
        <v>35.150000000000006</v>
      </c>
      <c r="O14" s="23">
        <f>STDEV(F17:F30)</f>
        <v>10.875431025940971</v>
      </c>
      <c r="P14" s="23">
        <f t="shared" ref="P14" si="7">O14/POWER(14,1/2)</f>
        <v>2.9065812023258957</v>
      </c>
      <c r="Q14" s="29" t="s">
        <v>48</v>
      </c>
      <c r="R14" s="120">
        <f>TTEST(F3:F16,F17:F30,2,3)</f>
        <v>0.81510771146281924</v>
      </c>
    </row>
    <row r="15" spans="1:34" ht="17" thickBot="1">
      <c r="A15" s="18"/>
      <c r="B15" s="84" t="s">
        <v>0</v>
      </c>
      <c r="C15" s="87">
        <v>13</v>
      </c>
      <c r="D15" s="92">
        <v>24.8</v>
      </c>
      <c r="E15" s="94">
        <v>25.5</v>
      </c>
      <c r="F15" s="92">
        <v>28.5</v>
      </c>
      <c r="G15" s="93">
        <v>30.4</v>
      </c>
      <c r="H15" s="107">
        <f t="shared" si="0"/>
        <v>0.69999999999999929</v>
      </c>
      <c r="I15" s="94">
        <f t="shared" si="1"/>
        <v>1.8999999999999986</v>
      </c>
      <c r="N15" s="26"/>
      <c r="O15" s="26"/>
      <c r="P15" s="26"/>
    </row>
    <row r="16" spans="1:34" ht="17" thickBot="1">
      <c r="A16" s="5"/>
      <c r="B16" s="83" t="s">
        <v>0</v>
      </c>
      <c r="C16" s="85">
        <v>14</v>
      </c>
      <c r="D16" s="95">
        <v>26.4</v>
      </c>
      <c r="E16" s="97">
        <v>27.4</v>
      </c>
      <c r="F16" s="95">
        <v>29</v>
      </c>
      <c r="G16" s="96">
        <v>29.1</v>
      </c>
      <c r="H16" s="108">
        <f t="shared" si="0"/>
        <v>1</v>
      </c>
      <c r="I16" s="97">
        <f t="shared" si="1"/>
        <v>0.10000000000000142</v>
      </c>
      <c r="L16" s="1"/>
      <c r="M16" s="3" t="s">
        <v>4</v>
      </c>
      <c r="N16" s="14" t="s">
        <v>13</v>
      </c>
      <c r="O16" s="14" t="s">
        <v>14</v>
      </c>
      <c r="P16" s="14" t="s">
        <v>15</v>
      </c>
      <c r="Q16" s="16" t="s">
        <v>16</v>
      </c>
      <c r="R16" s="2" t="s">
        <v>17</v>
      </c>
    </row>
    <row r="17" spans="1:19">
      <c r="A17" s="1" t="s">
        <v>11</v>
      </c>
      <c r="B17" s="82" t="s">
        <v>1</v>
      </c>
      <c r="C17" s="86">
        <v>15</v>
      </c>
      <c r="D17" s="89">
        <v>44.2</v>
      </c>
      <c r="E17" s="91">
        <v>46.2</v>
      </c>
      <c r="F17" s="89">
        <v>51.9</v>
      </c>
      <c r="G17" s="90">
        <v>53.6</v>
      </c>
      <c r="H17" s="106">
        <f t="shared" si="0"/>
        <v>2</v>
      </c>
      <c r="I17" s="91">
        <f>G17-F17</f>
        <v>1.7000000000000028</v>
      </c>
      <c r="L17" s="18">
        <v>1</v>
      </c>
      <c r="M17" s="4" t="s">
        <v>10</v>
      </c>
      <c r="N17" s="23">
        <f>AVERAGE(G3:G16)</f>
        <v>37.549999999999997</v>
      </c>
      <c r="O17" s="23">
        <f>STDEV(G3:G16)</f>
        <v>11.425056808476846</v>
      </c>
      <c r="P17" s="23">
        <f>O17/POWER(14,1/2)</f>
        <v>3.0534748715535218</v>
      </c>
      <c r="Q17" s="29" t="s">
        <v>48</v>
      </c>
      <c r="R17" s="19"/>
      <c r="S17" s="140">
        <f>N17/N13</f>
        <v>1.0387275242047025</v>
      </c>
    </row>
    <row r="18" spans="1:19">
      <c r="A18" s="18"/>
      <c r="B18" s="84" t="s">
        <v>1</v>
      </c>
      <c r="C18" s="87">
        <v>16</v>
      </c>
      <c r="D18" s="92">
        <v>40.6</v>
      </c>
      <c r="E18" s="94">
        <v>43.3</v>
      </c>
      <c r="F18" s="92">
        <v>45.4</v>
      </c>
      <c r="G18" s="93">
        <v>46.3</v>
      </c>
      <c r="H18" s="107">
        <f t="shared" si="0"/>
        <v>2.6999999999999957</v>
      </c>
      <c r="I18" s="94">
        <f t="shared" si="1"/>
        <v>0.89999999999999858</v>
      </c>
      <c r="L18" s="18">
        <v>2</v>
      </c>
      <c r="M18" s="4" t="s">
        <v>50</v>
      </c>
      <c r="N18" s="23">
        <f>AVERAGE(G17:G30)</f>
        <v>39.528571428571432</v>
      </c>
      <c r="O18" s="23">
        <f>STDEV(G17:G30)</f>
        <v>10.9942942244832</v>
      </c>
      <c r="P18" s="23">
        <f t="shared" ref="P18" si="8">O18/POWER(14,1/2)</f>
        <v>2.9383487283859746</v>
      </c>
      <c r="Q18" s="29" t="s">
        <v>48</v>
      </c>
      <c r="R18" s="120">
        <f>TTEST(G3:G16,G17:G30,2,3)</f>
        <v>0.64446334182473231</v>
      </c>
      <c r="S18" s="140">
        <f>N18/N14</f>
        <v>1.124568177199756</v>
      </c>
    </row>
    <row r="19" spans="1:19" ht="17" thickBot="1">
      <c r="A19" s="18"/>
      <c r="B19" s="84" t="s">
        <v>1</v>
      </c>
      <c r="C19" s="87">
        <v>17</v>
      </c>
      <c r="D19" s="92">
        <v>49.3</v>
      </c>
      <c r="E19" s="94">
        <v>50.1</v>
      </c>
      <c r="F19" s="92">
        <v>50.3</v>
      </c>
      <c r="G19" s="93">
        <v>59.2</v>
      </c>
      <c r="H19" s="107">
        <f t="shared" si="0"/>
        <v>0.80000000000000426</v>
      </c>
      <c r="I19" s="94">
        <f t="shared" si="1"/>
        <v>8.9000000000000057</v>
      </c>
    </row>
    <row r="20" spans="1:19" ht="17" thickBot="1">
      <c r="A20" s="18"/>
      <c r="B20" s="84" t="s">
        <v>1</v>
      </c>
      <c r="C20" s="87">
        <v>18</v>
      </c>
      <c r="D20" s="92">
        <v>44</v>
      </c>
      <c r="E20" s="94">
        <v>48.5</v>
      </c>
      <c r="F20" s="92">
        <v>45.5</v>
      </c>
      <c r="G20" s="93">
        <v>47.2</v>
      </c>
      <c r="H20" s="107">
        <f t="shared" si="0"/>
        <v>4.5</v>
      </c>
      <c r="I20" s="94">
        <f t="shared" si="1"/>
        <v>1.7000000000000028</v>
      </c>
      <c r="L20" s="103" t="s">
        <v>68</v>
      </c>
      <c r="M20" s="133"/>
      <c r="N20" s="53"/>
      <c r="O20" s="53"/>
      <c r="P20" s="53"/>
      <c r="Q20" s="53"/>
      <c r="R20" s="54"/>
    </row>
    <row r="21" spans="1:19">
      <c r="A21" s="18"/>
      <c r="B21" s="84" t="s">
        <v>1</v>
      </c>
      <c r="C21" s="87">
        <v>19</v>
      </c>
      <c r="D21" s="92">
        <v>30.3</v>
      </c>
      <c r="E21" s="94">
        <v>34.4</v>
      </c>
      <c r="F21" s="92">
        <v>33.700000000000003</v>
      </c>
      <c r="G21" s="93">
        <v>37.1</v>
      </c>
      <c r="H21" s="107">
        <f t="shared" si="0"/>
        <v>4.0999999999999979</v>
      </c>
      <c r="I21" s="94">
        <f t="shared" si="1"/>
        <v>3.3999999999999986</v>
      </c>
      <c r="L21" s="1"/>
      <c r="M21" s="3"/>
      <c r="N21" s="11" t="s">
        <v>13</v>
      </c>
      <c r="O21" s="11" t="s">
        <v>14</v>
      </c>
      <c r="P21" s="11" t="s">
        <v>15</v>
      </c>
      <c r="Q21" s="16" t="s">
        <v>16</v>
      </c>
      <c r="R21" s="2" t="s">
        <v>17</v>
      </c>
    </row>
    <row r="22" spans="1:19">
      <c r="A22" s="18"/>
      <c r="B22" s="84" t="s">
        <v>1</v>
      </c>
      <c r="C22" s="87">
        <v>20</v>
      </c>
      <c r="D22" s="92">
        <v>35.5</v>
      </c>
      <c r="E22" s="94">
        <v>36.700000000000003</v>
      </c>
      <c r="F22" s="92">
        <v>39.299999999999997</v>
      </c>
      <c r="G22" s="93">
        <v>46.1</v>
      </c>
      <c r="H22" s="107">
        <f t="shared" si="0"/>
        <v>1.2000000000000028</v>
      </c>
      <c r="I22" s="94">
        <f t="shared" si="1"/>
        <v>6.8000000000000043</v>
      </c>
      <c r="L22" s="18">
        <v>1</v>
      </c>
      <c r="M22" s="4" t="s">
        <v>10</v>
      </c>
      <c r="N22" s="23">
        <f>AVERAGE(H3:H16)</f>
        <v>1.0357142857142851</v>
      </c>
      <c r="O22" s="23">
        <f>STDEV(H3:H16)</f>
        <v>0.89236689837682892</v>
      </c>
      <c r="P22" s="23">
        <f>O22/POWER(14,1/2)</f>
        <v>0.23849508550172951</v>
      </c>
      <c r="Q22" s="29" t="s">
        <v>48</v>
      </c>
      <c r="R22" s="19"/>
    </row>
    <row r="23" spans="1:19">
      <c r="A23" s="18"/>
      <c r="B23" s="84" t="s">
        <v>1</v>
      </c>
      <c r="C23" s="87">
        <v>21</v>
      </c>
      <c r="D23" s="92">
        <v>35.1</v>
      </c>
      <c r="E23" s="94">
        <v>38.4</v>
      </c>
      <c r="F23" s="92">
        <v>43</v>
      </c>
      <c r="G23" s="93">
        <v>49.9</v>
      </c>
      <c r="H23" s="107">
        <f t="shared" si="0"/>
        <v>3.2999999999999972</v>
      </c>
      <c r="I23" s="94">
        <f t="shared" si="1"/>
        <v>6.8999999999999986</v>
      </c>
      <c r="L23" s="18">
        <v>2</v>
      </c>
      <c r="M23" s="4" t="s">
        <v>50</v>
      </c>
      <c r="N23" s="23">
        <f>AVERAGE(H17:H30)</f>
        <v>2.7357142857142849</v>
      </c>
      <c r="O23" s="23">
        <f>STDEV(H17:H30)</f>
        <v>1.8927420657534204</v>
      </c>
      <c r="P23" s="23">
        <f t="shared" ref="P23" si="9">O23/POWER(14,1/2)</f>
        <v>0.50585659511314673</v>
      </c>
      <c r="Q23" s="29" t="s">
        <v>49</v>
      </c>
      <c r="R23" s="120">
        <f>TTEST(H3:H16,H17:H30,2,3)</f>
        <v>6.887494186312299E-3</v>
      </c>
    </row>
    <row r="24" spans="1:19" ht="17" thickBot="1">
      <c r="A24" s="18"/>
      <c r="B24" s="84" t="s">
        <v>1</v>
      </c>
      <c r="C24" s="87">
        <v>22</v>
      </c>
      <c r="D24" s="92">
        <v>12.7</v>
      </c>
      <c r="E24" s="94">
        <v>19.5</v>
      </c>
      <c r="F24" s="92">
        <v>16.899999999999999</v>
      </c>
      <c r="G24" s="93">
        <v>22.4</v>
      </c>
      <c r="H24" s="107">
        <f t="shared" si="0"/>
        <v>6.8000000000000007</v>
      </c>
      <c r="I24" s="94">
        <f t="shared" si="1"/>
        <v>5.5</v>
      </c>
    </row>
    <row r="25" spans="1:19" ht="17" thickBot="1">
      <c r="A25" s="18"/>
      <c r="B25" s="84" t="s">
        <v>1</v>
      </c>
      <c r="C25" s="87">
        <v>23</v>
      </c>
      <c r="D25" s="92">
        <v>28.1</v>
      </c>
      <c r="E25" s="94">
        <v>32.9</v>
      </c>
      <c r="F25" s="92">
        <v>29.1</v>
      </c>
      <c r="G25" s="93">
        <v>33.1</v>
      </c>
      <c r="H25" s="107">
        <f t="shared" si="0"/>
        <v>4.7999999999999972</v>
      </c>
      <c r="I25" s="94">
        <f t="shared" si="1"/>
        <v>4</v>
      </c>
      <c r="L25" s="104" t="s">
        <v>67</v>
      </c>
      <c r="M25" s="134"/>
      <c r="N25" s="56"/>
      <c r="O25" s="56"/>
      <c r="P25" s="56"/>
      <c r="Q25" s="56"/>
      <c r="R25" s="57"/>
    </row>
    <row r="26" spans="1:19">
      <c r="A26" s="18"/>
      <c r="B26" s="84" t="s">
        <v>1</v>
      </c>
      <c r="C26" s="87">
        <v>24</v>
      </c>
      <c r="D26" s="92">
        <v>23.1</v>
      </c>
      <c r="E26" s="94">
        <v>23.4</v>
      </c>
      <c r="F26" s="92">
        <v>23.1</v>
      </c>
      <c r="G26" s="93">
        <v>25.1</v>
      </c>
      <c r="H26" s="107">
        <f t="shared" si="0"/>
        <v>0.29999999999999716</v>
      </c>
      <c r="I26" s="94">
        <f t="shared" si="1"/>
        <v>2</v>
      </c>
      <c r="L26" s="1"/>
      <c r="M26" s="3"/>
      <c r="N26" s="11" t="s">
        <v>13</v>
      </c>
      <c r="O26" s="11" t="s">
        <v>14</v>
      </c>
      <c r="P26" s="11" t="s">
        <v>15</v>
      </c>
      <c r="Q26" s="16" t="s">
        <v>16</v>
      </c>
      <c r="R26" s="2" t="s">
        <v>17</v>
      </c>
    </row>
    <row r="27" spans="1:19">
      <c r="A27" s="18"/>
      <c r="B27" s="84" t="s">
        <v>1</v>
      </c>
      <c r="C27" s="87">
        <v>25</v>
      </c>
      <c r="D27" s="92">
        <v>29.7</v>
      </c>
      <c r="E27" s="94">
        <v>30.1</v>
      </c>
      <c r="F27" s="92">
        <v>33.6</v>
      </c>
      <c r="G27" s="93">
        <v>35.5</v>
      </c>
      <c r="H27" s="107">
        <f t="shared" si="0"/>
        <v>0.40000000000000213</v>
      </c>
      <c r="I27" s="94">
        <f t="shared" si="1"/>
        <v>1.8999999999999986</v>
      </c>
      <c r="L27" s="18">
        <v>1</v>
      </c>
      <c r="M27" s="4" t="s">
        <v>10</v>
      </c>
      <c r="N27" s="23">
        <f>AVERAGE(I3:I16)</f>
        <v>1.400000000000001</v>
      </c>
      <c r="O27" s="23">
        <f>STDEV(I3:I16)</f>
        <v>0.8970035588643912</v>
      </c>
      <c r="P27" s="23">
        <f>O27/POWER(14,1/2)</f>
        <v>0.23973428514196166</v>
      </c>
      <c r="Q27" s="29" t="s">
        <v>48</v>
      </c>
      <c r="R27" s="19"/>
    </row>
    <row r="28" spans="1:19">
      <c r="A28" s="18"/>
      <c r="B28" s="84" t="s">
        <v>1</v>
      </c>
      <c r="C28" s="87">
        <v>26</v>
      </c>
      <c r="D28" s="92">
        <v>27.3</v>
      </c>
      <c r="E28" s="94">
        <v>30.9</v>
      </c>
      <c r="F28" s="92">
        <v>25.6</v>
      </c>
      <c r="G28" s="93">
        <v>34.799999999999997</v>
      </c>
      <c r="H28" s="107">
        <f t="shared" si="0"/>
        <v>3.5999999999999979</v>
      </c>
      <c r="I28" s="94">
        <f t="shared" si="1"/>
        <v>9.1999999999999957</v>
      </c>
      <c r="L28" s="18">
        <v>2</v>
      </c>
      <c r="M28" s="4" t="s">
        <v>50</v>
      </c>
      <c r="N28" s="23">
        <f>AVERAGE(I17:I30)</f>
        <v>4.3785714285714281</v>
      </c>
      <c r="O28" s="23">
        <f>STDEV(I17:I30)</f>
        <v>2.7804754909986098</v>
      </c>
      <c r="P28" s="23">
        <f t="shared" ref="P28" si="10">O28/POWER(14,1/2)</f>
        <v>0.7431133328313464</v>
      </c>
      <c r="Q28" s="29" t="s">
        <v>49</v>
      </c>
      <c r="R28" s="120">
        <f>TTEST(I3:I16,I17:I30,2,3)</f>
        <v>1.5754027261421434E-3</v>
      </c>
    </row>
    <row r="29" spans="1:19">
      <c r="A29" s="18"/>
      <c r="B29" s="84" t="s">
        <v>1</v>
      </c>
      <c r="C29" s="87">
        <v>27</v>
      </c>
      <c r="D29" s="92">
        <v>28.1</v>
      </c>
      <c r="E29" s="94">
        <v>30.4</v>
      </c>
      <c r="F29" s="92">
        <v>28.8</v>
      </c>
      <c r="G29" s="93">
        <v>34.4</v>
      </c>
      <c r="H29" s="107">
        <f t="shared" si="0"/>
        <v>2.2999999999999972</v>
      </c>
      <c r="I29" s="94">
        <f t="shared" si="1"/>
        <v>5.5999999999999979</v>
      </c>
    </row>
    <row r="30" spans="1:19" ht="17" thickBot="1">
      <c r="A30" s="5"/>
      <c r="B30" s="83" t="s">
        <v>1</v>
      </c>
      <c r="C30" s="85">
        <v>28</v>
      </c>
      <c r="D30" s="95">
        <v>19.5</v>
      </c>
      <c r="E30" s="97">
        <v>21</v>
      </c>
      <c r="F30" s="95">
        <v>25.9</v>
      </c>
      <c r="G30" s="96">
        <v>28.7</v>
      </c>
      <c r="H30" s="108">
        <f t="shared" si="0"/>
        <v>1.5</v>
      </c>
      <c r="I30" s="97">
        <f t="shared" si="1"/>
        <v>2.8000000000000007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42"/>
  <sheetViews>
    <sheetView zoomScale="87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Y13" sqref="Y13"/>
    </sheetView>
  </sheetViews>
  <sheetFormatPr baseColWidth="10" defaultColWidth="10.83203125" defaultRowHeight="16"/>
  <cols>
    <col min="1" max="1" width="10.83203125" style="4"/>
    <col min="2" max="2" width="5" style="39" customWidth="1"/>
    <col min="3" max="3" width="5.33203125" style="4" customWidth="1"/>
    <col min="4" max="4" width="9.83203125" style="4" customWidth="1"/>
    <col min="5" max="5" width="5.83203125" style="4" bestFit="1" customWidth="1"/>
    <col min="6" max="6" width="8.5" style="4" customWidth="1"/>
    <col min="7" max="7" width="8" style="4" bestFit="1" customWidth="1"/>
    <col min="8" max="8" width="14.33203125" style="4" customWidth="1"/>
    <col min="9" max="9" width="5.83203125" style="4" bestFit="1" customWidth="1"/>
    <col min="10" max="10" width="11.33203125" style="4" bestFit="1" customWidth="1"/>
    <col min="11" max="11" width="9.6640625" style="4" customWidth="1"/>
    <col min="12" max="12" width="8.83203125" style="4" bestFit="1" customWidth="1"/>
    <col min="13" max="14" width="10.83203125" style="4"/>
    <col min="15" max="15" width="7" style="4" customWidth="1"/>
    <col min="16" max="17" width="8.83203125" style="4" bestFit="1" customWidth="1"/>
    <col min="18" max="18" width="7.83203125" style="4" bestFit="1" customWidth="1"/>
    <col min="19" max="19" width="6.6640625" style="4" bestFit="1" customWidth="1"/>
    <col min="20" max="20" width="6.83203125" style="4" customWidth="1"/>
    <col min="21" max="23" width="10.83203125" style="4"/>
    <col min="24" max="24" width="8.83203125" style="4" bestFit="1" customWidth="1"/>
    <col min="25" max="25" width="11.33203125" style="4" bestFit="1" customWidth="1"/>
    <col min="26" max="26" width="12.6640625" style="4" bestFit="1" customWidth="1"/>
    <col min="27" max="16384" width="10.83203125" style="4"/>
  </cols>
  <sheetData>
    <row r="1" spans="1:37" ht="17" thickBot="1">
      <c r="A1" s="1"/>
      <c r="B1" s="88"/>
      <c r="C1" s="86"/>
      <c r="D1" s="126" t="s">
        <v>60</v>
      </c>
      <c r="E1" s="62"/>
      <c r="F1" s="99" t="s">
        <v>61</v>
      </c>
      <c r="G1" s="45"/>
      <c r="H1" s="128" t="s">
        <v>62</v>
      </c>
      <c r="I1" s="69"/>
      <c r="J1" s="111" t="s">
        <v>63</v>
      </c>
      <c r="K1" s="98" t="s">
        <v>43</v>
      </c>
      <c r="L1" s="75" t="s">
        <v>44</v>
      </c>
    </row>
    <row r="2" spans="1:37" ht="17" thickBot="1">
      <c r="A2" s="5"/>
      <c r="B2" s="83" t="s">
        <v>16</v>
      </c>
      <c r="C2" s="85" t="s">
        <v>25</v>
      </c>
      <c r="D2" s="40" t="s">
        <v>2</v>
      </c>
      <c r="E2" s="42" t="s">
        <v>4</v>
      </c>
      <c r="F2" s="110" t="s">
        <v>2</v>
      </c>
      <c r="G2" s="110" t="s">
        <v>4</v>
      </c>
      <c r="H2" s="46" t="s">
        <v>2</v>
      </c>
      <c r="I2" s="47" t="s">
        <v>4</v>
      </c>
      <c r="J2" s="70"/>
      <c r="K2" s="98"/>
      <c r="L2" s="55"/>
      <c r="O2" s="61" t="s">
        <v>59</v>
      </c>
      <c r="P2" s="62"/>
      <c r="Q2" s="41"/>
      <c r="R2" s="41"/>
      <c r="S2" s="41"/>
      <c r="T2" s="41"/>
      <c r="U2" s="42"/>
      <c r="W2" s="123" t="s">
        <v>54</v>
      </c>
      <c r="X2" s="121" t="s">
        <v>59</v>
      </c>
      <c r="Y2" s="121" t="s">
        <v>41</v>
      </c>
      <c r="Z2" s="122" t="s">
        <v>42</v>
      </c>
    </row>
    <row r="3" spans="1:37">
      <c r="A3" s="1" t="s">
        <v>10</v>
      </c>
      <c r="B3" s="82" t="s">
        <v>0</v>
      </c>
      <c r="C3" s="86">
        <v>1</v>
      </c>
      <c r="D3" s="89">
        <v>5.5196885700772524</v>
      </c>
      <c r="E3" s="91">
        <v>7.0325200958176906</v>
      </c>
      <c r="F3" s="89">
        <v>1162.3193859999999</v>
      </c>
      <c r="G3" s="90">
        <v>1225.505531</v>
      </c>
      <c r="H3" s="89">
        <v>37.294430833333344</v>
      </c>
      <c r="I3" s="91">
        <v>40.463628333333332</v>
      </c>
      <c r="J3" s="89">
        <f>E3-D3</f>
        <v>1.5128315257404381</v>
      </c>
      <c r="K3" s="106">
        <f>G3-F3</f>
        <v>63.186145000000124</v>
      </c>
      <c r="L3" s="106">
        <f>I3-H3</f>
        <v>3.1691974999999886</v>
      </c>
      <c r="O3" s="1"/>
      <c r="P3" s="3" t="s">
        <v>2</v>
      </c>
      <c r="Q3" s="3" t="s">
        <v>13</v>
      </c>
      <c r="R3" s="3" t="s">
        <v>14</v>
      </c>
      <c r="S3" s="3" t="s">
        <v>15</v>
      </c>
      <c r="T3" s="16" t="s">
        <v>16</v>
      </c>
      <c r="U3" s="2" t="s">
        <v>17</v>
      </c>
      <c r="W3" s="124" t="s">
        <v>10</v>
      </c>
      <c r="X3" s="135">
        <f>TTEST(D3:D16,E3:E16,2,1)</f>
        <v>2.5076033961766832E-3</v>
      </c>
      <c r="Y3" s="135">
        <f>TTEST(F3:F16,G3:G16,2,1)</f>
        <v>1.1429879641564499E-4</v>
      </c>
      <c r="Z3" s="136">
        <f>TTEST(H3:H16,I3:I16,2,1)</f>
        <v>2.5947761584847046E-3</v>
      </c>
      <c r="AA3" s="135"/>
      <c r="AC3" s="135"/>
      <c r="AH3" s="17"/>
      <c r="AI3" s="17"/>
      <c r="AJ3" s="17"/>
      <c r="AK3" s="17"/>
    </row>
    <row r="4" spans="1:37">
      <c r="A4" s="18"/>
      <c r="B4" s="84" t="s">
        <v>0</v>
      </c>
      <c r="C4" s="87">
        <v>2</v>
      </c>
      <c r="D4" s="92">
        <v>5.5420024147778619</v>
      </c>
      <c r="E4" s="94">
        <v>6.8376128973398176</v>
      </c>
      <c r="F4" s="92">
        <v>1316.9475593333334</v>
      </c>
      <c r="G4" s="93">
        <v>1390.8727706666668</v>
      </c>
      <c r="H4" s="92">
        <v>32.349514166666673</v>
      </c>
      <c r="I4" s="94">
        <v>34.453982500000002</v>
      </c>
      <c r="J4" s="92">
        <f t="shared" ref="J4:J30" si="0">E4-D4</f>
        <v>1.2956104825619557</v>
      </c>
      <c r="K4" s="107">
        <f t="shared" ref="K4:K30" si="1">G4-F4</f>
        <v>73.925211333333436</v>
      </c>
      <c r="L4" s="107">
        <f t="shared" ref="L4:L30" si="2">I4-H4</f>
        <v>2.1044683333333296</v>
      </c>
      <c r="O4" s="18">
        <v>1</v>
      </c>
      <c r="P4" s="4" t="s">
        <v>10</v>
      </c>
      <c r="Q4" s="93">
        <f>AVERAGE(D3:D16)</f>
        <v>8.0280679955893088</v>
      </c>
      <c r="R4" s="23">
        <f>STDEV(D3:D16)</f>
        <v>2.4602476488595046</v>
      </c>
      <c r="S4" s="23">
        <f>R4/POWER(14,1/2)</f>
        <v>0.65752884204631346</v>
      </c>
      <c r="T4" s="29" t="s">
        <v>48</v>
      </c>
      <c r="U4" s="19"/>
      <c r="W4" s="124" t="s">
        <v>50</v>
      </c>
      <c r="X4" s="135">
        <f>TTEST(D17:D30,E17:E30,2,1)</f>
        <v>8.6123826364644141E-5</v>
      </c>
      <c r="Y4" s="135">
        <f>TTEST(F17:F30,G17:G30,2,1)</f>
        <v>2.5618684098272019E-4</v>
      </c>
      <c r="Z4" s="136">
        <f>TTEST(H17:H30,I17:I30,2,1)</f>
        <v>9.3680099448798198E-4</v>
      </c>
      <c r="AA4" s="135"/>
      <c r="AC4" s="135"/>
      <c r="AH4" s="17"/>
      <c r="AI4" s="17"/>
      <c r="AJ4" s="17"/>
      <c r="AK4" s="17"/>
    </row>
    <row r="5" spans="1:37" ht="17" thickBot="1">
      <c r="A5" s="18"/>
      <c r="B5" s="84" t="s">
        <v>0</v>
      </c>
      <c r="C5" s="87">
        <v>3</v>
      </c>
      <c r="D5" s="92">
        <v>4.0520109953720862</v>
      </c>
      <c r="E5" s="94">
        <v>5.6182027617698722</v>
      </c>
      <c r="F5" s="92">
        <v>998.87580666666656</v>
      </c>
      <c r="G5" s="93">
        <v>1049.9422526666699</v>
      </c>
      <c r="H5" s="92">
        <v>29.815765000000006</v>
      </c>
      <c r="I5" s="94">
        <v>36.090215000000001</v>
      </c>
      <c r="J5" s="92">
        <f t="shared" si="0"/>
        <v>1.566191766397786</v>
      </c>
      <c r="K5" s="107">
        <f t="shared" si="1"/>
        <v>51.066446000003339</v>
      </c>
      <c r="L5" s="107">
        <f t="shared" si="2"/>
        <v>6.2744499999999945</v>
      </c>
      <c r="O5" s="18">
        <v>2</v>
      </c>
      <c r="P5" s="4" t="s">
        <v>50</v>
      </c>
      <c r="Q5" s="93">
        <f>AVERAGE(D17:D30)</f>
        <v>8.0236524352798106</v>
      </c>
      <c r="R5" s="23">
        <f>STDEV(D17:D30)</f>
        <v>0.99388437019529907</v>
      </c>
      <c r="S5" s="23">
        <f t="shared" ref="S5" si="3">R5/POWER(14,1/2)</f>
        <v>0.2656267710957434</v>
      </c>
      <c r="T5" s="29" t="s">
        <v>48</v>
      </c>
      <c r="U5" s="120">
        <f>TTEST(D3:D16,D17:D30,2,3)</f>
        <v>0.99510392754168198</v>
      </c>
      <c r="W5" s="125" t="s">
        <v>12</v>
      </c>
      <c r="X5" s="137" t="e">
        <f>TTEST(#REF!,#REF!,2,1)</f>
        <v>#REF!</v>
      </c>
      <c r="Y5" s="137" t="e">
        <f>TTEST(#REF!,#REF!,2,1)</f>
        <v>#REF!</v>
      </c>
      <c r="Z5" s="138" t="e">
        <f>TTEST(#REF!,#REF!,2,1)</f>
        <v>#REF!</v>
      </c>
      <c r="AA5" s="135"/>
      <c r="AC5" s="135"/>
      <c r="AH5" s="17"/>
      <c r="AI5" s="17"/>
      <c r="AJ5" s="17"/>
      <c r="AK5" s="17"/>
    </row>
    <row r="6" spans="1:37" ht="17" thickBot="1">
      <c r="A6" s="18"/>
      <c r="B6" s="84" t="s">
        <v>0</v>
      </c>
      <c r="C6" s="87">
        <v>4</v>
      </c>
      <c r="D6" s="92">
        <v>9.7323108357301962</v>
      </c>
      <c r="E6" s="94">
        <v>10.0151539627674</v>
      </c>
      <c r="F6" s="92">
        <v>1349.8494786666668</v>
      </c>
      <c r="G6" s="93">
        <v>1378.1439976666668</v>
      </c>
      <c r="H6" s="92">
        <v>30.3</v>
      </c>
      <c r="I6" s="94">
        <v>33.700000000000003</v>
      </c>
      <c r="J6" s="92">
        <f t="shared" si="0"/>
        <v>0.2828431270372036</v>
      </c>
      <c r="K6" s="107">
        <f t="shared" si="1"/>
        <v>28.294519000000037</v>
      </c>
      <c r="L6" s="107">
        <f t="shared" si="2"/>
        <v>3.4000000000000021</v>
      </c>
    </row>
    <row r="7" spans="1:37">
      <c r="A7" s="18"/>
      <c r="B7" s="84" t="s">
        <v>0</v>
      </c>
      <c r="C7" s="87">
        <v>5</v>
      </c>
      <c r="D7" s="92">
        <v>13.315268897820767</v>
      </c>
      <c r="E7" s="94">
        <v>14.001859070878</v>
      </c>
      <c r="F7" s="92">
        <v>1749.737179</v>
      </c>
      <c r="G7" s="93">
        <v>1795.275157</v>
      </c>
      <c r="H7" s="92">
        <v>28.306075000000003</v>
      </c>
      <c r="I7" s="94">
        <v>31.15865083333334</v>
      </c>
      <c r="J7" s="92">
        <f t="shared" si="0"/>
        <v>0.68659017305723324</v>
      </c>
      <c r="K7" s="107">
        <f t="shared" si="1"/>
        <v>45.537978000000066</v>
      </c>
      <c r="L7" s="107">
        <f t="shared" si="2"/>
        <v>2.8525758333333364</v>
      </c>
      <c r="O7" s="1"/>
      <c r="P7" s="3" t="s">
        <v>4</v>
      </c>
      <c r="Q7" s="3" t="s">
        <v>4</v>
      </c>
      <c r="R7" s="3" t="s">
        <v>14</v>
      </c>
      <c r="S7" s="3" t="s">
        <v>15</v>
      </c>
      <c r="T7" s="16" t="s">
        <v>16</v>
      </c>
      <c r="U7" s="2" t="s">
        <v>17</v>
      </c>
    </row>
    <row r="8" spans="1:37">
      <c r="A8" s="18"/>
      <c r="B8" s="84" t="s">
        <v>0</v>
      </c>
      <c r="C8" s="87">
        <v>6</v>
      </c>
      <c r="D8" s="92">
        <v>6.6498830927380155</v>
      </c>
      <c r="E8" s="94">
        <v>6.6165990788792399</v>
      </c>
      <c r="F8" s="92">
        <v>886.51738699999999</v>
      </c>
      <c r="G8" s="93">
        <v>916.06793700000003</v>
      </c>
      <c r="H8" s="92">
        <v>30.373760000000001</v>
      </c>
      <c r="I8" s="94">
        <v>33.764062500000001</v>
      </c>
      <c r="J8" s="92">
        <f t="shared" si="0"/>
        <v>-3.3284013858775552E-2</v>
      </c>
      <c r="K8" s="107">
        <f t="shared" si="1"/>
        <v>29.550550000000044</v>
      </c>
      <c r="L8" s="107">
        <f t="shared" si="2"/>
        <v>3.3903025000000007</v>
      </c>
      <c r="O8" s="18">
        <v>1</v>
      </c>
      <c r="P8" s="4" t="s">
        <v>10</v>
      </c>
      <c r="Q8" s="93">
        <f>AVERAGE(E3:E16)</f>
        <v>8.9507853118935294</v>
      </c>
      <c r="R8" s="23">
        <f>STDEV(E3:E16)</f>
        <v>2.3277441906370391</v>
      </c>
      <c r="S8" s="23">
        <f>R8/POWER(14,1/2)</f>
        <v>0.62211580324408622</v>
      </c>
      <c r="T8" s="29" t="s">
        <v>48</v>
      </c>
      <c r="U8" s="19"/>
      <c r="V8" s="140">
        <f>Q8/Q4</f>
        <v>1.1149364102061878</v>
      </c>
    </row>
    <row r="9" spans="1:37">
      <c r="A9" s="18"/>
      <c r="B9" s="84" t="s">
        <v>0</v>
      </c>
      <c r="C9" s="87">
        <v>7</v>
      </c>
      <c r="D9" s="92">
        <v>8.8356119268749893</v>
      </c>
      <c r="E9" s="94">
        <v>9.0194902170041296</v>
      </c>
      <c r="F9" s="92">
        <v>755.69983999999988</v>
      </c>
      <c r="G9" s="93">
        <v>807.77804566666657</v>
      </c>
      <c r="H9" s="92">
        <v>27.9</v>
      </c>
      <c r="I9" s="94">
        <v>29.1</v>
      </c>
      <c r="J9" s="92">
        <f t="shared" si="0"/>
        <v>0.18387829012914025</v>
      </c>
      <c r="K9" s="107">
        <f t="shared" si="1"/>
        <v>52.07820566666669</v>
      </c>
      <c r="L9" s="107">
        <f t="shared" si="2"/>
        <v>1.2000000000000028</v>
      </c>
      <c r="O9" s="18">
        <v>2</v>
      </c>
      <c r="P9" s="4" t="s">
        <v>50</v>
      </c>
      <c r="Q9" s="93">
        <f>AVERAGE(E17:E30)</f>
        <v>9.1196763362456785</v>
      </c>
      <c r="R9" s="23">
        <f>STDEV(E17:E30)</f>
        <v>1.2377432673382809</v>
      </c>
      <c r="S9" s="23">
        <f t="shared" ref="S9" si="4">R9/POWER(14,1/2)</f>
        <v>0.33080080279757085</v>
      </c>
      <c r="T9" s="29" t="s">
        <v>48</v>
      </c>
      <c r="U9" s="120">
        <f>TTEST(E3:E16,E17:E30,2,3)</f>
        <v>0.81302693358638156</v>
      </c>
      <c r="V9" s="140">
        <f>Q9/Q5</f>
        <v>1.1365991248756835</v>
      </c>
    </row>
    <row r="10" spans="1:37" ht="17" thickBot="1">
      <c r="A10" s="18"/>
      <c r="B10" s="84" t="s">
        <v>0</v>
      </c>
      <c r="C10" s="87">
        <v>8</v>
      </c>
      <c r="D10" s="92">
        <v>8.3564425139131338</v>
      </c>
      <c r="E10" s="94">
        <v>8.8694146266153595</v>
      </c>
      <c r="F10" s="92">
        <v>610.35252500000001</v>
      </c>
      <c r="G10" s="93">
        <v>720.44450900000004</v>
      </c>
      <c r="H10" s="92">
        <v>21.608999999999998</v>
      </c>
      <c r="I10" s="94">
        <v>20.692822499999998</v>
      </c>
      <c r="J10" s="92">
        <f t="shared" si="0"/>
        <v>0.51297211270222576</v>
      </c>
      <c r="K10" s="107">
        <f t="shared" si="1"/>
        <v>110.09198400000002</v>
      </c>
      <c r="L10" s="139">
        <f t="shared" si="2"/>
        <v>-0.91617749999999987</v>
      </c>
    </row>
    <row r="11" spans="1:37" ht="17" thickBot="1">
      <c r="A11" s="18"/>
      <c r="B11" s="84" t="s">
        <v>0</v>
      </c>
      <c r="C11" s="87">
        <v>9</v>
      </c>
      <c r="D11" s="92">
        <v>8.1680596644020547</v>
      </c>
      <c r="E11" s="94">
        <v>8.5906826693623302</v>
      </c>
      <c r="F11" s="92">
        <v>787.77511966666668</v>
      </c>
      <c r="G11" s="93">
        <v>790.84711066666659</v>
      </c>
      <c r="H11" s="92">
        <v>22.8980675</v>
      </c>
      <c r="I11" s="94">
        <v>22.4796075</v>
      </c>
      <c r="J11" s="92">
        <f t="shared" si="0"/>
        <v>0.42262300496027549</v>
      </c>
      <c r="K11" s="107">
        <f t="shared" si="1"/>
        <v>3.0719909999999118</v>
      </c>
      <c r="L11" s="139">
        <f t="shared" si="2"/>
        <v>-0.41845999999999961</v>
      </c>
      <c r="O11" s="99" t="s">
        <v>41</v>
      </c>
      <c r="P11" s="130"/>
      <c r="Q11" s="44"/>
      <c r="R11" s="44"/>
      <c r="S11" s="44"/>
      <c r="T11" s="44"/>
      <c r="U11" s="45"/>
    </row>
    <row r="12" spans="1:37">
      <c r="A12" s="18"/>
      <c r="B12" s="84" t="s">
        <v>0</v>
      </c>
      <c r="C12" s="87">
        <v>10</v>
      </c>
      <c r="D12" s="92">
        <v>9.5108928432133641</v>
      </c>
      <c r="E12" s="94">
        <v>12.509597658865472</v>
      </c>
      <c r="F12" s="92">
        <v>831.41280000000006</v>
      </c>
      <c r="G12" s="93">
        <v>936.15781666666646</v>
      </c>
      <c r="H12" s="92">
        <v>24.11310416666667</v>
      </c>
      <c r="I12" s="94">
        <v>24.082030000000003</v>
      </c>
      <c r="J12" s="92">
        <f t="shared" si="0"/>
        <v>2.9987048156521077</v>
      </c>
      <c r="K12" s="107">
        <f t="shared" si="1"/>
        <v>104.7450166666664</v>
      </c>
      <c r="L12" s="107">
        <f t="shared" si="2"/>
        <v>-3.1074166666666514E-2</v>
      </c>
      <c r="O12" s="1"/>
      <c r="P12" s="3" t="s">
        <v>2</v>
      </c>
      <c r="Q12" s="3" t="s">
        <v>13</v>
      </c>
      <c r="R12" s="3" t="s">
        <v>14</v>
      </c>
      <c r="S12" s="3" t="s">
        <v>15</v>
      </c>
      <c r="T12" s="16" t="s">
        <v>16</v>
      </c>
      <c r="U12" s="2" t="s">
        <v>17</v>
      </c>
    </row>
    <row r="13" spans="1:37">
      <c r="A13" s="18"/>
      <c r="B13" s="84" t="s">
        <v>0</v>
      </c>
      <c r="C13" s="87">
        <v>11</v>
      </c>
      <c r="D13" s="92">
        <v>7.6687289059155965</v>
      </c>
      <c r="E13" s="94">
        <v>8.3502313935989818</v>
      </c>
      <c r="F13" s="92">
        <v>656.36046899999985</v>
      </c>
      <c r="G13" s="93">
        <v>693.15605300000004</v>
      </c>
      <c r="H13" s="92">
        <v>26.305323333333337</v>
      </c>
      <c r="I13" s="94">
        <v>25.696090000000005</v>
      </c>
      <c r="J13" s="92">
        <f t="shared" si="0"/>
        <v>0.68150248768338528</v>
      </c>
      <c r="K13" s="107">
        <f t="shared" si="1"/>
        <v>36.79558400000019</v>
      </c>
      <c r="L13" s="139">
        <f t="shared" si="2"/>
        <v>-0.60923333333333218</v>
      </c>
      <c r="O13" s="18">
        <v>1</v>
      </c>
      <c r="P13" s="4" t="s">
        <v>10</v>
      </c>
      <c r="Q13" s="17">
        <f>AVERAGE(F3:F16)</f>
        <v>973.99576242857131</v>
      </c>
      <c r="R13" s="17">
        <f>STDEV(F3:F16)</f>
        <v>325.13533022042213</v>
      </c>
      <c r="S13" s="17">
        <f>R13/POWER(14,1/2)</f>
        <v>86.896072144316221</v>
      </c>
      <c r="T13" s="29" t="s">
        <v>48</v>
      </c>
      <c r="U13" s="19"/>
    </row>
    <row r="14" spans="1:37">
      <c r="A14" s="18"/>
      <c r="B14" s="84" t="s">
        <v>0</v>
      </c>
      <c r="C14" s="87">
        <v>12</v>
      </c>
      <c r="D14" s="92">
        <v>6.9568076144099491</v>
      </c>
      <c r="E14" s="94">
        <v>9.183308394684774</v>
      </c>
      <c r="F14" s="92">
        <v>794.63336566666669</v>
      </c>
      <c r="G14" s="93">
        <v>776.52845733333334</v>
      </c>
      <c r="H14" s="92">
        <v>24.711067500000006</v>
      </c>
      <c r="I14" s="94">
        <v>26.364654166666668</v>
      </c>
      <c r="J14" s="92">
        <f t="shared" si="0"/>
        <v>2.2265007802748249</v>
      </c>
      <c r="K14" s="139">
        <f>G14-F14</f>
        <v>-18.104908333333356</v>
      </c>
      <c r="L14" s="107">
        <f t="shared" si="2"/>
        <v>1.6535866666666621</v>
      </c>
      <c r="O14" s="18">
        <v>2</v>
      </c>
      <c r="P14" s="4" t="s">
        <v>50</v>
      </c>
      <c r="Q14" s="17">
        <f>AVERAGE(F17:F30)</f>
        <v>980.024622666666</v>
      </c>
      <c r="R14" s="17">
        <f>STDEV(F17:F30)</f>
        <v>237.29768803346542</v>
      </c>
      <c r="S14" s="17">
        <f t="shared" ref="S14" si="5">R14/POWER(14,1/2)</f>
        <v>63.420474806771018</v>
      </c>
      <c r="T14" s="29" t="s">
        <v>48</v>
      </c>
      <c r="U14" s="120">
        <f>TTEST(F3:F16,F17:F30,2,3)</f>
        <v>0.95577670532204273</v>
      </c>
    </row>
    <row r="15" spans="1:37" ht="17" thickBot="1">
      <c r="A15" s="18"/>
      <c r="B15" s="84" t="s">
        <v>0</v>
      </c>
      <c r="C15" s="87">
        <v>13</v>
      </c>
      <c r="D15" s="92">
        <v>6.6621697220420044</v>
      </c>
      <c r="E15" s="94">
        <v>7.6628618739276311</v>
      </c>
      <c r="F15" s="92">
        <v>668.56996300000003</v>
      </c>
      <c r="G15" s="93">
        <v>761.25771699999996</v>
      </c>
      <c r="H15" s="92">
        <v>20.491922500000001</v>
      </c>
      <c r="I15" s="94">
        <v>26.487562500000006</v>
      </c>
      <c r="J15" s="92">
        <f t="shared" si="0"/>
        <v>1.0006921518856267</v>
      </c>
      <c r="K15" s="107">
        <f t="shared" si="1"/>
        <v>92.687753999999927</v>
      </c>
      <c r="L15" s="107">
        <f t="shared" si="2"/>
        <v>5.9956400000000052</v>
      </c>
    </row>
    <row r="16" spans="1:37" ht="17" thickBot="1">
      <c r="A16" s="5"/>
      <c r="B16" s="83" t="s">
        <v>0</v>
      </c>
      <c r="C16" s="85">
        <v>14</v>
      </c>
      <c r="D16" s="95">
        <v>11.42307394096305</v>
      </c>
      <c r="E16" s="97">
        <v>11.003459664998696</v>
      </c>
      <c r="F16" s="95">
        <v>1066.889795</v>
      </c>
      <c r="G16" s="96">
        <v>1149.6671640000002</v>
      </c>
      <c r="H16" s="95">
        <v>25.975308333333334</v>
      </c>
      <c r="I16" s="97">
        <v>29.894410000000004</v>
      </c>
      <c r="J16" s="95">
        <f t="shared" si="0"/>
        <v>-0.41961427596435463</v>
      </c>
      <c r="K16" s="108">
        <f t="shared" si="1"/>
        <v>82.777369000000135</v>
      </c>
      <c r="L16" s="108">
        <f t="shared" si="2"/>
        <v>3.9191016666666698</v>
      </c>
      <c r="O16" s="1"/>
      <c r="P16" s="3" t="s">
        <v>4</v>
      </c>
      <c r="Q16" s="3" t="s">
        <v>13</v>
      </c>
      <c r="R16" s="3" t="s">
        <v>14</v>
      </c>
      <c r="S16" s="3" t="s">
        <v>15</v>
      </c>
      <c r="T16" s="16" t="s">
        <v>16</v>
      </c>
      <c r="U16" s="2" t="s">
        <v>17</v>
      </c>
    </row>
    <row r="17" spans="1:22">
      <c r="A17" s="1" t="s">
        <v>11</v>
      </c>
      <c r="B17" s="82" t="s">
        <v>1</v>
      </c>
      <c r="C17" s="86">
        <v>15</v>
      </c>
      <c r="D17" s="89">
        <v>7.7680111596285144</v>
      </c>
      <c r="E17" s="91">
        <v>9.8418791430420267</v>
      </c>
      <c r="F17" s="89">
        <v>1134.4053740000002</v>
      </c>
      <c r="G17" s="90">
        <v>1220.6266446666666</v>
      </c>
      <c r="H17" s="89">
        <v>38.562387500000007</v>
      </c>
      <c r="I17" s="91">
        <v>39.111922499999999</v>
      </c>
      <c r="J17" s="89">
        <f t="shared" si="0"/>
        <v>2.0738679834135123</v>
      </c>
      <c r="K17" s="106">
        <f t="shared" si="1"/>
        <v>86.221270666666442</v>
      </c>
      <c r="L17" s="106">
        <f t="shared" si="2"/>
        <v>0.54953499999999167</v>
      </c>
      <c r="O17" s="18">
        <v>1</v>
      </c>
      <c r="P17" s="4" t="s">
        <v>10</v>
      </c>
      <c r="Q17" s="17">
        <f>AVERAGE(G3:G16)</f>
        <v>1027.9746085238098</v>
      </c>
      <c r="R17" s="17">
        <f>STDEV(G3:G16)</f>
        <v>323.92836660575927</v>
      </c>
      <c r="S17" s="17">
        <f>R17/POWER(14,1/2)</f>
        <v>86.573497549718326</v>
      </c>
      <c r="T17" s="29" t="s">
        <v>48</v>
      </c>
      <c r="U17" s="19"/>
      <c r="V17" s="140">
        <f>Q17/Q13</f>
        <v>1.0554200009665824</v>
      </c>
    </row>
    <row r="18" spans="1:22">
      <c r="A18" s="18"/>
      <c r="B18" s="84" t="s">
        <v>1</v>
      </c>
      <c r="C18" s="87">
        <v>16</v>
      </c>
      <c r="D18" s="92">
        <v>8.1897095160884206</v>
      </c>
      <c r="E18" s="94">
        <v>9.1635204686255705</v>
      </c>
      <c r="F18" s="92">
        <v>1010.2515280000001</v>
      </c>
      <c r="G18" s="93">
        <v>1167.3690493333334</v>
      </c>
      <c r="H18" s="92">
        <v>35.700000000000003</v>
      </c>
      <c r="I18" s="94">
        <v>37.1</v>
      </c>
      <c r="J18" s="92">
        <f t="shared" si="0"/>
        <v>0.97381095253714989</v>
      </c>
      <c r="K18" s="107">
        <f t="shared" si="1"/>
        <v>157.11752133333323</v>
      </c>
      <c r="L18" s="107">
        <f t="shared" si="2"/>
        <v>1.3999999999999986</v>
      </c>
      <c r="O18" s="18">
        <v>2</v>
      </c>
      <c r="P18" s="4" t="s">
        <v>50</v>
      </c>
      <c r="Q18" s="17">
        <f>AVERAGE(G17:G30)</f>
        <v>1047.5082442857145</v>
      </c>
      <c r="R18" s="17">
        <f>STDEV(G17:G30)</f>
        <v>244.32212409595547</v>
      </c>
      <c r="S18" s="17">
        <f t="shared" ref="S18" si="6">R18/POWER(14,1/2)</f>
        <v>65.297834312566522</v>
      </c>
      <c r="T18" s="29" t="s">
        <v>48</v>
      </c>
      <c r="U18" s="120">
        <f>TTEST(G3:G16,G17:G30,2,3)</f>
        <v>0.85854682964737272</v>
      </c>
      <c r="V18" s="140">
        <f>Q18/Q14</f>
        <v>1.0688591082899777</v>
      </c>
    </row>
    <row r="19" spans="1:22" ht="17" thickBot="1">
      <c r="A19" s="18"/>
      <c r="B19" s="84" t="s">
        <v>1</v>
      </c>
      <c r="C19" s="87">
        <v>17</v>
      </c>
      <c r="D19" s="92">
        <v>7.7179471737157304</v>
      </c>
      <c r="E19" s="94">
        <v>8.0137713239672994</v>
      </c>
      <c r="F19" s="92">
        <v>1528.2448806666669</v>
      </c>
      <c r="G19" s="93">
        <v>1566.8827040000001</v>
      </c>
      <c r="H19" s="92">
        <v>34.857946666666678</v>
      </c>
      <c r="I19" s="94">
        <v>33.940380833333343</v>
      </c>
      <c r="J19" s="92">
        <f t="shared" si="0"/>
        <v>0.29582415025156905</v>
      </c>
      <c r="K19" s="107">
        <f t="shared" si="1"/>
        <v>38.637823333333245</v>
      </c>
      <c r="L19" s="139">
        <f t="shared" si="2"/>
        <v>-0.91756583333333452</v>
      </c>
    </row>
    <row r="20" spans="1:22" ht="17" thickBot="1">
      <c r="A20" s="18"/>
      <c r="B20" s="84" t="s">
        <v>1</v>
      </c>
      <c r="C20" s="87">
        <v>18</v>
      </c>
      <c r="D20" s="92">
        <v>9.9841137715617396</v>
      </c>
      <c r="E20" s="94">
        <v>10.221252492992299</v>
      </c>
      <c r="F20" s="92">
        <v>1024.6647133333333</v>
      </c>
      <c r="G20" s="93">
        <v>1058.4906053333332</v>
      </c>
      <c r="H20" s="92">
        <v>43.87504916666667</v>
      </c>
      <c r="I20" s="94">
        <v>45.734762499999995</v>
      </c>
      <c r="J20" s="92">
        <f t="shared" si="0"/>
        <v>0.23713872143055958</v>
      </c>
      <c r="K20" s="107">
        <f t="shared" si="1"/>
        <v>33.82589199999984</v>
      </c>
      <c r="L20" s="107">
        <f t="shared" si="2"/>
        <v>1.8597133333333247</v>
      </c>
      <c r="O20" s="101" t="s">
        <v>45</v>
      </c>
      <c r="P20" s="131"/>
      <c r="Q20" s="47"/>
      <c r="R20" s="47"/>
      <c r="S20" s="47"/>
      <c r="T20" s="47"/>
      <c r="U20" s="48"/>
    </row>
    <row r="21" spans="1:22">
      <c r="A21" s="18"/>
      <c r="B21" s="84" t="s">
        <v>1</v>
      </c>
      <c r="C21" s="87">
        <v>19</v>
      </c>
      <c r="D21" s="92">
        <v>9.2560511470093196</v>
      </c>
      <c r="E21" s="94">
        <v>11.235767972537539</v>
      </c>
      <c r="F21" s="92">
        <v>1081.4895616666599</v>
      </c>
      <c r="G21" s="93">
        <v>1116.6681719999999</v>
      </c>
      <c r="H21" s="92">
        <v>27.9</v>
      </c>
      <c r="I21" s="94">
        <v>34.799999999999997</v>
      </c>
      <c r="J21" s="92">
        <f t="shared" si="0"/>
        <v>1.9797168255282198</v>
      </c>
      <c r="K21" s="107">
        <f t="shared" si="1"/>
        <v>35.178610333339975</v>
      </c>
      <c r="L21" s="107">
        <f t="shared" si="2"/>
        <v>6.8999999999999986</v>
      </c>
      <c r="O21" s="1"/>
      <c r="P21" s="3" t="s">
        <v>2</v>
      </c>
      <c r="Q21" s="14" t="s">
        <v>13</v>
      </c>
      <c r="R21" s="14" t="s">
        <v>14</v>
      </c>
      <c r="S21" s="14" t="s">
        <v>15</v>
      </c>
      <c r="T21" s="16" t="s">
        <v>16</v>
      </c>
      <c r="U21" s="2" t="s">
        <v>17</v>
      </c>
    </row>
    <row r="22" spans="1:22">
      <c r="A22" s="18"/>
      <c r="B22" s="84" t="s">
        <v>1</v>
      </c>
      <c r="C22" s="87">
        <v>20</v>
      </c>
      <c r="D22" s="92">
        <v>8.7932146620386202</v>
      </c>
      <c r="E22" s="94">
        <v>9.2184070971054499</v>
      </c>
      <c r="F22" s="92">
        <v>996.36511499999995</v>
      </c>
      <c r="G22" s="93">
        <v>1082.1946209999999</v>
      </c>
      <c r="H22" s="92">
        <v>30.502622500000005</v>
      </c>
      <c r="I22" s="94">
        <v>31.4</v>
      </c>
      <c r="J22" s="92">
        <f t="shared" si="0"/>
        <v>0.42519243506682969</v>
      </c>
      <c r="K22" s="107">
        <f t="shared" si="1"/>
        <v>85.829505999999924</v>
      </c>
      <c r="L22" s="107">
        <f t="shared" si="2"/>
        <v>0.89737749999999394</v>
      </c>
      <c r="O22" s="18">
        <v>1</v>
      </c>
      <c r="P22" s="4" t="s">
        <v>10</v>
      </c>
      <c r="Q22" s="23">
        <f>AVERAGE(H3:H16)</f>
        <v>27.317381309523814</v>
      </c>
      <c r="R22" s="23">
        <f>STDEV(H3:H16)</f>
        <v>4.5509825536470219</v>
      </c>
      <c r="S22" s="23">
        <f>R22/POWER(14,1/2)</f>
        <v>1.2163012492094796</v>
      </c>
      <c r="T22" s="29" t="s">
        <v>48</v>
      </c>
      <c r="U22" s="19"/>
    </row>
    <row r="23" spans="1:22">
      <c r="A23" s="18"/>
      <c r="B23" s="84" t="s">
        <v>1</v>
      </c>
      <c r="C23" s="87">
        <v>21</v>
      </c>
      <c r="D23" s="92">
        <v>7.8202892524591903</v>
      </c>
      <c r="E23" s="94">
        <v>8.781416666039398</v>
      </c>
      <c r="F23" s="92">
        <v>1353.8132153333299</v>
      </c>
      <c r="G23" s="93">
        <v>1454.750223</v>
      </c>
      <c r="H23" s="92">
        <v>38.5</v>
      </c>
      <c r="I23" s="94">
        <v>44.2</v>
      </c>
      <c r="J23" s="92">
        <f t="shared" si="0"/>
        <v>0.9611274135802077</v>
      </c>
      <c r="K23" s="107">
        <f t="shared" si="1"/>
        <v>100.93700766667007</v>
      </c>
      <c r="L23" s="107">
        <f t="shared" si="2"/>
        <v>5.7000000000000028</v>
      </c>
      <c r="O23" s="18">
        <v>2</v>
      </c>
      <c r="P23" s="4" t="s">
        <v>50</v>
      </c>
      <c r="Q23" s="23">
        <f>AVERAGE(H17:H30)</f>
        <v>28.649227440476192</v>
      </c>
      <c r="R23" s="23">
        <f>STDEV(H17:H30)</f>
        <v>8.4722934844376656</v>
      </c>
      <c r="S23" s="23">
        <f t="shared" ref="S23" si="7">R23/POWER(14,1/2)</f>
        <v>2.2643156784973519</v>
      </c>
      <c r="T23" s="29" t="s">
        <v>48</v>
      </c>
      <c r="U23" s="120">
        <f>TTEST(H3:H16,H17:H30,2,3)</f>
        <v>0.61004953653615157</v>
      </c>
    </row>
    <row r="24" spans="1:22" ht="17" thickBot="1">
      <c r="A24" s="18"/>
      <c r="B24" s="84" t="s">
        <v>1</v>
      </c>
      <c r="C24" s="87">
        <v>22</v>
      </c>
      <c r="D24" s="92">
        <v>8.0903754654147875</v>
      </c>
      <c r="E24" s="94">
        <v>9.4387766712915724</v>
      </c>
      <c r="F24" s="92">
        <v>823.90194600000007</v>
      </c>
      <c r="G24" s="93">
        <v>926.99484933333326</v>
      </c>
      <c r="H24" s="92">
        <v>23.816164166666667</v>
      </c>
      <c r="I24" s="94">
        <v>25.628715000000007</v>
      </c>
      <c r="J24" s="92">
        <f t="shared" si="0"/>
        <v>1.3484012058767849</v>
      </c>
      <c r="K24" s="107">
        <f t="shared" si="1"/>
        <v>103.0929033333332</v>
      </c>
      <c r="L24" s="107">
        <f t="shared" si="2"/>
        <v>1.81255083333334</v>
      </c>
      <c r="Q24" s="23"/>
      <c r="R24" s="23"/>
      <c r="S24" s="23"/>
    </row>
    <row r="25" spans="1:22">
      <c r="A25" s="18"/>
      <c r="B25" s="84" t="s">
        <v>1</v>
      </c>
      <c r="C25" s="87">
        <v>23</v>
      </c>
      <c r="D25" s="92">
        <v>8.2773194567674704</v>
      </c>
      <c r="E25" s="94">
        <v>8.9526850974335499</v>
      </c>
      <c r="F25" s="92">
        <v>775.84856566666667</v>
      </c>
      <c r="G25" s="93">
        <v>891.17700033333324</v>
      </c>
      <c r="H25" s="92">
        <v>25.145983333333337</v>
      </c>
      <c r="I25" s="94">
        <v>27.18638416666667</v>
      </c>
      <c r="J25" s="92">
        <f t="shared" si="0"/>
        <v>0.67536564066607951</v>
      </c>
      <c r="K25" s="107">
        <f t="shared" si="1"/>
        <v>115.32843466666657</v>
      </c>
      <c r="L25" s="107">
        <f t="shared" si="2"/>
        <v>2.040400833333333</v>
      </c>
      <c r="O25" s="1"/>
      <c r="P25" s="3" t="s">
        <v>4</v>
      </c>
      <c r="Q25" s="11" t="s">
        <v>13</v>
      </c>
      <c r="R25" s="11" t="s">
        <v>14</v>
      </c>
      <c r="S25" s="11" t="s">
        <v>15</v>
      </c>
      <c r="T25" s="16" t="s">
        <v>16</v>
      </c>
      <c r="U25" s="2" t="s">
        <v>17</v>
      </c>
    </row>
    <row r="26" spans="1:22">
      <c r="A26" s="18"/>
      <c r="B26" s="84" t="s">
        <v>1</v>
      </c>
      <c r="C26" s="87">
        <v>24</v>
      </c>
      <c r="D26" s="92">
        <v>8.099276168370988</v>
      </c>
      <c r="E26" s="94">
        <v>10.728470821365001</v>
      </c>
      <c r="F26" s="92">
        <v>813.26731099999995</v>
      </c>
      <c r="G26" s="93">
        <v>943.60788866666655</v>
      </c>
      <c r="H26" s="92">
        <v>21.269838333333336</v>
      </c>
      <c r="I26" s="94">
        <v>23.9</v>
      </c>
      <c r="J26" s="92">
        <f t="shared" si="0"/>
        <v>2.6291946529940127</v>
      </c>
      <c r="K26" s="107">
        <f t="shared" si="1"/>
        <v>130.3405776666666</v>
      </c>
      <c r="L26" s="107">
        <f t="shared" si="2"/>
        <v>2.6301616666666625</v>
      </c>
      <c r="O26" s="18">
        <v>1</v>
      </c>
      <c r="P26" s="4" t="s">
        <v>10</v>
      </c>
      <c r="Q26" s="23">
        <f>AVERAGE(I3:I16)</f>
        <v>29.601979702380955</v>
      </c>
      <c r="R26" s="23">
        <f>STDEV(I3:I16)</f>
        <v>5.6602454768507764</v>
      </c>
      <c r="S26" s="23">
        <f>R26/POWER(14,1/2)</f>
        <v>1.5127642356723212</v>
      </c>
      <c r="T26" s="29" t="s">
        <v>48</v>
      </c>
      <c r="U26" s="19"/>
      <c r="V26" s="140">
        <f>Q26/Q22</f>
        <v>1.0836316763664551</v>
      </c>
    </row>
    <row r="27" spans="1:22">
      <c r="A27" s="18"/>
      <c r="B27" s="84" t="s">
        <v>1</v>
      </c>
      <c r="C27" s="87">
        <v>25</v>
      </c>
      <c r="D27" s="92">
        <v>7.5313489423475657</v>
      </c>
      <c r="E27" s="94">
        <v>7.9588307311406696</v>
      </c>
      <c r="F27" s="92">
        <v>916.15897600000005</v>
      </c>
      <c r="G27" s="93">
        <v>892.97582366666666</v>
      </c>
      <c r="H27" s="92">
        <v>22.2738075</v>
      </c>
      <c r="I27" s="94">
        <v>24.1</v>
      </c>
      <c r="J27" s="92">
        <f t="shared" si="0"/>
        <v>0.42748178879310395</v>
      </c>
      <c r="K27" s="139">
        <f t="shared" si="1"/>
        <v>-23.183152333333396</v>
      </c>
      <c r="L27" s="107">
        <f t="shared" si="2"/>
        <v>1.8261925000000012</v>
      </c>
      <c r="O27" s="18">
        <v>2</v>
      </c>
      <c r="P27" s="4" t="s">
        <v>50</v>
      </c>
      <c r="Q27" s="23">
        <f>AVERAGE(I17:I30)</f>
        <v>31.009300714285718</v>
      </c>
      <c r="R27" s="23">
        <f>STDEV(I17:I30)</f>
        <v>8.4094603527260379</v>
      </c>
      <c r="S27" s="23">
        <f t="shared" ref="S27" si="8">R27/POWER(14,1/2)</f>
        <v>2.2475228176828552</v>
      </c>
      <c r="T27" s="29" t="s">
        <v>48</v>
      </c>
      <c r="U27" s="120">
        <f>TTEST(I3:I16,I17:I30,2,3)</f>
        <v>0.60845362268618053</v>
      </c>
      <c r="V27" s="140">
        <f>Q27/Q23</f>
        <v>1.0823782518643126</v>
      </c>
    </row>
    <row r="28" spans="1:22" ht="17" thickBot="1">
      <c r="A28" s="18"/>
      <c r="B28" s="84" t="s">
        <v>1</v>
      </c>
      <c r="C28" s="87">
        <v>26</v>
      </c>
      <c r="D28" s="92">
        <v>6.4009384875960702</v>
      </c>
      <c r="E28" s="94">
        <v>7.1331564815049289</v>
      </c>
      <c r="F28" s="92">
        <v>708.0971136666667</v>
      </c>
      <c r="G28" s="93">
        <v>735.45182999999997</v>
      </c>
      <c r="H28" s="92">
        <v>23.972882500000004</v>
      </c>
      <c r="I28" s="94">
        <v>25.632022500000001</v>
      </c>
      <c r="J28" s="92">
        <f t="shared" si="0"/>
        <v>0.73221799390885867</v>
      </c>
      <c r="K28" s="107">
        <f t="shared" si="1"/>
        <v>27.354716333333272</v>
      </c>
      <c r="L28" s="107">
        <f t="shared" si="2"/>
        <v>1.6591399999999972</v>
      </c>
    </row>
    <row r="29" spans="1:22" ht="17" thickBot="1">
      <c r="A29" s="18"/>
      <c r="B29" s="84" t="s">
        <v>1</v>
      </c>
      <c r="C29" s="87">
        <v>27</v>
      </c>
      <c r="D29" s="92">
        <v>6.1157764342015497</v>
      </c>
      <c r="E29" s="94">
        <v>7.1598210180026172</v>
      </c>
      <c r="F29" s="92">
        <v>782.80045500000006</v>
      </c>
      <c r="G29" s="93">
        <v>816.75630766666654</v>
      </c>
      <c r="H29" s="92">
        <v>19.100000000000001</v>
      </c>
      <c r="I29" s="94">
        <v>23.8</v>
      </c>
      <c r="J29" s="92">
        <f t="shared" si="0"/>
        <v>1.0440445838010675</v>
      </c>
      <c r="K29" s="107">
        <f t="shared" si="1"/>
        <v>33.955852666666487</v>
      </c>
      <c r="L29" s="107">
        <f t="shared" si="2"/>
        <v>4.6999999999999993</v>
      </c>
      <c r="O29" s="102" t="s">
        <v>63</v>
      </c>
      <c r="P29" s="132"/>
      <c r="Q29" s="50"/>
      <c r="R29" s="50"/>
      <c r="S29" s="50"/>
      <c r="T29" s="50"/>
      <c r="U29" s="51"/>
    </row>
    <row r="30" spans="1:22" ht="17" thickBot="1">
      <c r="A30" s="5"/>
      <c r="B30" s="83" t="s">
        <v>1</v>
      </c>
      <c r="C30" s="85">
        <v>28</v>
      </c>
      <c r="D30" s="95">
        <v>8.2867624567173905</v>
      </c>
      <c r="E30" s="97">
        <v>9.8277127223915954</v>
      </c>
      <c r="F30" s="95">
        <v>771.03596200000004</v>
      </c>
      <c r="G30" s="96">
        <v>791.16970100000003</v>
      </c>
      <c r="H30" s="95">
        <v>15.612502499999998</v>
      </c>
      <c r="I30" s="97">
        <v>17.5960225</v>
      </c>
      <c r="J30" s="95">
        <f t="shared" si="0"/>
        <v>1.5409502656742049</v>
      </c>
      <c r="K30" s="108">
        <f t="shared" si="1"/>
        <v>20.133738999999991</v>
      </c>
      <c r="L30" s="108">
        <f t="shared" si="2"/>
        <v>1.9835200000000022</v>
      </c>
      <c r="O30" s="1"/>
      <c r="P30" s="3"/>
      <c r="Q30" s="3" t="s">
        <v>13</v>
      </c>
      <c r="R30" s="3" t="s">
        <v>14</v>
      </c>
      <c r="S30" s="3" t="s">
        <v>15</v>
      </c>
      <c r="T30" s="16" t="s">
        <v>16</v>
      </c>
      <c r="U30" s="2" t="s">
        <v>17</v>
      </c>
    </row>
    <row r="31" spans="1:22">
      <c r="O31" s="18">
        <v>1</v>
      </c>
      <c r="P31" s="4" t="s">
        <v>10</v>
      </c>
      <c r="Q31" s="23">
        <f>AVERAGE(J3:J16)</f>
        <v>0.92271731630421949</v>
      </c>
      <c r="R31" s="23">
        <f>STDEV(J3:J16)</f>
        <v>0.92487170669160879</v>
      </c>
      <c r="S31" s="23">
        <f>R31/POWER(14,1/2)</f>
        <v>0.24718236094006288</v>
      </c>
      <c r="T31" s="29" t="s">
        <v>48</v>
      </c>
      <c r="U31" s="19"/>
    </row>
    <row r="32" spans="1:22">
      <c r="O32" s="18">
        <v>2</v>
      </c>
      <c r="P32" s="4" t="s">
        <v>50</v>
      </c>
      <c r="Q32" s="23">
        <f>AVERAGE(J17:J30)</f>
        <v>1.0960239009658685</v>
      </c>
      <c r="R32" s="23">
        <f>STDEV(J17:J30)</f>
        <v>0.73219734592481811</v>
      </c>
      <c r="S32" s="23">
        <f t="shared" ref="S32" si="9">R32/POWER(14,1/2)</f>
        <v>0.1956879719968479</v>
      </c>
      <c r="T32" s="29" t="s">
        <v>48</v>
      </c>
      <c r="U32" s="120">
        <f>TTEST(J3:J16,J17:J30,2,3)</f>
        <v>0.58745173004930973</v>
      </c>
    </row>
    <row r="33" spans="15:21" ht="17" thickBot="1"/>
    <row r="34" spans="15:21" ht="17" thickBot="1">
      <c r="O34" s="103" t="s">
        <v>46</v>
      </c>
      <c r="P34" s="133"/>
      <c r="Q34" s="53"/>
      <c r="R34" s="53"/>
      <c r="S34" s="53"/>
      <c r="T34" s="53"/>
      <c r="U34" s="54"/>
    </row>
    <row r="35" spans="15:21">
      <c r="O35" s="1"/>
      <c r="P35" s="3"/>
      <c r="Q35" s="11" t="s">
        <v>13</v>
      </c>
      <c r="R35" s="11" t="s">
        <v>14</v>
      </c>
      <c r="S35" s="11" t="s">
        <v>15</v>
      </c>
      <c r="T35" s="16" t="s">
        <v>16</v>
      </c>
      <c r="U35" s="2" t="s">
        <v>17</v>
      </c>
    </row>
    <row r="36" spans="15:21">
      <c r="O36" s="18">
        <v>1</v>
      </c>
      <c r="P36" s="4" t="s">
        <v>10</v>
      </c>
      <c r="Q36" s="17">
        <f>AVERAGE(K3:K16)</f>
        <v>53.978846095238353</v>
      </c>
      <c r="R36" s="17">
        <f>STDEV(K3:K16)</f>
        <v>37.167876688035335</v>
      </c>
      <c r="S36" s="17">
        <f>R36/POWER(14,1/2)</f>
        <v>9.9335328828921714</v>
      </c>
      <c r="T36" s="29" t="s">
        <v>48</v>
      </c>
      <c r="U36" s="19"/>
    </row>
    <row r="37" spans="15:21">
      <c r="O37" s="18">
        <v>2</v>
      </c>
      <c r="P37" s="4" t="s">
        <v>50</v>
      </c>
      <c r="Q37" s="17">
        <f>AVERAGE(K17:K30)</f>
        <v>67.48362161904825</v>
      </c>
      <c r="R37" s="17">
        <f>STDEV(K17:K30)</f>
        <v>50.804778844178642</v>
      </c>
      <c r="S37" s="17">
        <f t="shared" ref="S37" si="10">R37/POWER(14,1/2)</f>
        <v>13.578148288981248</v>
      </c>
      <c r="T37" s="29" t="s">
        <v>48</v>
      </c>
      <c r="U37" s="120">
        <f>TTEST(K3:K16,K17:K30,2,3)</f>
        <v>0.43007616506896285</v>
      </c>
    </row>
    <row r="38" spans="15:21" ht="17" thickBot="1"/>
    <row r="39" spans="15:21" ht="17" thickBot="1">
      <c r="O39" s="104" t="s">
        <v>47</v>
      </c>
      <c r="P39" s="134"/>
      <c r="Q39" s="56"/>
      <c r="R39" s="56"/>
      <c r="S39" s="56"/>
      <c r="T39" s="56"/>
      <c r="U39" s="57"/>
    </row>
    <row r="40" spans="15:21">
      <c r="O40" s="1"/>
      <c r="P40" s="3"/>
      <c r="Q40" s="3" t="s">
        <v>13</v>
      </c>
      <c r="R40" s="3" t="s">
        <v>14</v>
      </c>
      <c r="S40" s="3" t="s">
        <v>15</v>
      </c>
      <c r="T40" s="16" t="s">
        <v>16</v>
      </c>
      <c r="U40" s="2" t="s">
        <v>17</v>
      </c>
    </row>
    <row r="41" spans="15:21">
      <c r="O41" s="18">
        <v>1</v>
      </c>
      <c r="P41" s="4" t="s">
        <v>10</v>
      </c>
      <c r="Q41" s="23">
        <f>AVERAGE(L3:L16)</f>
        <v>2.2845983928571423</v>
      </c>
      <c r="R41" s="23">
        <f>STDEV(L3:L16)</f>
        <v>2.3009902825443929</v>
      </c>
      <c r="S41" s="23">
        <f>R41/POWER(14,1/2)</f>
        <v>0.61496552054123477</v>
      </c>
      <c r="T41" s="29" t="s">
        <v>48</v>
      </c>
      <c r="U41" s="19"/>
    </row>
    <row r="42" spans="15:21">
      <c r="O42" s="18">
        <v>2</v>
      </c>
      <c r="P42" s="4" t="s">
        <v>50</v>
      </c>
      <c r="Q42" s="23">
        <f>AVERAGE(L17:L30)</f>
        <v>2.360073273809522</v>
      </c>
      <c r="R42" s="23">
        <f>STDEV(L17:L30)</f>
        <v>2.0748845469243955</v>
      </c>
      <c r="S42" s="23">
        <f t="shared" ref="S42" si="11">R42/POWER(14,1/2)</f>
        <v>0.55453622083591192</v>
      </c>
      <c r="T42" s="29" t="s">
        <v>48</v>
      </c>
      <c r="U42" s="120">
        <f>TTEST(L3:L16,L17:L30,2,3)</f>
        <v>0.92808257123759186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Basic imformation</vt:lpstr>
      <vt:lpstr>Blood biochemical</vt:lpstr>
      <vt:lpstr>Body composition</vt:lpstr>
      <vt:lpstr>Fatigue index</vt:lpstr>
      <vt:lpstr>Grip strength</vt:lpstr>
      <vt:lpstr>CMJ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Lee</dc:creator>
  <cp:lastModifiedBy>Kurt Lee</cp:lastModifiedBy>
  <dcterms:created xsi:type="dcterms:W3CDTF">2022-03-08T11:14:45Z</dcterms:created>
  <dcterms:modified xsi:type="dcterms:W3CDTF">2023-04-12T19:05:39Z</dcterms:modified>
</cp:coreProperties>
</file>