
<file path=[Content_Types].xml><?xml version="1.0" encoding="utf-8"?>
<Types xmlns="http://schemas.openxmlformats.org/package/2006/content-types">
  <Default Extension="tiff" ContentType="image/tif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6"/>
  </bookViews>
  <sheets>
    <sheet name="Figure 2A" sheetId="1" r:id="rId1"/>
    <sheet name="Figure 2B" sheetId="2" r:id="rId2"/>
    <sheet name="Figure 2C" sheetId="3" r:id="rId3"/>
    <sheet name="Figure 2D" sheetId="4" r:id="rId4"/>
    <sheet name="Figure 2E" sheetId="5" r:id="rId5"/>
    <sheet name="Figure 3A" sheetId="6" r:id="rId6"/>
    <sheet name="Figure 3B" sheetId="7" r:id="rId7"/>
    <sheet name="Figure 4A" sheetId="8" r:id="rId8"/>
    <sheet name="Figure 4B-4C" sheetId="9" r:id="rId9"/>
    <sheet name="Figure 4D" sheetId="10" r:id="rId10"/>
    <sheet name="Figure 5A" sheetId="11" r:id="rId11"/>
    <sheet name="Figure 5B" sheetId="12" r:id="rId12"/>
    <sheet name="Figure 5C" sheetId="13" r:id="rId13"/>
  </sheets>
  <calcPr calcId="144525"/>
</workbook>
</file>

<file path=xl/sharedStrings.xml><?xml version="1.0" encoding="utf-8"?>
<sst xmlns="http://schemas.openxmlformats.org/spreadsheetml/2006/main" count="645" uniqueCount="145">
  <si>
    <t>METTL3</t>
  </si>
  <si>
    <t>GAPDH</t>
  </si>
  <si>
    <t>A</t>
  </si>
  <si>
    <t>Control</t>
  </si>
  <si>
    <t>B</t>
  </si>
  <si>
    <t xml:space="preserve">si-NC </t>
  </si>
  <si>
    <t>C</t>
  </si>
  <si>
    <t>si-METTL3#1</t>
  </si>
  <si>
    <t>D</t>
  </si>
  <si>
    <t>si-METTL3#2</t>
  </si>
  <si>
    <t>E</t>
  </si>
  <si>
    <t>si-METTL3#3</t>
  </si>
  <si>
    <t>F</t>
  </si>
  <si>
    <t>pcDNA3.1</t>
  </si>
  <si>
    <t>G</t>
  </si>
  <si>
    <t>pcDNA3.1-METTL3</t>
  </si>
  <si>
    <t>H</t>
  </si>
  <si>
    <t>si-NC</t>
  </si>
  <si>
    <t xml:space="preserve">si-METTL3#1 </t>
  </si>
  <si>
    <t xml:space="preserve">si-METTL3#2 </t>
  </si>
  <si>
    <t>av</t>
  </si>
  <si>
    <t>ΔCt</t>
  </si>
  <si>
    <t>ΔΔCt</t>
  </si>
  <si>
    <t>2^(-ΔΔCt)</t>
  </si>
  <si>
    <t>sd</t>
  </si>
  <si>
    <t>P</t>
  </si>
  <si>
    <t>Protein</t>
  </si>
  <si>
    <t>AV</t>
  </si>
  <si>
    <t>SD</t>
  </si>
  <si>
    <t>METTL3/GAPDH</t>
  </si>
  <si>
    <t>Statistical data</t>
  </si>
  <si>
    <t>24h</t>
  </si>
  <si>
    <t>48h</t>
  </si>
  <si>
    <t>72h</t>
  </si>
  <si>
    <t>Blank (No cells）</t>
  </si>
  <si>
    <t>OD值：</t>
  </si>
  <si>
    <t>p</t>
  </si>
  <si>
    <t>Cell viability</t>
  </si>
  <si>
    <t>COV362</t>
  </si>
  <si>
    <t>G0/G1</t>
  </si>
  <si>
    <r>
      <rPr>
        <b/>
        <sz val="9"/>
        <color indexed="8"/>
        <rFont val="Arial Bold"/>
        <charset val="134"/>
      </rPr>
      <t>Multiple Comparisons</t>
    </r>
  </si>
  <si>
    <r>
      <rPr>
        <sz val="9"/>
        <color indexed="8"/>
        <rFont val="Arial"/>
        <charset val="134"/>
      </rPr>
      <t>Tukey HSD</t>
    </r>
  </si>
  <si>
    <r>
      <rPr>
        <sz val="9"/>
        <color indexed="8"/>
        <rFont val="Arial"/>
        <charset val="134"/>
      </rPr>
      <t>Dependent Variable</t>
    </r>
  </si>
  <si>
    <r>
      <rPr>
        <sz val="9"/>
        <color indexed="8"/>
        <rFont val="Arial"/>
        <charset val="134"/>
      </rPr>
      <t>(I) 组别</t>
    </r>
  </si>
  <si>
    <r>
      <rPr>
        <sz val="9"/>
        <color indexed="8"/>
        <rFont val="Arial"/>
        <charset val="134"/>
      </rPr>
      <t>(J) 组别</t>
    </r>
  </si>
  <si>
    <r>
      <rPr>
        <sz val="9"/>
        <color indexed="8"/>
        <rFont val="Arial"/>
        <charset val="134"/>
      </rPr>
      <t>Mean Difference (I-J)</t>
    </r>
  </si>
  <si>
    <r>
      <rPr>
        <sz val="9"/>
        <color indexed="8"/>
        <rFont val="Arial"/>
        <charset val="134"/>
      </rPr>
      <t>Std. Error</t>
    </r>
  </si>
  <si>
    <r>
      <rPr>
        <sz val="9"/>
        <color indexed="8"/>
        <rFont val="Arial"/>
        <charset val="134"/>
      </rPr>
      <t>Sig.</t>
    </r>
  </si>
  <si>
    <r>
      <rPr>
        <sz val="9"/>
        <color indexed="8"/>
        <rFont val="Arial"/>
        <charset val="134"/>
      </rPr>
      <t>95% Confidence Interval</t>
    </r>
  </si>
  <si>
    <r>
      <rPr>
        <sz val="9"/>
        <color indexed="8"/>
        <rFont val="Arial"/>
        <charset val="134"/>
      </rPr>
      <t>Lower Bound</t>
    </r>
  </si>
  <si>
    <r>
      <rPr>
        <sz val="9"/>
        <color indexed="8"/>
        <rFont val="Arial"/>
        <charset val="134"/>
      </rPr>
      <t>Upper Bound</t>
    </r>
  </si>
  <si>
    <r>
      <rPr>
        <sz val="9"/>
        <color indexed="8"/>
        <rFont val="Arial"/>
        <charset val="134"/>
      </rPr>
      <t>G0G1</t>
    </r>
  </si>
  <si>
    <r>
      <rPr>
        <sz val="9"/>
        <color indexed="8"/>
        <rFont val="Arial"/>
        <charset val="134"/>
      </rPr>
      <t>A</t>
    </r>
  </si>
  <si>
    <r>
      <rPr>
        <sz val="9"/>
        <color indexed="8"/>
        <rFont val="Arial"/>
        <charset val="134"/>
      </rPr>
      <t>B</t>
    </r>
  </si>
  <si>
    <r>
      <rPr>
        <sz val="9"/>
        <color indexed="8"/>
        <rFont val="Arial"/>
        <charset val="134"/>
      </rPr>
      <t>S</t>
    </r>
  </si>
  <si>
    <r>
      <rPr>
        <sz val="9"/>
        <color indexed="8"/>
        <rFont val="Arial"/>
        <charset val="134"/>
      </rPr>
      <t>G2M</t>
    </r>
  </si>
  <si>
    <r>
      <rPr>
        <sz val="9"/>
        <color indexed="8"/>
        <rFont val="Arial"/>
        <charset val="134"/>
      </rPr>
      <t>C</t>
    </r>
  </si>
  <si>
    <r>
      <rPr>
        <sz val="9"/>
        <color indexed="8"/>
        <rFont val="Arial"/>
        <charset val="134"/>
      </rPr>
      <t>-18.53000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</si>
  <si>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11.75000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</si>
  <si>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6.77667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</si>
  <si>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D</t>
    </r>
  </si>
  <si>
    <r>
      <rPr>
        <sz val="9"/>
        <color indexed="8"/>
        <rFont val="Arial"/>
        <charset val="134"/>
      </rPr>
      <t>E</t>
    </r>
  </si>
  <si>
    <r>
      <rPr>
        <sz val="9"/>
        <color indexed="8"/>
        <rFont val="Arial"/>
        <charset val="134"/>
      </rPr>
      <t>14.30333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</si>
  <si>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-6.92333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</si>
  <si>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-7.38000</t>
    </r>
    <r>
      <rPr>
        <vertAlign val="superscript"/>
        <sz val="9"/>
        <color indexed="8"/>
        <rFont val="Arial"/>
        <charset val="134"/>
      </rPr>
      <t>*</t>
    </r>
  </si>
  <si>
    <t>S</t>
  </si>
  <si>
    <r>
      <rPr>
        <sz val="9"/>
        <color indexed="8"/>
        <rFont val="Arial"/>
        <charset val="134"/>
      </rPr>
      <t>-18.70667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</si>
  <si>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12.33333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</si>
  <si>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6.13333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</si>
  <si>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14.12667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</si>
  <si>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-6.34000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</si>
  <si>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-8.02333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</si>
  <si>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18.53000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</si>
  <si>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-11.75000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</si>
  <si>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-6.77667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</si>
  <si>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18.70667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</si>
  <si>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-12.33333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</si>
  <si>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-6.13333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</si>
  <si>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15.35333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</si>
  <si>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-9.08667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</si>
  <si>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-6.26667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</si>
  <si>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32.83333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</si>
  <si>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-18.67333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</si>
  <si>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-14.15667</t>
    </r>
    <r>
      <rPr>
        <vertAlign val="superscript"/>
        <sz val="9"/>
        <color indexed="8"/>
        <rFont val="Arial"/>
        <charset val="134"/>
      </rPr>
      <t>*</t>
    </r>
  </si>
  <si>
    <t>G2/M</t>
  </si>
  <si>
    <r>
      <rPr>
        <sz val="9"/>
        <color indexed="8"/>
        <rFont val="Arial"/>
        <charset val="134"/>
      </rPr>
      <t>-15.35333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</si>
  <si>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9.08667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</si>
  <si>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6.26667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</si>
  <si>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17.48000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</si>
  <si>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-9.58667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</si>
  <si>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-7.89000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</si>
  <si>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-14.30333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</si>
  <si>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6.92333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</si>
  <si>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7.38000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</si>
  <si>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-14.12667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</si>
  <si>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6.34000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</si>
  <si>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8.02333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</si>
  <si>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-32.83333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</si>
  <si>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18.67333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</si>
  <si>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14.15667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</si>
  <si>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-17.48000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</si>
  <si>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9.58667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</si>
  <si>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7.89000</t>
    </r>
    <r>
      <rPr>
        <vertAlign val="superscript"/>
        <sz val="9"/>
        <color indexed="8"/>
        <rFont val="Arial"/>
        <charset val="134"/>
      </rPr>
      <t>*</t>
    </r>
  </si>
  <si>
    <r>
      <rPr>
        <sz val="9"/>
        <color indexed="8"/>
        <rFont val="Arial"/>
        <charset val="134"/>
      </rPr>
      <t>*. The mean difference is significant at the 0.05 level.</t>
    </r>
  </si>
  <si>
    <t>Positive cells</t>
  </si>
  <si>
    <t>Total cells</t>
  </si>
  <si>
    <t>Percentage (%)</t>
  </si>
  <si>
    <t>FAS</t>
  </si>
  <si>
    <t>FAS/GAPDH</t>
  </si>
  <si>
    <t>FADD</t>
  </si>
  <si>
    <t>FADD/GAPDH</t>
  </si>
  <si>
    <t>p-FADD</t>
  </si>
  <si>
    <t>p-FADD/FADD</t>
  </si>
  <si>
    <t>caspase-8</t>
  </si>
  <si>
    <t>caspase-8/GAPDH</t>
  </si>
  <si>
    <t>caspase-3</t>
  </si>
  <si>
    <t>caspase-3/GAPDH</t>
  </si>
  <si>
    <t>Bcl-2</t>
  </si>
  <si>
    <t>Bcl-2/GAPDH</t>
  </si>
  <si>
    <t>Bax</t>
  </si>
  <si>
    <t>Bax/GAPDH</t>
  </si>
  <si>
    <t>24 h</t>
  </si>
  <si>
    <t>36 h</t>
  </si>
  <si>
    <t>48 h</t>
  </si>
  <si>
    <t>Blank</t>
  </si>
  <si>
    <r>
      <rPr>
        <sz val="11"/>
        <color theme="1"/>
        <rFont val="Times New Roman"/>
        <charset val="134"/>
      </rPr>
      <t>NC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</si>
  <si>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空白组</t>
    </r>
  </si>
  <si>
    <r>
      <rPr>
        <sz val="11"/>
        <color theme="1"/>
        <rFont val="Times New Roman"/>
        <charset val="134"/>
      </rPr>
      <t>P</t>
    </r>
    <r>
      <rPr>
        <sz val="11"/>
        <color theme="1"/>
        <rFont val="宋体"/>
        <charset val="134"/>
      </rPr>
      <t>值</t>
    </r>
  </si>
  <si>
    <t>UL</t>
  </si>
  <si>
    <t>UR</t>
  </si>
  <si>
    <t>LR</t>
  </si>
  <si>
    <t>LL</t>
  </si>
  <si>
    <t>Apoptosis rate</t>
  </si>
  <si>
    <t>Cells</t>
  </si>
  <si>
    <t>Sul (20 μM）</t>
  </si>
  <si>
    <t>Sul (40 μM）</t>
  </si>
  <si>
    <t>Sul (60 μM）</t>
  </si>
  <si>
    <t>Amplification curve</t>
  </si>
  <si>
    <t xml:space="preserve">Melting curve </t>
  </si>
  <si>
    <t>KRT8</t>
  </si>
  <si>
    <t>IGF2BP2</t>
  </si>
  <si>
    <t>96h</t>
  </si>
  <si>
    <t>Blank（No cells）</t>
  </si>
  <si>
    <t>OD</t>
  </si>
  <si>
    <t>pcDNA3.1-METTL3+Sul(60 μM)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</si>
</sst>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00_ "/>
    <numFmt numFmtId="179" formatCode="0.000_);[Red]\(0.000\)"/>
    <numFmt numFmtId="180" formatCode="0.00_);[Red]\(0.00\)"/>
    <numFmt numFmtId="181" formatCode="###0.00;\-###0.00"/>
    <numFmt numFmtId="182" formatCode="0.0000"/>
    <numFmt numFmtId="183" formatCode="0.000"/>
    <numFmt numFmtId="184" formatCode="####.00000"/>
    <numFmt numFmtId="185" formatCode="####.000"/>
    <numFmt numFmtId="186" formatCode="####.0000"/>
    <numFmt numFmtId="187" formatCode="0.00000000_ "/>
  </numFmts>
  <fonts count="4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等线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.5"/>
      <color rgb="FF000000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1"/>
      <color theme="1"/>
      <name val="宋体"/>
      <charset val="134"/>
    </font>
    <font>
      <sz val="12"/>
      <color rgb="FF333333"/>
      <name val="Times New Roman"/>
      <charset val="134"/>
    </font>
    <font>
      <b/>
      <sz val="9"/>
      <color indexed="8"/>
      <name val="Arial Bold"/>
      <charset val="134"/>
    </font>
    <font>
      <sz val="9"/>
      <color indexed="8"/>
      <name val="Arial"/>
      <charset val="134"/>
    </font>
    <font>
      <vertAlign val="superscript"/>
      <sz val="9"/>
      <color indexed="8"/>
      <name val="Arial"/>
      <charset val="134"/>
    </font>
    <font>
      <sz val="10"/>
      <name val="Arial"/>
      <charset val="134"/>
    </font>
    <font>
      <sz val="10"/>
      <name val="Times New Roman"/>
      <charset val="1"/>
    </font>
    <font>
      <sz val="10"/>
      <color theme="1"/>
      <name val="Times New Roman"/>
      <charset val="134"/>
    </font>
    <font>
      <sz val="8.25"/>
      <name val="Microsoft Sans Serif"/>
      <charset val="1"/>
    </font>
    <font>
      <sz val="9"/>
      <name val="宋体"/>
      <charset val="1"/>
    </font>
    <font>
      <sz val="11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.25"/>
      <name val="Microsoft Sans Serif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6" borderId="4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0" borderId="50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1" applyNumberFormat="0" applyFill="0" applyAlignment="0" applyProtection="0">
      <alignment vertical="center"/>
    </xf>
    <xf numFmtId="0" fontId="36" fillId="0" borderId="51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0" borderId="52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24" borderId="53" applyNumberFormat="0" applyAlignment="0" applyProtection="0">
      <alignment vertical="center"/>
    </xf>
    <xf numFmtId="0" fontId="38" fillId="24" borderId="49" applyNumberFormat="0" applyAlignment="0" applyProtection="0">
      <alignment vertical="center"/>
    </xf>
    <xf numFmtId="0" fontId="39" fillId="25" borderId="54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1" fillId="0" borderId="56" applyNumberFormat="0" applyFill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9" fillId="0" borderId="0"/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4" fillId="0" borderId="0">
      <alignment vertical="top"/>
      <protection locked="0"/>
    </xf>
  </cellStyleXfs>
  <cellXfs count="2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77" fontId="1" fillId="2" borderId="3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4" fillId="0" borderId="0" xfId="0" applyFont="1" applyFill="1" applyAlignment="1">
      <alignment horizontal="justify"/>
    </xf>
    <xf numFmtId="0" fontId="0" fillId="0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78" fontId="6" fillId="0" borderId="0" xfId="0" applyNumberFormat="1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179" fontId="1" fillId="0" borderId="3" xfId="0" applyNumberFormat="1" applyFont="1" applyFill="1" applyBorder="1" applyAlignment="1">
      <alignment horizontal="center"/>
    </xf>
    <xf numFmtId="179" fontId="8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180" fontId="7" fillId="0" borderId="3" xfId="0" applyNumberFormat="1" applyFont="1" applyFill="1" applyBorder="1" applyAlignment="1">
      <alignment horizontal="center" vertical="top" wrapText="1"/>
    </xf>
    <xf numFmtId="180" fontId="1" fillId="0" borderId="3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78" fontId="6" fillId="0" borderId="0" xfId="0" applyNumberFormat="1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81" fontId="11" fillId="0" borderId="3" xfId="5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176" fontId="7" fillId="0" borderId="3" xfId="0" applyNumberFormat="1" applyFont="1" applyFill="1" applyBorder="1" applyAlignment="1">
      <alignment horizontal="center" wrapText="1"/>
    </xf>
    <xf numFmtId="179" fontId="7" fillId="0" borderId="3" xfId="0" applyNumberFormat="1" applyFont="1" applyFill="1" applyBorder="1" applyAlignment="1">
      <alignment horizontal="center" wrapText="1"/>
    </xf>
    <xf numFmtId="179" fontId="8" fillId="0" borderId="3" xfId="0" applyNumberFormat="1" applyFont="1" applyFill="1" applyBorder="1" applyAlignment="1">
      <alignment horizont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center" vertical="center" wrapText="1"/>
    </xf>
    <xf numFmtId="182" fontId="7" fillId="6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7" borderId="3" xfId="0" applyFont="1" applyFill="1" applyBorder="1" applyAlignment="1">
      <alignment horizontal="center" vertical="center" wrapText="1"/>
    </xf>
    <xf numFmtId="10" fontId="7" fillId="6" borderId="3" xfId="0" applyNumberFormat="1" applyFont="1" applyFill="1" applyBorder="1" applyAlignment="1">
      <alignment horizontal="center" vertical="top" wrapText="1"/>
    </xf>
    <xf numFmtId="10" fontId="7" fillId="6" borderId="3" xfId="11" applyNumberFormat="1" applyFont="1" applyFill="1" applyBorder="1" applyAlignment="1">
      <alignment horizontal="center" vertical="center" wrapText="1"/>
    </xf>
    <xf numFmtId="183" fontId="7" fillId="6" borderId="3" xfId="11" applyNumberFormat="1" applyFont="1" applyFill="1" applyBorder="1" applyAlignment="1">
      <alignment horizontal="center" vertical="center" wrapText="1"/>
    </xf>
    <xf numFmtId="10" fontId="0" fillId="0" borderId="0" xfId="11" applyNumberFormat="1" applyFont="1" applyAlignment="1">
      <alignment vertical="center"/>
    </xf>
    <xf numFmtId="10" fontId="0" fillId="0" borderId="0" xfId="0" applyNumberFormat="1" applyFont="1" applyFill="1" applyAlignment="1">
      <alignment vertical="center"/>
    </xf>
    <xf numFmtId="0" fontId="10" fillId="3" borderId="3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vertical="center"/>
    </xf>
    <xf numFmtId="182" fontId="8" fillId="6" borderId="3" xfId="0" applyNumberFormat="1" applyFont="1" applyFill="1" applyBorder="1" applyAlignment="1">
      <alignment horizontal="center" vertical="center" wrapText="1"/>
    </xf>
    <xf numFmtId="183" fontId="8" fillId="6" borderId="3" xfId="1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justify" vertical="center" wrapText="1" indent="2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177" fontId="7" fillId="0" borderId="0" xfId="0" applyNumberFormat="1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Font="1" applyFill="1" applyBorder="1" applyAlignment="1"/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80" fontId="0" fillId="0" borderId="3" xfId="0" applyNumberFormat="1" applyFont="1" applyFill="1" applyBorder="1" applyAlignment="1">
      <alignment horizontal="center" vertical="center"/>
    </xf>
    <xf numFmtId="179" fontId="0" fillId="0" borderId="3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6" fillId="0" borderId="0" xfId="45" applyFont="1" applyBorder="1" applyAlignment="1">
      <alignment horizontal="center" vertical="center" wrapText="1"/>
    </xf>
    <xf numFmtId="0" fontId="16" fillId="0" borderId="0" xfId="45" applyFont="1" applyBorder="1" applyAlignment="1">
      <alignment horizontal="center" vertical="center"/>
    </xf>
    <xf numFmtId="0" fontId="17" fillId="0" borderId="0" xfId="45" applyFont="1" applyBorder="1" applyAlignment="1">
      <alignment horizontal="left"/>
    </xf>
    <xf numFmtId="0" fontId="17" fillId="0" borderId="9" xfId="45" applyFont="1" applyBorder="1" applyAlignment="1">
      <alignment horizontal="left" wrapText="1"/>
    </xf>
    <xf numFmtId="0" fontId="17" fillId="0" borderId="10" xfId="45" applyFont="1" applyBorder="1" applyAlignment="1">
      <alignment horizontal="left" wrapText="1"/>
    </xf>
    <xf numFmtId="0" fontId="17" fillId="0" borderId="11" xfId="45" applyFont="1" applyBorder="1" applyAlignment="1">
      <alignment horizontal="left" wrapText="1"/>
    </xf>
    <xf numFmtId="0" fontId="17" fillId="0" borderId="12" xfId="45" applyFont="1" applyBorder="1" applyAlignment="1">
      <alignment horizontal="center" wrapText="1"/>
    </xf>
    <xf numFmtId="0" fontId="17" fillId="0" borderId="13" xfId="45" applyFont="1" applyBorder="1" applyAlignment="1">
      <alignment horizontal="center" wrapText="1"/>
    </xf>
    <xf numFmtId="0" fontId="17" fillId="0" borderId="14" xfId="45" applyFont="1" applyBorder="1" applyAlignment="1">
      <alignment horizontal="center" wrapText="1"/>
    </xf>
    <xf numFmtId="0" fontId="16" fillId="0" borderId="15" xfId="45" applyFont="1" applyBorder="1" applyAlignment="1">
      <alignment horizontal="center" vertical="center"/>
    </xf>
    <xf numFmtId="0" fontId="16" fillId="0" borderId="16" xfId="45" applyFont="1" applyBorder="1" applyAlignment="1">
      <alignment horizontal="center" vertical="center"/>
    </xf>
    <xf numFmtId="0" fontId="16" fillId="0" borderId="17" xfId="45" applyFont="1" applyBorder="1" applyAlignment="1">
      <alignment horizontal="center" vertical="center"/>
    </xf>
    <xf numFmtId="0" fontId="16" fillId="0" borderId="18" xfId="45" applyFont="1" applyBorder="1" applyAlignment="1">
      <alignment horizontal="center" vertical="center"/>
    </xf>
    <xf numFmtId="0" fontId="16" fillId="0" borderId="19" xfId="45" applyFont="1" applyBorder="1" applyAlignment="1">
      <alignment horizontal="center" vertical="center"/>
    </xf>
    <xf numFmtId="0" fontId="17" fillId="0" borderId="20" xfId="45" applyFont="1" applyBorder="1" applyAlignment="1">
      <alignment horizontal="center" wrapText="1"/>
    </xf>
    <xf numFmtId="0" fontId="17" fillId="0" borderId="21" xfId="45" applyFont="1" applyBorder="1" applyAlignment="1">
      <alignment horizontal="left" vertical="top" wrapText="1"/>
    </xf>
    <xf numFmtId="0" fontId="17" fillId="0" borderId="22" xfId="45" applyFont="1" applyBorder="1" applyAlignment="1">
      <alignment horizontal="left" vertical="top" wrapText="1"/>
    </xf>
    <xf numFmtId="0" fontId="17" fillId="0" borderId="23" xfId="45" applyFont="1" applyBorder="1" applyAlignment="1">
      <alignment horizontal="left" vertical="top" wrapText="1"/>
    </xf>
    <xf numFmtId="184" fontId="17" fillId="0" borderId="24" xfId="45" applyNumberFormat="1" applyFont="1" applyBorder="1" applyAlignment="1">
      <alignment horizontal="right" vertical="top"/>
    </xf>
    <xf numFmtId="184" fontId="17" fillId="0" borderId="25" xfId="45" applyNumberFormat="1" applyFont="1" applyBorder="1" applyAlignment="1">
      <alignment horizontal="right" vertical="top"/>
    </xf>
    <xf numFmtId="185" fontId="17" fillId="0" borderId="25" xfId="45" applyNumberFormat="1" applyFont="1" applyBorder="1" applyAlignment="1">
      <alignment horizontal="right" vertical="top"/>
    </xf>
    <xf numFmtId="186" fontId="17" fillId="0" borderId="25" xfId="45" applyNumberFormat="1" applyFont="1" applyBorder="1" applyAlignment="1">
      <alignment horizontal="right" vertical="top"/>
    </xf>
    <xf numFmtId="0" fontId="16" fillId="0" borderId="26" xfId="45" applyFont="1" applyBorder="1" applyAlignment="1">
      <alignment horizontal="center" vertical="center"/>
    </xf>
    <xf numFmtId="0" fontId="17" fillId="0" borderId="27" xfId="45" applyFont="1" applyBorder="1" applyAlignment="1">
      <alignment horizontal="left" vertical="top" wrapText="1"/>
    </xf>
    <xf numFmtId="184" fontId="18" fillId="0" borderId="28" xfId="45" applyNumberFormat="1" applyFont="1" applyBorder="1" applyAlignment="1">
      <alignment horizontal="right" vertical="top"/>
    </xf>
    <xf numFmtId="184" fontId="17" fillId="0" borderId="29" xfId="45" applyNumberFormat="1" applyFont="1" applyBorder="1" applyAlignment="1">
      <alignment horizontal="right" vertical="top"/>
    </xf>
    <xf numFmtId="185" fontId="17" fillId="0" borderId="29" xfId="45" applyNumberFormat="1" applyFont="1" applyBorder="1" applyAlignment="1">
      <alignment horizontal="right" vertical="top"/>
    </xf>
    <xf numFmtId="186" fontId="17" fillId="0" borderId="29" xfId="45" applyNumberFormat="1" applyFont="1" applyBorder="1" applyAlignment="1">
      <alignment horizontal="right" vertical="top"/>
    </xf>
    <xf numFmtId="184" fontId="17" fillId="0" borderId="28" xfId="45" applyNumberFormat="1" applyFont="1" applyBorder="1" applyAlignment="1">
      <alignment horizontal="right" vertical="top"/>
    </xf>
    <xf numFmtId="0" fontId="16" fillId="0" borderId="30" xfId="45" applyFont="1" applyBorder="1" applyAlignment="1">
      <alignment horizontal="center" vertical="center"/>
    </xf>
    <xf numFmtId="0" fontId="17" fillId="0" borderId="31" xfId="45" applyFont="1" applyBorder="1" applyAlignment="1">
      <alignment horizontal="left" vertical="top" wrapText="1"/>
    </xf>
    <xf numFmtId="184" fontId="18" fillId="0" borderId="32" xfId="45" applyNumberFormat="1" applyFont="1" applyBorder="1" applyAlignment="1">
      <alignment horizontal="right" vertical="top"/>
    </xf>
    <xf numFmtId="184" fontId="17" fillId="0" borderId="33" xfId="45" applyNumberFormat="1" applyFont="1" applyBorder="1" applyAlignment="1">
      <alignment horizontal="right" vertical="top"/>
    </xf>
    <xf numFmtId="185" fontId="17" fillId="0" borderId="33" xfId="45" applyNumberFormat="1" applyFont="1" applyBorder="1" applyAlignment="1">
      <alignment horizontal="right" vertical="top"/>
    </xf>
    <xf numFmtId="186" fontId="17" fillId="0" borderId="33" xfId="45" applyNumberFormat="1" applyFont="1" applyBorder="1" applyAlignment="1">
      <alignment horizontal="right" vertical="top"/>
    </xf>
    <xf numFmtId="0" fontId="17" fillId="0" borderId="34" xfId="45" applyFont="1" applyBorder="1" applyAlignment="1">
      <alignment horizontal="left" vertical="top" wrapText="1"/>
    </xf>
    <xf numFmtId="0" fontId="17" fillId="0" borderId="35" xfId="45" applyFont="1" applyBorder="1" applyAlignment="1">
      <alignment horizontal="left" vertical="top" wrapText="1"/>
    </xf>
    <xf numFmtId="184" fontId="17" fillId="0" borderId="36" xfId="45" applyNumberFormat="1" applyFont="1" applyBorder="1" applyAlignment="1">
      <alignment horizontal="right" vertical="top"/>
    </xf>
    <xf numFmtId="184" fontId="17" fillId="0" borderId="37" xfId="45" applyNumberFormat="1" applyFont="1" applyBorder="1" applyAlignment="1">
      <alignment horizontal="right" vertical="top"/>
    </xf>
    <xf numFmtId="185" fontId="17" fillId="0" borderId="37" xfId="45" applyNumberFormat="1" applyFont="1" applyBorder="1" applyAlignment="1">
      <alignment horizontal="right" vertical="top"/>
    </xf>
    <xf numFmtId="186" fontId="17" fillId="0" borderId="37" xfId="45" applyNumberFormat="1" applyFont="1" applyBorder="1" applyAlignment="1">
      <alignment horizontal="right" vertical="top"/>
    </xf>
    <xf numFmtId="184" fontId="18" fillId="0" borderId="36" xfId="45" applyNumberFormat="1" applyFont="1" applyBorder="1" applyAlignment="1">
      <alignment horizontal="right" vertical="top"/>
    </xf>
    <xf numFmtId="0" fontId="16" fillId="0" borderId="38" xfId="45" applyFont="1" applyBorder="1" applyAlignment="1">
      <alignment horizontal="center" vertical="center"/>
    </xf>
    <xf numFmtId="0" fontId="19" fillId="0" borderId="0" xfId="45"/>
    <xf numFmtId="0" fontId="16" fillId="0" borderId="39" xfId="45" applyFont="1" applyBorder="1" applyAlignment="1">
      <alignment horizontal="center" vertical="center"/>
    </xf>
    <xf numFmtId="0" fontId="17" fillId="0" borderId="40" xfId="45" applyFont="1" applyBorder="1" applyAlignment="1">
      <alignment horizontal="center" wrapText="1"/>
    </xf>
    <xf numFmtId="186" fontId="17" fillId="0" borderId="41" xfId="45" applyNumberFormat="1" applyFont="1" applyBorder="1" applyAlignment="1">
      <alignment horizontal="right" vertical="top"/>
    </xf>
    <xf numFmtId="0" fontId="17" fillId="0" borderId="42" xfId="45" applyFont="1" applyBorder="1" applyAlignment="1">
      <alignment horizontal="left" vertical="top" wrapText="1"/>
    </xf>
    <xf numFmtId="186" fontId="17" fillId="0" borderId="43" xfId="45" applyNumberFormat="1" applyFont="1" applyBorder="1" applyAlignment="1">
      <alignment horizontal="right" vertical="top"/>
    </xf>
    <xf numFmtId="186" fontId="17" fillId="0" borderId="44" xfId="45" applyNumberFormat="1" applyFont="1" applyBorder="1" applyAlignment="1">
      <alignment horizontal="right" vertical="top"/>
    </xf>
    <xf numFmtId="186" fontId="17" fillId="0" borderId="45" xfId="45" applyNumberFormat="1" applyFont="1" applyBorder="1" applyAlignment="1">
      <alignment horizontal="right" vertical="top"/>
    </xf>
    <xf numFmtId="0" fontId="17" fillId="0" borderId="46" xfId="45" applyFont="1" applyBorder="1" applyAlignment="1">
      <alignment horizontal="left" vertical="top" wrapText="1"/>
    </xf>
    <xf numFmtId="0" fontId="17" fillId="0" borderId="47" xfId="45" applyFont="1" applyBorder="1" applyAlignment="1">
      <alignment horizontal="left" vertical="top" wrapText="1"/>
    </xf>
    <xf numFmtId="0" fontId="17" fillId="0" borderId="17" xfId="45" applyFont="1" applyBorder="1" applyAlignment="1">
      <alignment horizontal="left" vertical="top" wrapText="1"/>
    </xf>
    <xf numFmtId="184" fontId="18" fillId="0" borderId="18" xfId="45" applyNumberFormat="1" applyFont="1" applyBorder="1" applyAlignment="1">
      <alignment horizontal="right" vertical="top"/>
    </xf>
    <xf numFmtId="184" fontId="17" fillId="0" borderId="19" xfId="45" applyNumberFormat="1" applyFont="1" applyBorder="1" applyAlignment="1">
      <alignment horizontal="right" vertical="top"/>
    </xf>
    <xf numFmtId="185" fontId="17" fillId="0" borderId="19" xfId="45" applyNumberFormat="1" applyFont="1" applyBorder="1" applyAlignment="1">
      <alignment horizontal="right" vertical="top"/>
    </xf>
    <xf numFmtId="186" fontId="17" fillId="0" borderId="19" xfId="45" applyNumberFormat="1" applyFont="1" applyBorder="1" applyAlignment="1">
      <alignment horizontal="right" vertical="top"/>
    </xf>
    <xf numFmtId="0" fontId="17" fillId="0" borderId="0" xfId="45" applyFont="1" applyBorder="1" applyAlignment="1">
      <alignment horizontal="left" vertical="top"/>
    </xf>
    <xf numFmtId="186" fontId="17" fillId="0" borderId="48" xfId="45" applyNumberFormat="1" applyFont="1" applyBorder="1" applyAlignment="1">
      <alignment horizontal="right" vertical="top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177" fontId="7" fillId="0" borderId="0" xfId="0" applyNumberFormat="1" applyFont="1" applyFill="1" applyAlignment="1">
      <alignment horizontal="center" vertical="center" wrapText="1"/>
    </xf>
    <xf numFmtId="181" fontId="20" fillId="10" borderId="3" xfId="50" applyNumberFormat="1" applyFont="1" applyFill="1" applyBorder="1" applyAlignment="1" applyProtection="1">
      <alignment horizontal="center" vertical="center"/>
    </xf>
    <xf numFmtId="181" fontId="20" fillId="11" borderId="3" xfId="50" applyNumberFormat="1" applyFont="1" applyFill="1" applyBorder="1" applyAlignment="1" applyProtection="1">
      <alignment horizontal="center" vertical="center"/>
    </xf>
    <xf numFmtId="181" fontId="20" fillId="12" borderId="3" xfId="50" applyNumberFormat="1" applyFont="1" applyFill="1" applyBorder="1" applyAlignment="1" applyProtection="1">
      <alignment horizontal="center" vertical="center"/>
    </xf>
    <xf numFmtId="181" fontId="20" fillId="13" borderId="3" xfId="50" applyNumberFormat="1" applyFont="1" applyFill="1" applyBorder="1" applyAlignment="1" applyProtection="1">
      <alignment horizontal="center" vertical="center"/>
    </xf>
    <xf numFmtId="176" fontId="21" fillId="4" borderId="3" xfId="0" applyNumberFormat="1" applyFont="1" applyFill="1" applyBorder="1" applyAlignment="1">
      <alignment horizontal="center" vertical="center"/>
    </xf>
    <xf numFmtId="181" fontId="20" fillId="14" borderId="3" xfId="50" applyNumberFormat="1" applyFont="1" applyFill="1" applyBorder="1" applyAlignment="1" applyProtection="1">
      <alignment horizontal="center" vertical="center"/>
    </xf>
    <xf numFmtId="176" fontId="0" fillId="15" borderId="3" xfId="0" applyNumberFormat="1" applyFont="1" applyFill="1" applyBorder="1" applyAlignment="1">
      <alignment horizontal="center" vertical="center"/>
    </xf>
    <xf numFmtId="181" fontId="22" fillId="0" borderId="0" xfId="50" applyNumberFormat="1" applyFont="1" applyFill="1" applyAlignment="1" applyProtection="1">
      <alignment vertical="center"/>
    </xf>
    <xf numFmtId="181" fontId="23" fillId="0" borderId="0" xfId="50" applyNumberFormat="1" applyFont="1" applyFill="1" applyBorder="1" applyAlignment="1" applyProtection="1">
      <alignment vertical="center"/>
    </xf>
    <xf numFmtId="0" fontId="0" fillId="0" borderId="0" xfId="0" applyFont="1" applyFill="1" applyAlignment="1">
      <alignment horizontal="left" vertical="center"/>
    </xf>
    <xf numFmtId="181" fontId="23" fillId="0" borderId="3" xfId="50" applyNumberFormat="1" applyFont="1" applyFill="1" applyBorder="1" applyAlignment="1" applyProtection="1">
      <alignment vertical="center"/>
    </xf>
    <xf numFmtId="0" fontId="24" fillId="10" borderId="3" xfId="50" applyNumberFormat="1" applyFont="1" applyFill="1" applyBorder="1" applyAlignment="1" applyProtection="1">
      <alignment horizontal="center" vertical="center"/>
    </xf>
    <xf numFmtId="0" fontId="24" fillId="11" borderId="3" xfId="50" applyNumberFormat="1" applyFont="1" applyFill="1" applyBorder="1" applyAlignment="1" applyProtection="1">
      <alignment horizontal="center" vertical="center"/>
    </xf>
    <xf numFmtId="0" fontId="24" fillId="12" borderId="3" xfId="50" applyNumberFormat="1" applyFont="1" applyFill="1" applyBorder="1" applyAlignment="1" applyProtection="1">
      <alignment horizontal="center" vertical="center"/>
    </xf>
    <xf numFmtId="0" fontId="24" fillId="13" borderId="3" xfId="50" applyNumberFormat="1" applyFont="1" applyFill="1" applyBorder="1" applyAlignment="1" applyProtection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14" borderId="3" xfId="0" applyFont="1" applyFill="1" applyBorder="1" applyAlignment="1">
      <alignment horizontal="center" vertical="center"/>
    </xf>
    <xf numFmtId="0" fontId="21" fillId="15" borderId="3" xfId="0" applyFont="1" applyFill="1" applyBorder="1" applyAlignment="1">
      <alignment horizontal="center" vertical="center"/>
    </xf>
    <xf numFmtId="187" fontId="0" fillId="0" borderId="3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  <xf numFmtId="0" fontId="0" fillId="15" borderId="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周期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tiff"/><Relationship Id="rId3" Type="http://schemas.openxmlformats.org/officeDocument/2006/relationships/image" Target="../media/image3.tiff"/><Relationship Id="rId2" Type="http://schemas.openxmlformats.org/officeDocument/2006/relationships/image" Target="../media/image2.tiff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13.png"/><Relationship Id="rId8" Type="http://schemas.openxmlformats.org/officeDocument/2006/relationships/image" Target="../media/image12.png"/><Relationship Id="rId7" Type="http://schemas.openxmlformats.org/officeDocument/2006/relationships/image" Target="../media/image11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0" Type="http://schemas.openxmlformats.org/officeDocument/2006/relationships/image" Target="../media/image14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38100</xdr:colOff>
      <xdr:row>14</xdr:row>
      <xdr:rowOff>57150</xdr:rowOff>
    </xdr:from>
    <xdr:to>
      <xdr:col>12</xdr:col>
      <xdr:colOff>923925</xdr:colOff>
      <xdr:row>25</xdr:row>
      <xdr:rowOff>85725</xdr:rowOff>
    </xdr:to>
    <xdr:pic>
      <xdr:nvPicPr>
        <xdr:cNvPr id="2" name="图片 1" descr="扩增曲线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20250" y="2495550"/>
          <a:ext cx="2828925" cy="2276475"/>
        </a:xfrm>
        <a:prstGeom prst="rect">
          <a:avLst/>
        </a:prstGeom>
      </xdr:spPr>
    </xdr:pic>
    <xdr:clientData/>
  </xdr:twoCellAnchor>
  <xdr:twoCellAnchor editAs="oneCell">
    <xdr:from>
      <xdr:col>13</xdr:col>
      <xdr:colOff>390525</xdr:colOff>
      <xdr:row>14</xdr:row>
      <xdr:rowOff>66675</xdr:rowOff>
    </xdr:from>
    <xdr:to>
      <xdr:col>16</xdr:col>
      <xdr:colOff>200025</xdr:colOff>
      <xdr:row>25</xdr:row>
      <xdr:rowOff>95250</xdr:rowOff>
    </xdr:to>
    <xdr:pic>
      <xdr:nvPicPr>
        <xdr:cNvPr id="3" name="图片 2" descr="熔解曲线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896850" y="2505075"/>
          <a:ext cx="2752725" cy="2276475"/>
        </a:xfrm>
        <a:prstGeom prst="rect">
          <a:avLst/>
        </a:prstGeom>
      </xdr:spPr>
    </xdr:pic>
    <xdr:clientData/>
  </xdr:twoCellAnchor>
  <xdr:twoCellAnchor editAs="oneCell">
    <xdr:from>
      <xdr:col>9</xdr:col>
      <xdr:colOff>971550</xdr:colOff>
      <xdr:row>29</xdr:row>
      <xdr:rowOff>28575</xdr:rowOff>
    </xdr:from>
    <xdr:to>
      <xdr:col>12</xdr:col>
      <xdr:colOff>876300</xdr:colOff>
      <xdr:row>41</xdr:row>
      <xdr:rowOff>19050</xdr:rowOff>
    </xdr:to>
    <xdr:pic>
      <xdr:nvPicPr>
        <xdr:cNvPr id="4" name="图片 3" descr="扩增曲线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572625" y="5476875"/>
          <a:ext cx="2828925" cy="2276475"/>
        </a:xfrm>
        <a:prstGeom prst="rect">
          <a:avLst/>
        </a:prstGeom>
      </xdr:spPr>
    </xdr:pic>
    <xdr:clientData/>
  </xdr:twoCellAnchor>
  <xdr:twoCellAnchor editAs="oneCell">
    <xdr:from>
      <xdr:col>13</xdr:col>
      <xdr:colOff>428625</xdr:colOff>
      <xdr:row>29</xdr:row>
      <xdr:rowOff>76200</xdr:rowOff>
    </xdr:from>
    <xdr:to>
      <xdr:col>16</xdr:col>
      <xdr:colOff>238125</xdr:colOff>
      <xdr:row>41</xdr:row>
      <xdr:rowOff>66675</xdr:rowOff>
    </xdr:to>
    <xdr:pic>
      <xdr:nvPicPr>
        <xdr:cNvPr id="5" name="图片 4" descr="熔解曲线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934950" y="5524500"/>
          <a:ext cx="2752725" cy="2276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17</xdr:col>
      <xdr:colOff>485775</xdr:colOff>
      <xdr:row>15</xdr:row>
      <xdr:rowOff>38100</xdr:rowOff>
    </xdr:from>
    <xdr:to>
      <xdr:col>28</xdr:col>
      <xdr:colOff>495300</xdr:colOff>
      <xdr:row>27</xdr:row>
      <xdr:rowOff>171450</xdr:rowOff>
    </xdr:to>
    <xdr:pic>
      <xdr:nvPicPr>
        <xdr:cNvPr id="2" name="图片 1" descr="扩增曲线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44375" y="2609850"/>
          <a:ext cx="7553325" cy="2571750"/>
        </a:xfrm>
        <a:prstGeom prst="rect">
          <a:avLst/>
        </a:prstGeom>
      </xdr:spPr>
    </xdr:pic>
    <xdr:clientData/>
  </xdr:twoCellAnchor>
  <xdr:twoCellAnchor editAs="oneCell">
    <xdr:from>
      <xdr:col>29</xdr:col>
      <xdr:colOff>9525</xdr:colOff>
      <xdr:row>15</xdr:row>
      <xdr:rowOff>9525</xdr:rowOff>
    </xdr:from>
    <xdr:to>
      <xdr:col>39</xdr:col>
      <xdr:colOff>638175</xdr:colOff>
      <xdr:row>27</xdr:row>
      <xdr:rowOff>142875</xdr:rowOff>
    </xdr:to>
    <xdr:pic>
      <xdr:nvPicPr>
        <xdr:cNvPr id="3" name="图片 2" descr="融解曲线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97725" y="2581275"/>
          <a:ext cx="7486650" cy="2571750"/>
        </a:xfrm>
        <a:prstGeom prst="rect">
          <a:avLst/>
        </a:prstGeom>
      </xdr:spPr>
    </xdr:pic>
    <xdr:clientData/>
  </xdr:twoCellAnchor>
  <xdr:twoCellAnchor editAs="oneCell">
    <xdr:from>
      <xdr:col>17</xdr:col>
      <xdr:colOff>495300</xdr:colOff>
      <xdr:row>31</xdr:row>
      <xdr:rowOff>57150</xdr:rowOff>
    </xdr:from>
    <xdr:to>
      <xdr:col>28</xdr:col>
      <xdr:colOff>504825</xdr:colOff>
      <xdr:row>44</xdr:row>
      <xdr:rowOff>47625</xdr:rowOff>
    </xdr:to>
    <xdr:pic>
      <xdr:nvPicPr>
        <xdr:cNvPr id="4" name="图片 3" descr="扩增曲线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153900" y="5829300"/>
          <a:ext cx="7553325" cy="2571750"/>
        </a:xfrm>
        <a:prstGeom prst="rect">
          <a:avLst/>
        </a:prstGeom>
      </xdr:spPr>
    </xdr:pic>
    <xdr:clientData/>
  </xdr:twoCellAnchor>
  <xdr:twoCellAnchor editAs="oneCell">
    <xdr:from>
      <xdr:col>29</xdr:col>
      <xdr:colOff>9525</xdr:colOff>
      <xdr:row>31</xdr:row>
      <xdr:rowOff>9525</xdr:rowOff>
    </xdr:from>
    <xdr:to>
      <xdr:col>39</xdr:col>
      <xdr:colOff>638175</xdr:colOff>
      <xdr:row>44</xdr:row>
      <xdr:rowOff>0</xdr:rowOff>
    </xdr:to>
    <xdr:pic>
      <xdr:nvPicPr>
        <xdr:cNvPr id="5" name="图片 4" descr="融解曲线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9897725" y="5781675"/>
          <a:ext cx="7486650" cy="2571750"/>
        </a:xfrm>
        <a:prstGeom prst="rect">
          <a:avLst/>
        </a:prstGeom>
      </xdr:spPr>
    </xdr:pic>
    <xdr:clientData/>
  </xdr:twoCellAnchor>
  <xdr:twoCellAnchor editAs="oneCell">
    <xdr:from>
      <xdr:col>17</xdr:col>
      <xdr:colOff>514350</xdr:colOff>
      <xdr:row>48</xdr:row>
      <xdr:rowOff>95250</xdr:rowOff>
    </xdr:from>
    <xdr:to>
      <xdr:col>28</xdr:col>
      <xdr:colOff>523875</xdr:colOff>
      <xdr:row>62</xdr:row>
      <xdr:rowOff>28575</xdr:rowOff>
    </xdr:to>
    <xdr:pic>
      <xdr:nvPicPr>
        <xdr:cNvPr id="6" name="图片 5" descr="扩增曲线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2172950" y="9210675"/>
          <a:ext cx="7553325" cy="2571750"/>
        </a:xfrm>
        <a:prstGeom prst="rect">
          <a:avLst/>
        </a:prstGeom>
      </xdr:spPr>
    </xdr:pic>
    <xdr:clientData/>
  </xdr:twoCellAnchor>
  <xdr:twoCellAnchor editAs="oneCell">
    <xdr:from>
      <xdr:col>28</xdr:col>
      <xdr:colOff>676275</xdr:colOff>
      <xdr:row>48</xdr:row>
      <xdr:rowOff>85725</xdr:rowOff>
    </xdr:from>
    <xdr:to>
      <xdr:col>39</xdr:col>
      <xdr:colOff>619125</xdr:colOff>
      <xdr:row>62</xdr:row>
      <xdr:rowOff>19050</xdr:rowOff>
    </xdr:to>
    <xdr:pic>
      <xdr:nvPicPr>
        <xdr:cNvPr id="7" name="图片 6" descr="融解曲线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9878675" y="9201150"/>
          <a:ext cx="7486650" cy="2571750"/>
        </a:xfrm>
        <a:prstGeom prst="rect">
          <a:avLst/>
        </a:prstGeom>
      </xdr:spPr>
    </xdr:pic>
    <xdr:clientData/>
  </xdr:twoCellAnchor>
  <xdr:twoCellAnchor editAs="oneCell">
    <xdr:from>
      <xdr:col>17</xdr:col>
      <xdr:colOff>495300</xdr:colOff>
      <xdr:row>66</xdr:row>
      <xdr:rowOff>28575</xdr:rowOff>
    </xdr:from>
    <xdr:to>
      <xdr:col>28</xdr:col>
      <xdr:colOff>504825</xdr:colOff>
      <xdr:row>81</xdr:row>
      <xdr:rowOff>28575</xdr:rowOff>
    </xdr:to>
    <xdr:pic>
      <xdr:nvPicPr>
        <xdr:cNvPr id="8" name="图片 7" descr="扩增曲线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2153900" y="12468225"/>
          <a:ext cx="7553325" cy="2571750"/>
        </a:xfrm>
        <a:prstGeom prst="rect">
          <a:avLst/>
        </a:prstGeom>
      </xdr:spPr>
    </xdr:pic>
    <xdr:clientData/>
  </xdr:twoCellAnchor>
  <xdr:twoCellAnchor editAs="oneCell">
    <xdr:from>
      <xdr:col>29</xdr:col>
      <xdr:colOff>19050</xdr:colOff>
      <xdr:row>66</xdr:row>
      <xdr:rowOff>57150</xdr:rowOff>
    </xdr:from>
    <xdr:to>
      <xdr:col>39</xdr:col>
      <xdr:colOff>647700</xdr:colOff>
      <xdr:row>81</xdr:row>
      <xdr:rowOff>57150</xdr:rowOff>
    </xdr:to>
    <xdr:pic>
      <xdr:nvPicPr>
        <xdr:cNvPr id="9" name="图片 8" descr="融解曲线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9907250" y="12496800"/>
          <a:ext cx="7486650" cy="2571750"/>
        </a:xfrm>
        <a:prstGeom prst="rect">
          <a:avLst/>
        </a:prstGeom>
      </xdr:spPr>
    </xdr:pic>
    <xdr:clientData/>
  </xdr:twoCellAnchor>
  <xdr:twoCellAnchor editAs="oneCell">
    <xdr:from>
      <xdr:col>17</xdr:col>
      <xdr:colOff>514350</xdr:colOff>
      <xdr:row>85</xdr:row>
      <xdr:rowOff>28575</xdr:rowOff>
    </xdr:from>
    <xdr:to>
      <xdr:col>28</xdr:col>
      <xdr:colOff>523875</xdr:colOff>
      <xdr:row>100</xdr:row>
      <xdr:rowOff>28575</xdr:rowOff>
    </xdr:to>
    <xdr:pic>
      <xdr:nvPicPr>
        <xdr:cNvPr id="10" name="图片 9" descr="扩增曲线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2172950" y="15725775"/>
          <a:ext cx="7553325" cy="2571750"/>
        </a:xfrm>
        <a:prstGeom prst="rect">
          <a:avLst/>
        </a:prstGeom>
      </xdr:spPr>
    </xdr:pic>
    <xdr:clientData/>
  </xdr:twoCellAnchor>
  <xdr:twoCellAnchor editAs="oneCell">
    <xdr:from>
      <xdr:col>28</xdr:col>
      <xdr:colOff>657225</xdr:colOff>
      <xdr:row>85</xdr:row>
      <xdr:rowOff>38100</xdr:rowOff>
    </xdr:from>
    <xdr:to>
      <xdr:col>39</xdr:col>
      <xdr:colOff>600075</xdr:colOff>
      <xdr:row>100</xdr:row>
      <xdr:rowOff>38100</xdr:rowOff>
    </xdr:to>
    <xdr:pic>
      <xdr:nvPicPr>
        <xdr:cNvPr id="11" name="图片 10" descr="融解曲线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9859625" y="15735300"/>
          <a:ext cx="7486650" cy="2571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workbookViewId="0">
      <selection activeCell="G41" sqref="G41"/>
    </sheetView>
  </sheetViews>
  <sheetFormatPr defaultColWidth="8.25" defaultRowHeight="13.5"/>
  <cols>
    <col min="1" max="1" width="9.875" style="63" customWidth="1"/>
    <col min="2" max="10" width="12.875" style="63"/>
    <col min="11" max="11" width="12.625" style="63" customWidth="1"/>
    <col min="12" max="17" width="12.875" style="63"/>
    <col min="18" max="18" width="12.125" style="63" customWidth="1"/>
    <col min="19" max="27" width="12.875" style="63"/>
    <col min="28" max="28" width="12.625" style="63"/>
    <col min="29" max="30" width="12.875" style="63"/>
    <col min="31" max="36" width="12.625" style="63"/>
    <col min="37" max="16384" width="8.25" style="63"/>
  </cols>
  <sheetData>
    <row r="2" s="63" customFormat="1" spans="3:6">
      <c r="C2" s="63" t="s">
        <v>0</v>
      </c>
      <c r="F2" s="63" t="s">
        <v>1</v>
      </c>
    </row>
    <row r="3" s="63" customFormat="1" spans="3:14">
      <c r="C3" s="63">
        <v>1</v>
      </c>
      <c r="D3" s="63">
        <v>2</v>
      </c>
      <c r="E3" s="63">
        <v>3</v>
      </c>
      <c r="F3" s="63">
        <v>4</v>
      </c>
      <c r="G3" s="63">
        <v>5</v>
      </c>
      <c r="H3" s="63">
        <v>6</v>
      </c>
      <c r="I3" s="63">
        <v>7</v>
      </c>
      <c r="J3" s="63">
        <v>8</v>
      </c>
      <c r="K3" s="63">
        <v>9</v>
      </c>
      <c r="L3" s="63">
        <v>10</v>
      </c>
      <c r="M3" s="63">
        <v>11</v>
      </c>
      <c r="N3" s="63">
        <v>12</v>
      </c>
    </row>
    <row r="4" s="63" customFormat="1" spans="2:16">
      <c r="B4" s="63" t="s">
        <v>2</v>
      </c>
      <c r="C4" s="188">
        <v>24.9943953790888</v>
      </c>
      <c r="D4" s="188">
        <v>25.2267001622947</v>
      </c>
      <c r="E4" s="188">
        <v>25.0200348552905</v>
      </c>
      <c r="F4" s="188">
        <v>21.9657362034989</v>
      </c>
      <c r="G4" s="188">
        <v>21.9746664857279</v>
      </c>
      <c r="H4" s="188">
        <v>22.019401015038</v>
      </c>
      <c r="O4" s="188"/>
      <c r="P4" s="197" t="s">
        <v>3</v>
      </c>
    </row>
    <row r="5" s="63" customFormat="1" spans="2:16">
      <c r="B5" s="63" t="s">
        <v>4</v>
      </c>
      <c r="C5" s="189">
        <v>25.113232828782</v>
      </c>
      <c r="D5" s="189">
        <v>24.8637343400482</v>
      </c>
      <c r="E5" s="189">
        <v>24.914910637325</v>
      </c>
      <c r="F5" s="189">
        <v>21.9201863732942</v>
      </c>
      <c r="G5" s="189">
        <v>21.814796278488</v>
      </c>
      <c r="H5" s="189">
        <v>21.9386423187829</v>
      </c>
      <c r="O5" s="189"/>
      <c r="P5" s="197" t="s">
        <v>5</v>
      </c>
    </row>
    <row r="6" s="63" customFormat="1" spans="2:16">
      <c r="B6" s="63" t="s">
        <v>6</v>
      </c>
      <c r="C6" s="190">
        <v>26.2234498653154</v>
      </c>
      <c r="D6" s="190">
        <v>25.9836404945773</v>
      </c>
      <c r="E6" s="190">
        <v>26.271463899951</v>
      </c>
      <c r="F6" s="190">
        <v>21.8972380630397</v>
      </c>
      <c r="G6" s="190">
        <v>21.8473777557026</v>
      </c>
      <c r="H6" s="190">
        <v>21.9326456317228</v>
      </c>
      <c r="O6" s="190"/>
      <c r="P6" s="197" t="s">
        <v>7</v>
      </c>
    </row>
    <row r="7" s="63" customFormat="1" spans="2:16">
      <c r="B7" s="63" t="s">
        <v>8</v>
      </c>
      <c r="C7" s="191">
        <v>25.8632352713255</v>
      </c>
      <c r="D7" s="191">
        <v>25.5734398463507</v>
      </c>
      <c r="E7" s="191">
        <v>25.7191173899016</v>
      </c>
      <c r="F7" s="191">
        <v>21.8317482726566</v>
      </c>
      <c r="G7" s="191">
        <v>21.8499537258169</v>
      </c>
      <c r="H7" s="191">
        <v>21.6791992020126</v>
      </c>
      <c r="O7" s="191"/>
      <c r="P7" s="197" t="s">
        <v>9</v>
      </c>
    </row>
    <row r="8" s="63" customFormat="1" spans="2:16">
      <c r="B8" s="63" t="s">
        <v>10</v>
      </c>
      <c r="C8" s="192">
        <v>25.4621023270898</v>
      </c>
      <c r="D8" s="192">
        <v>25.4958650509118</v>
      </c>
      <c r="E8" s="192">
        <v>25.7005456146882</v>
      </c>
      <c r="F8" s="192">
        <v>21.7118116762901</v>
      </c>
      <c r="G8" s="192">
        <v>21.6685079412043</v>
      </c>
      <c r="H8" s="192">
        <v>21.623264145345</v>
      </c>
      <c r="O8" s="192"/>
      <c r="P8" s="197" t="s">
        <v>11</v>
      </c>
    </row>
    <row r="9" s="63" customFormat="1" spans="1:16">
      <c r="A9" s="51"/>
      <c r="B9" s="63" t="s">
        <v>12</v>
      </c>
      <c r="C9" s="193">
        <v>25.2299703802028</v>
      </c>
      <c r="D9" s="193">
        <v>24.9447397108475</v>
      </c>
      <c r="E9" s="193">
        <v>25.00035379276</v>
      </c>
      <c r="F9" s="193">
        <v>21.8810136518697</v>
      </c>
      <c r="G9" s="193">
        <v>21.8832239425942</v>
      </c>
      <c r="H9" s="193">
        <v>21.7861477230995</v>
      </c>
      <c r="O9" s="193"/>
      <c r="P9" s="197" t="s">
        <v>13</v>
      </c>
    </row>
    <row r="10" s="63" customFormat="1" spans="1:16">
      <c r="A10" s="186"/>
      <c r="B10" s="63" t="s">
        <v>14</v>
      </c>
      <c r="C10" s="194">
        <v>23.9362512326348</v>
      </c>
      <c r="D10" s="194">
        <v>23.6338082356666</v>
      </c>
      <c r="E10" s="194">
        <v>23.8368913374448</v>
      </c>
      <c r="F10" s="194">
        <v>21.7207418963199</v>
      </c>
      <c r="G10" s="194">
        <v>21.7155713310392</v>
      </c>
      <c r="H10" s="194">
        <v>22.1046462298245</v>
      </c>
      <c r="O10" s="218"/>
      <c r="P10" s="197" t="s">
        <v>15</v>
      </c>
    </row>
    <row r="11" s="63" customFormat="1" spans="1:4">
      <c r="A11" s="186"/>
      <c r="B11" s="63" t="s">
        <v>16</v>
      </c>
      <c r="C11" s="51"/>
      <c r="D11" s="51"/>
    </row>
    <row r="12" s="63" customFormat="1" spans="1:16">
      <c r="A12" s="51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51"/>
      <c r="P12" s="51"/>
    </row>
    <row r="13" s="63" customFormat="1" ht="15" customHeight="1"/>
    <row r="14" s="63" customFormat="1" ht="15" customHeight="1"/>
    <row r="15" s="63" customFormat="1" ht="15" customHeight="1" spans="5:10">
      <c r="E15" s="196"/>
      <c r="F15" s="197"/>
      <c r="J15" s="100" t="s">
        <v>0</v>
      </c>
    </row>
    <row r="16" s="63" customFormat="1" ht="27" spans="1:8">
      <c r="A16" s="198"/>
      <c r="B16" s="53" t="s">
        <v>3</v>
      </c>
      <c r="C16" s="53" t="s">
        <v>17</v>
      </c>
      <c r="D16" s="53" t="s">
        <v>18</v>
      </c>
      <c r="E16" s="53" t="s">
        <v>19</v>
      </c>
      <c r="F16" s="53" t="s">
        <v>11</v>
      </c>
      <c r="G16" s="53" t="s">
        <v>13</v>
      </c>
      <c r="H16" s="53" t="s">
        <v>15</v>
      </c>
    </row>
    <row r="17" s="63" customFormat="1" ht="15" customHeight="1" spans="1:12">
      <c r="A17" s="52" t="s">
        <v>0</v>
      </c>
      <c r="B17" s="199">
        <v>24.9943953790888</v>
      </c>
      <c r="C17" s="200">
        <v>25.113232828782</v>
      </c>
      <c r="D17" s="201">
        <v>26.2234498653154</v>
      </c>
      <c r="E17" s="202">
        <v>25.8632352713255</v>
      </c>
      <c r="F17" s="203">
        <v>25.4621023270898</v>
      </c>
      <c r="G17" s="204">
        <v>25.2299703802028</v>
      </c>
      <c r="H17" s="205">
        <v>23.9362512326348</v>
      </c>
      <c r="L17" s="181"/>
    </row>
    <row r="18" s="63" customFormat="1" ht="15" customHeight="1" spans="1:8">
      <c r="A18" s="52" t="s">
        <v>0</v>
      </c>
      <c r="B18" s="199">
        <v>25.2267001622947</v>
      </c>
      <c r="C18" s="200">
        <v>24.8637343400482</v>
      </c>
      <c r="D18" s="201">
        <v>25.9836404945773</v>
      </c>
      <c r="E18" s="202">
        <v>25.5734398463507</v>
      </c>
      <c r="F18" s="203">
        <v>25.4958650509118</v>
      </c>
      <c r="G18" s="204">
        <v>24.9447397108475</v>
      </c>
      <c r="H18" s="205">
        <v>23.6338082356666</v>
      </c>
    </row>
    <row r="19" s="63" customFormat="1" ht="15" customHeight="1" spans="1:8">
      <c r="A19" s="52" t="s">
        <v>0</v>
      </c>
      <c r="B19" s="199">
        <v>25.0200348552905</v>
      </c>
      <c r="C19" s="200">
        <v>24.914910637325</v>
      </c>
      <c r="D19" s="201">
        <v>26.271463899951</v>
      </c>
      <c r="E19" s="202">
        <v>25.7191173899016</v>
      </c>
      <c r="F19" s="203">
        <v>25.7005456146882</v>
      </c>
      <c r="G19" s="204">
        <v>25.00035379276</v>
      </c>
      <c r="H19" s="205">
        <v>23.8368913374448</v>
      </c>
    </row>
    <row r="20" s="63" customFormat="1" ht="15" customHeight="1" spans="1:8">
      <c r="A20" s="52" t="s">
        <v>1</v>
      </c>
      <c r="B20" s="206">
        <v>21.9657362034989</v>
      </c>
      <c r="C20" s="67">
        <v>21.9201863732942</v>
      </c>
      <c r="D20" s="67">
        <v>21.8972380630397</v>
      </c>
      <c r="E20" s="67">
        <v>21.8317482726566</v>
      </c>
      <c r="F20" s="67">
        <v>21.7118116762901</v>
      </c>
      <c r="G20" s="67">
        <v>21.8810136518697</v>
      </c>
      <c r="H20" s="67">
        <v>21.7207418963199</v>
      </c>
    </row>
    <row r="21" s="63" customFormat="1" ht="15" customHeight="1" spans="1:8">
      <c r="A21" s="52" t="s">
        <v>1</v>
      </c>
      <c r="B21" s="67">
        <v>21.9746664857279</v>
      </c>
      <c r="C21" s="67">
        <v>21.814796278488</v>
      </c>
      <c r="D21" s="67">
        <v>21.8473777557026</v>
      </c>
      <c r="E21" s="67">
        <v>21.8499537258169</v>
      </c>
      <c r="F21" s="67">
        <v>21.6685079412043</v>
      </c>
      <c r="G21" s="67">
        <v>21.8832239425942</v>
      </c>
      <c r="H21" s="67">
        <v>21.7155713310392</v>
      </c>
    </row>
    <row r="22" s="63" customFormat="1" ht="15" customHeight="1" spans="1:8">
      <c r="A22" s="52" t="s">
        <v>1</v>
      </c>
      <c r="B22" s="67">
        <v>22.019401015038</v>
      </c>
      <c r="C22" s="67">
        <v>21.9386423187829</v>
      </c>
      <c r="D22" s="67">
        <v>21.9326456317228</v>
      </c>
      <c r="E22" s="67">
        <v>21.6791992020126</v>
      </c>
      <c r="F22" s="67">
        <v>21.623264145345</v>
      </c>
      <c r="G22" s="67">
        <v>21.7861477230995</v>
      </c>
      <c r="H22" s="67">
        <v>22.1046462298245</v>
      </c>
    </row>
    <row r="23" s="63" customFormat="1" ht="15" customHeight="1" spans="1:8">
      <c r="A23" s="56" t="s">
        <v>20</v>
      </c>
      <c r="B23" s="55">
        <f t="shared" ref="B23:H23" si="0">AVERAGE(B20:B22)</f>
        <v>21.9866012347549</v>
      </c>
      <c r="C23" s="55">
        <f t="shared" si="0"/>
        <v>21.8912083235217</v>
      </c>
      <c r="D23" s="55">
        <f t="shared" si="0"/>
        <v>21.8924204834884</v>
      </c>
      <c r="E23" s="55">
        <f t="shared" si="0"/>
        <v>21.7869670668287</v>
      </c>
      <c r="F23" s="55">
        <f t="shared" si="0"/>
        <v>21.6678612542798</v>
      </c>
      <c r="G23" s="55">
        <f t="shared" si="0"/>
        <v>21.8501284391878</v>
      </c>
      <c r="H23" s="55">
        <f t="shared" si="0"/>
        <v>21.8469864857279</v>
      </c>
    </row>
    <row r="24" s="63" customFormat="1" ht="15" customHeight="1" spans="1:8">
      <c r="A24" s="207" t="s">
        <v>21</v>
      </c>
      <c r="B24" s="208">
        <f t="shared" ref="B24:H24" si="1">B17-B23</f>
        <v>3.00779414433387</v>
      </c>
      <c r="C24" s="208">
        <f t="shared" si="1"/>
        <v>3.2220245052603</v>
      </c>
      <c r="D24" s="208">
        <f t="shared" si="1"/>
        <v>4.33102938182703</v>
      </c>
      <c r="E24" s="208">
        <f t="shared" si="1"/>
        <v>4.0762682044968</v>
      </c>
      <c r="F24" s="208">
        <f t="shared" si="1"/>
        <v>3.79424107281</v>
      </c>
      <c r="G24" s="208">
        <f t="shared" si="1"/>
        <v>3.379841941015</v>
      </c>
      <c r="H24" s="208">
        <f t="shared" si="1"/>
        <v>2.08926474690693</v>
      </c>
    </row>
    <row r="25" s="63" customFormat="1" ht="15" customHeight="1" spans="1:8">
      <c r="A25" s="209"/>
      <c r="B25" s="208">
        <f t="shared" ref="B25:H25" si="2">B18-B23</f>
        <v>3.24009892753977</v>
      </c>
      <c r="C25" s="208">
        <f t="shared" si="2"/>
        <v>2.9725260165265</v>
      </c>
      <c r="D25" s="208">
        <f t="shared" si="2"/>
        <v>4.09122001108894</v>
      </c>
      <c r="E25" s="208">
        <f t="shared" si="2"/>
        <v>3.786472779522</v>
      </c>
      <c r="F25" s="208">
        <f t="shared" si="2"/>
        <v>3.828003796632</v>
      </c>
      <c r="G25" s="208">
        <f t="shared" si="2"/>
        <v>3.0946112716597</v>
      </c>
      <c r="H25" s="208">
        <f t="shared" si="2"/>
        <v>1.78682174993873</v>
      </c>
    </row>
    <row r="26" s="63" customFormat="1" ht="15" customHeight="1" spans="1:8">
      <c r="A26" s="210"/>
      <c r="B26" s="208">
        <f t="shared" ref="B26:H26" si="3">B19-B23</f>
        <v>3.03343362053557</v>
      </c>
      <c r="C26" s="208">
        <f t="shared" si="3"/>
        <v>3.0237023138033</v>
      </c>
      <c r="D26" s="208">
        <f t="shared" si="3"/>
        <v>4.37904341646264</v>
      </c>
      <c r="E26" s="208">
        <f t="shared" si="3"/>
        <v>3.9321503230729</v>
      </c>
      <c r="F26" s="208">
        <f t="shared" si="3"/>
        <v>4.0326843604084</v>
      </c>
      <c r="G26" s="208">
        <f t="shared" si="3"/>
        <v>3.1502253535722</v>
      </c>
      <c r="H26" s="208">
        <f t="shared" si="3"/>
        <v>1.98990485171693</v>
      </c>
    </row>
    <row r="27" s="63" customFormat="1" ht="15" customHeight="1" spans="1:8">
      <c r="A27" s="211" t="s">
        <v>20</v>
      </c>
      <c r="B27" s="208">
        <f t="shared" ref="B27:H27" si="4">AVERAGE(B24:B26)</f>
        <v>3.0937755641364</v>
      </c>
      <c r="C27" s="208">
        <f t="shared" si="4"/>
        <v>3.0727509451967</v>
      </c>
      <c r="D27" s="208">
        <f t="shared" si="4"/>
        <v>4.2670976031262</v>
      </c>
      <c r="E27" s="208">
        <f t="shared" si="4"/>
        <v>3.93163043569724</v>
      </c>
      <c r="F27" s="208">
        <f t="shared" si="4"/>
        <v>3.88497640995013</v>
      </c>
      <c r="G27" s="208">
        <f t="shared" si="4"/>
        <v>3.20822618874897</v>
      </c>
      <c r="H27" s="208">
        <f t="shared" si="4"/>
        <v>1.95533044952086</v>
      </c>
    </row>
    <row r="28" s="63" customFormat="1" ht="15" customHeight="1" spans="1:8">
      <c r="A28" s="212" t="s">
        <v>22</v>
      </c>
      <c r="B28" s="213">
        <f>B24-B27</f>
        <v>-0.0859814198025339</v>
      </c>
      <c r="C28" s="213">
        <f>C24-B27</f>
        <v>0.128248941123899</v>
      </c>
      <c r="D28" s="213">
        <f>D24-B27</f>
        <v>1.23725381769063</v>
      </c>
      <c r="E28" s="213">
        <f>E24-B27</f>
        <v>0.9824926403604</v>
      </c>
      <c r="F28" s="213">
        <f>F24-B27</f>
        <v>0.700465508673597</v>
      </c>
      <c r="G28" s="213">
        <f>G24-B27</f>
        <v>0.2860663768786</v>
      </c>
      <c r="H28" s="213">
        <f>H24-B27</f>
        <v>-1.00451081722947</v>
      </c>
    </row>
    <row r="29" s="63" customFormat="1" ht="15" customHeight="1" spans="1:10">
      <c r="A29" s="214"/>
      <c r="B29" s="213">
        <f>B25-B27</f>
        <v>0.146323363403367</v>
      </c>
      <c r="C29" s="213">
        <f>C25-B27</f>
        <v>-0.121249547609901</v>
      </c>
      <c r="D29" s="213">
        <f>D25-B27</f>
        <v>0.997444446952534</v>
      </c>
      <c r="E29" s="213">
        <f>E25-B27</f>
        <v>0.692697215385599</v>
      </c>
      <c r="F29" s="213">
        <f>F25-B27</f>
        <v>0.734228232495598</v>
      </c>
      <c r="G29" s="213">
        <f>G25-B27</f>
        <v>0.000835707523299423</v>
      </c>
      <c r="H29" s="213">
        <f>H25-B27</f>
        <v>-1.30695381419767</v>
      </c>
      <c r="J29" s="100" t="s">
        <v>1</v>
      </c>
    </row>
    <row r="30" s="63" customFormat="1" ht="15" customHeight="1" spans="1:8">
      <c r="A30" s="215"/>
      <c r="B30" s="213">
        <f>B26-B27</f>
        <v>-0.0603419436008337</v>
      </c>
      <c r="C30" s="213">
        <f>C26-B27</f>
        <v>-0.0700732503331003</v>
      </c>
      <c r="D30" s="213">
        <f>D26-B27</f>
        <v>1.28526785232623</v>
      </c>
      <c r="E30" s="213">
        <f>E26-B27</f>
        <v>0.838374758936502</v>
      </c>
      <c r="F30" s="213">
        <f>F26-B27</f>
        <v>0.938908796271998</v>
      </c>
      <c r="G30" s="213">
        <f>G26-B27</f>
        <v>0.0564497894357978</v>
      </c>
      <c r="H30" s="213">
        <f>H26-B27</f>
        <v>-1.10387071241947</v>
      </c>
    </row>
    <row r="31" s="63" customFormat="1" ht="15" customHeight="1" spans="1:8">
      <c r="A31" s="212" t="s">
        <v>23</v>
      </c>
      <c r="B31" s="216">
        <f t="shared" ref="B31:H31" si="5">2^(-B28)</f>
        <v>1.0614095391684</v>
      </c>
      <c r="C31" s="216">
        <f t="shared" si="5"/>
        <v>0.914941278791792</v>
      </c>
      <c r="D31" s="216">
        <f t="shared" si="5"/>
        <v>0.424179317141014</v>
      </c>
      <c r="E31" s="216">
        <f t="shared" si="5"/>
        <v>0.506104553490953</v>
      </c>
      <c r="F31" s="216">
        <f t="shared" si="5"/>
        <v>0.615373614476858</v>
      </c>
      <c r="G31" s="216">
        <f t="shared" si="5"/>
        <v>0.820135176773402</v>
      </c>
      <c r="H31" s="216">
        <f t="shared" si="5"/>
        <v>2.00626310669026</v>
      </c>
    </row>
    <row r="32" s="63" customFormat="1" ht="15" customHeight="1" spans="1:8">
      <c r="A32" s="214"/>
      <c r="B32" s="216">
        <f t="shared" ref="B32:H32" si="6">2^(-B29)</f>
        <v>0.903550183732278</v>
      </c>
      <c r="C32" s="216">
        <f t="shared" si="6"/>
        <v>1.08767651349559</v>
      </c>
      <c r="D32" s="216">
        <f t="shared" si="6"/>
        <v>0.500886472100004</v>
      </c>
      <c r="E32" s="216">
        <f t="shared" si="6"/>
        <v>0.618696074125194</v>
      </c>
      <c r="F32" s="216">
        <f t="shared" si="6"/>
        <v>0.601139517429693</v>
      </c>
      <c r="G32" s="216">
        <f t="shared" si="6"/>
        <v>0.999420899429951</v>
      </c>
      <c r="H32" s="216">
        <f t="shared" si="6"/>
        <v>2.47418574861586</v>
      </c>
    </row>
    <row r="33" s="63" customFormat="1" ht="15" customHeight="1" spans="1:8">
      <c r="A33" s="215"/>
      <c r="B33" s="216">
        <f t="shared" ref="B33:H33" si="7">2^(-B30)</f>
        <v>1.0427128724852</v>
      </c>
      <c r="C33" s="216">
        <f t="shared" si="7"/>
        <v>1.0497699825162</v>
      </c>
      <c r="D33" s="216">
        <f t="shared" si="7"/>
        <v>0.41029462158887</v>
      </c>
      <c r="E33" s="216">
        <f t="shared" si="7"/>
        <v>0.559273253093121</v>
      </c>
      <c r="F33" s="216">
        <f t="shared" si="7"/>
        <v>0.521627271750443</v>
      </c>
      <c r="G33" s="216">
        <f t="shared" si="7"/>
        <v>0.961627601018754</v>
      </c>
      <c r="H33" s="216">
        <f t="shared" si="7"/>
        <v>2.14930572635572</v>
      </c>
    </row>
    <row r="34" s="63" customFormat="1" ht="15" customHeight="1" spans="1:8">
      <c r="A34" s="211" t="s">
        <v>20</v>
      </c>
      <c r="B34" s="217">
        <f t="shared" ref="B34:H34" si="8">AVERAGE(B31:B33)</f>
        <v>1.00255753179529</v>
      </c>
      <c r="C34" s="217">
        <f t="shared" si="8"/>
        <v>1.01746259160119</v>
      </c>
      <c r="D34" s="217">
        <f t="shared" si="8"/>
        <v>0.445120136943296</v>
      </c>
      <c r="E34" s="217">
        <f t="shared" si="8"/>
        <v>0.561357960236423</v>
      </c>
      <c r="F34" s="217">
        <f t="shared" si="8"/>
        <v>0.579380134552332</v>
      </c>
      <c r="G34" s="217">
        <f t="shared" si="8"/>
        <v>0.927061225740702</v>
      </c>
      <c r="H34" s="217">
        <f t="shared" si="8"/>
        <v>2.20991819388728</v>
      </c>
    </row>
    <row r="35" s="63" customFormat="1" ht="15" customHeight="1" spans="1:8">
      <c r="A35" s="211" t="s">
        <v>24</v>
      </c>
      <c r="B35" s="216">
        <f t="shared" ref="B35:H35" si="9">STDEV(B31:B33)</f>
        <v>0.0862509858733174</v>
      </c>
      <c r="C35" s="216">
        <f t="shared" si="9"/>
        <v>0.090786513083417</v>
      </c>
      <c r="D35" s="216">
        <f t="shared" si="9"/>
        <v>0.0487914879384879</v>
      </c>
      <c r="E35" s="216">
        <f t="shared" si="9"/>
        <v>0.0563247026853025</v>
      </c>
      <c r="F35" s="216">
        <f t="shared" si="9"/>
        <v>0.0505192760344736</v>
      </c>
      <c r="G35" s="216">
        <f t="shared" si="9"/>
        <v>0.0945090911606792</v>
      </c>
      <c r="H35" s="216">
        <f t="shared" si="9"/>
        <v>0.239777611802804</v>
      </c>
    </row>
    <row r="36" s="63" customFormat="1" ht="15" customHeight="1" spans="1:8">
      <c r="A36" s="211" t="s">
        <v>25</v>
      </c>
      <c r="B36" s="216"/>
      <c r="C36" s="217">
        <f t="shared" ref="C36:H36" si="10">TTEST(C31:C33,B31:B33,2,2)</f>
        <v>0.846734961179514</v>
      </c>
      <c r="D36" s="217">
        <f t="shared" si="10"/>
        <v>0.000653276209031388</v>
      </c>
      <c r="E36" s="217">
        <f>TTEST(E31:E33,C31:C33,2,2)</f>
        <v>0.00178399745632765</v>
      </c>
      <c r="F36" s="217">
        <f>TTEST(F31:F33,C31:C33,2,2)</f>
        <v>0.0018692139886585</v>
      </c>
      <c r="G36" s="217">
        <f>TTEST(G31:G33,C31:C33,2,2)</f>
        <v>0.298162101734035</v>
      </c>
      <c r="H36" s="217">
        <f t="shared" si="10"/>
        <v>0.000995128736185576</v>
      </c>
    </row>
    <row r="37" s="63" customFormat="1" ht="15" customHeight="1"/>
    <row r="38" s="63" customFormat="1" ht="15" customHeight="1"/>
    <row r="39" s="63" customFormat="1" ht="15" customHeight="1"/>
    <row r="40" s="63" customFormat="1" ht="15" customHeight="1"/>
    <row r="41" s="63" customFormat="1" ht="15" customHeight="1"/>
    <row r="42" s="63" customFormat="1" ht="15" customHeight="1"/>
    <row r="43" s="63" customFormat="1" ht="15" customHeight="1"/>
    <row r="44" s="63" customFormat="1" ht="15" customHeight="1"/>
    <row r="45" s="63" customFormat="1" ht="15" customHeight="1"/>
    <row r="46" s="63" customFormat="1" ht="15" customHeight="1"/>
    <row r="47" s="63" customFormat="1" ht="15" customHeight="1"/>
    <row r="48" s="63" customFormat="1" ht="15" customHeight="1"/>
    <row r="49" s="63" customFormat="1" ht="15" customHeight="1"/>
    <row r="50" s="63" customFormat="1" ht="15" customHeight="1"/>
    <row r="51" s="63" customFormat="1" ht="15" customHeight="1"/>
    <row r="52" s="63" customFormat="1" ht="15" customHeight="1"/>
    <row r="53" s="63" customFormat="1" ht="15" customHeight="1"/>
    <row r="54" s="63" customFormat="1" ht="15" customHeight="1"/>
    <row r="55" s="63" customFormat="1" ht="15" customHeight="1"/>
    <row r="56" s="63" customFormat="1" ht="15" customHeight="1"/>
    <row r="57" s="63" customFormat="1" ht="15" customHeight="1"/>
    <row r="58" s="63" customFormat="1" ht="15" customHeight="1"/>
    <row r="59" s="63" customFormat="1" ht="15" customHeight="1"/>
    <row r="60" s="63" customFormat="1" ht="15" customHeight="1"/>
    <row r="61" s="63" customFormat="1" ht="15" customHeight="1"/>
  </sheetData>
  <mergeCells count="8">
    <mergeCell ref="H1:J1"/>
    <mergeCell ref="C2:E2"/>
    <mergeCell ref="F2:H2"/>
    <mergeCell ref="I2:K2"/>
    <mergeCell ref="L2:N2"/>
    <mergeCell ref="A24:A26"/>
    <mergeCell ref="A28:A30"/>
    <mergeCell ref="A31:A33"/>
  </mergeCells>
  <pageMargins left="0.7" right="0.7" top="0.75" bottom="0.75" header="0.3" footer="0.3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3:AI84"/>
  <sheetViews>
    <sheetView workbookViewId="0">
      <selection activeCell="P31" sqref="P31"/>
    </sheetView>
  </sheetViews>
  <sheetFormatPr defaultColWidth="9" defaultRowHeight="13.5"/>
  <sheetData>
    <row r="3" spans="4:16">
      <c r="D3" s="51"/>
      <c r="E3" s="51">
        <v>1</v>
      </c>
      <c r="F3" s="51">
        <v>2</v>
      </c>
      <c r="G3" s="51">
        <v>3</v>
      </c>
      <c r="H3" s="51">
        <v>4</v>
      </c>
      <c r="I3" s="51">
        <v>5</v>
      </c>
      <c r="J3" s="51">
        <v>6</v>
      </c>
      <c r="K3" s="51">
        <v>7</v>
      </c>
      <c r="L3" s="51">
        <v>8</v>
      </c>
      <c r="M3" s="51">
        <v>9</v>
      </c>
      <c r="N3" s="51">
        <v>10</v>
      </c>
      <c r="O3" s="51">
        <v>11</v>
      </c>
      <c r="P3" s="51">
        <v>12</v>
      </c>
    </row>
    <row r="4" spans="4:16">
      <c r="D4" s="51" t="s">
        <v>2</v>
      </c>
      <c r="E4" s="51">
        <v>23.47</v>
      </c>
      <c r="F4" s="51">
        <v>23.53</v>
      </c>
      <c r="G4" s="51">
        <v>23.67</v>
      </c>
      <c r="H4" s="51">
        <v>23.51</v>
      </c>
      <c r="I4" s="51">
        <v>23.66</v>
      </c>
      <c r="J4" s="51">
        <v>23.71</v>
      </c>
      <c r="K4" s="51">
        <v>24.09</v>
      </c>
      <c r="L4" s="51">
        <v>24.05</v>
      </c>
      <c r="M4" s="51">
        <v>24.24</v>
      </c>
      <c r="N4" s="51">
        <v>24.4</v>
      </c>
      <c r="O4" s="51">
        <v>24.35</v>
      </c>
      <c r="P4" s="51">
        <v>24.61</v>
      </c>
    </row>
    <row r="5" spans="4:16">
      <c r="D5" s="51" t="s">
        <v>4</v>
      </c>
      <c r="E5" s="51">
        <v>21.79</v>
      </c>
      <c r="F5" s="51">
        <v>21.86</v>
      </c>
      <c r="G5" s="51">
        <v>21.98</v>
      </c>
      <c r="H5" s="51">
        <v>21.61</v>
      </c>
      <c r="I5" s="51">
        <v>21.51</v>
      </c>
      <c r="J5" s="51">
        <v>21.26</v>
      </c>
      <c r="K5" s="51">
        <v>21.17</v>
      </c>
      <c r="L5" s="51">
        <v>21.08</v>
      </c>
      <c r="M5" s="51">
        <v>21.3</v>
      </c>
      <c r="N5" s="51">
        <v>20.95</v>
      </c>
      <c r="O5" s="51">
        <v>20.87</v>
      </c>
      <c r="P5" s="51">
        <v>20.63</v>
      </c>
    </row>
    <row r="6" spans="4:16">
      <c r="D6" s="51" t="s">
        <v>6</v>
      </c>
      <c r="E6" s="51">
        <v>28.81</v>
      </c>
      <c r="F6" s="51">
        <v>28.96</v>
      </c>
      <c r="G6" s="51">
        <v>28.98</v>
      </c>
      <c r="H6" s="51">
        <v>28.39</v>
      </c>
      <c r="I6" s="51">
        <v>28.54</v>
      </c>
      <c r="J6" s="51">
        <v>28.59</v>
      </c>
      <c r="K6" s="51">
        <v>28.34</v>
      </c>
      <c r="L6" s="51">
        <v>28.02</v>
      </c>
      <c r="M6" s="51">
        <v>28.27</v>
      </c>
      <c r="N6" s="51">
        <v>27.9</v>
      </c>
      <c r="O6" s="51">
        <v>28.03</v>
      </c>
      <c r="P6" s="51">
        <v>28.08</v>
      </c>
    </row>
    <row r="7" spans="4:16">
      <c r="D7" s="51" t="s">
        <v>8</v>
      </c>
      <c r="E7" s="51">
        <v>26.06</v>
      </c>
      <c r="F7" s="51">
        <v>26.2</v>
      </c>
      <c r="G7" s="51">
        <v>26.23</v>
      </c>
      <c r="H7" s="51">
        <v>26.38</v>
      </c>
      <c r="I7" s="51">
        <v>26.59</v>
      </c>
      <c r="J7" s="51">
        <v>26.49</v>
      </c>
      <c r="K7" s="51">
        <v>26.83</v>
      </c>
      <c r="L7" s="51">
        <v>26.91</v>
      </c>
      <c r="M7" s="51">
        <v>26.99</v>
      </c>
      <c r="N7" s="51">
        <v>27.35</v>
      </c>
      <c r="O7" s="51">
        <v>27.65</v>
      </c>
      <c r="P7" s="51">
        <v>27.37</v>
      </c>
    </row>
    <row r="8" spans="4:16">
      <c r="D8" s="51" t="s">
        <v>10</v>
      </c>
      <c r="E8" s="51">
        <v>19.04</v>
      </c>
      <c r="F8" s="51">
        <v>18.96</v>
      </c>
      <c r="G8" s="51">
        <v>18.92</v>
      </c>
      <c r="H8" s="51">
        <v>18.98</v>
      </c>
      <c r="I8" s="51">
        <v>18.91</v>
      </c>
      <c r="J8" s="51">
        <v>18.9</v>
      </c>
      <c r="K8" s="51">
        <v>19.09</v>
      </c>
      <c r="L8" s="51">
        <v>18.98</v>
      </c>
      <c r="M8" s="51">
        <v>18.94</v>
      </c>
      <c r="N8" s="51">
        <v>18.94</v>
      </c>
      <c r="O8" s="51">
        <v>18.86</v>
      </c>
      <c r="P8" s="51">
        <v>18.87</v>
      </c>
    </row>
    <row r="9" spans="4:16">
      <c r="D9" s="51" t="s">
        <v>12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4:16">
      <c r="D10" s="51" t="s">
        <v>14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4:16">
      <c r="D11" s="51" t="s">
        <v>16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4" spans="24:35">
      <c r="X14" t="s">
        <v>137</v>
      </c>
      <c r="AI14" t="s">
        <v>138</v>
      </c>
    </row>
    <row r="16" ht="27" spans="4:18">
      <c r="D16" s="52"/>
      <c r="E16" s="53" t="s">
        <v>3</v>
      </c>
      <c r="F16" s="53" t="s">
        <v>134</v>
      </c>
      <c r="G16" s="53" t="s">
        <v>135</v>
      </c>
      <c r="H16" s="53" t="s">
        <v>136</v>
      </c>
      <c r="K16" s="52"/>
      <c r="L16" s="53" t="s">
        <v>3</v>
      </c>
      <c r="M16" s="53" t="s">
        <v>134</v>
      </c>
      <c r="N16" s="53" t="s">
        <v>135</v>
      </c>
      <c r="O16" s="53" t="s">
        <v>136</v>
      </c>
      <c r="R16" t="s">
        <v>139</v>
      </c>
    </row>
    <row r="17" ht="15" spans="4:15">
      <c r="D17" s="52" t="s">
        <v>139</v>
      </c>
      <c r="E17" s="36">
        <v>23.47</v>
      </c>
      <c r="F17" s="36">
        <v>23.51</v>
      </c>
      <c r="G17" s="36">
        <v>24.09</v>
      </c>
      <c r="H17" s="36">
        <v>24.4</v>
      </c>
      <c r="K17" s="52" t="s">
        <v>107</v>
      </c>
      <c r="L17" s="36">
        <v>21.79</v>
      </c>
      <c r="M17" s="36">
        <v>21.61</v>
      </c>
      <c r="N17" s="36">
        <v>21.17</v>
      </c>
      <c r="O17" s="36">
        <v>20.95</v>
      </c>
    </row>
    <row r="18" ht="15" spans="4:15">
      <c r="D18" s="52" t="s">
        <v>139</v>
      </c>
      <c r="E18" s="36">
        <v>23.53</v>
      </c>
      <c r="F18" s="36">
        <v>23.66</v>
      </c>
      <c r="G18" s="36">
        <v>24.05</v>
      </c>
      <c r="H18" s="36">
        <v>24.35</v>
      </c>
      <c r="K18" s="52" t="s">
        <v>107</v>
      </c>
      <c r="L18" s="36">
        <v>21.86</v>
      </c>
      <c r="M18" s="36">
        <v>21.51</v>
      </c>
      <c r="N18" s="36">
        <v>21.08</v>
      </c>
      <c r="O18" s="36">
        <v>20.87</v>
      </c>
    </row>
    <row r="19" ht="15" spans="4:15">
      <c r="D19" s="52" t="s">
        <v>139</v>
      </c>
      <c r="E19" s="36">
        <v>23.67</v>
      </c>
      <c r="F19" s="36">
        <v>23.71</v>
      </c>
      <c r="G19" s="36">
        <v>24.24</v>
      </c>
      <c r="H19" s="36">
        <v>24.61</v>
      </c>
      <c r="K19" s="52" t="s">
        <v>107</v>
      </c>
      <c r="L19" s="36">
        <v>21.98</v>
      </c>
      <c r="M19" s="36">
        <v>21.26</v>
      </c>
      <c r="N19" s="36">
        <v>21.3</v>
      </c>
      <c r="O19" s="36">
        <v>20.63</v>
      </c>
    </row>
    <row r="20" ht="15" spans="4:15">
      <c r="D20" s="52" t="s">
        <v>1</v>
      </c>
      <c r="E20" s="52">
        <v>19.04</v>
      </c>
      <c r="F20" s="52">
        <v>18.98</v>
      </c>
      <c r="G20" s="52">
        <v>19.09</v>
      </c>
      <c r="H20" s="52">
        <v>18.94</v>
      </c>
      <c r="K20" s="52" t="s">
        <v>1</v>
      </c>
      <c r="L20" s="52">
        <v>19.04</v>
      </c>
      <c r="M20" s="52">
        <v>18.98</v>
      </c>
      <c r="N20" s="52">
        <v>19.09</v>
      </c>
      <c r="O20" s="52">
        <v>18.94</v>
      </c>
    </row>
    <row r="21" ht="15" spans="4:15">
      <c r="D21" s="52" t="s">
        <v>1</v>
      </c>
      <c r="E21" s="52">
        <v>18.96</v>
      </c>
      <c r="F21" s="52">
        <v>18.91</v>
      </c>
      <c r="G21" s="52">
        <v>18.98</v>
      </c>
      <c r="H21" s="52">
        <v>18.86</v>
      </c>
      <c r="K21" s="52" t="s">
        <v>1</v>
      </c>
      <c r="L21" s="52">
        <v>18.96</v>
      </c>
      <c r="M21" s="52">
        <v>18.91</v>
      </c>
      <c r="N21" s="52">
        <v>18.98</v>
      </c>
      <c r="O21" s="52">
        <v>18.86</v>
      </c>
    </row>
    <row r="22" ht="15" spans="4:15">
      <c r="D22" s="52" t="s">
        <v>1</v>
      </c>
      <c r="E22" s="52">
        <v>18.92</v>
      </c>
      <c r="F22" s="52">
        <v>18.9</v>
      </c>
      <c r="G22" s="52">
        <v>18.94</v>
      </c>
      <c r="H22" s="52">
        <v>18.87</v>
      </c>
      <c r="K22" s="52" t="s">
        <v>1</v>
      </c>
      <c r="L22" s="52">
        <v>18.92</v>
      </c>
      <c r="M22" s="52">
        <v>18.9</v>
      </c>
      <c r="N22" s="52">
        <v>18.94</v>
      </c>
      <c r="O22" s="52">
        <v>18.87</v>
      </c>
    </row>
    <row r="23" ht="15" spans="4:15">
      <c r="D23" s="54" t="s">
        <v>20</v>
      </c>
      <c r="E23" s="55">
        <f t="shared" ref="E23:H23" si="0">AVERAGE(E20:E22)</f>
        <v>18.9733333333333</v>
      </c>
      <c r="F23" s="55">
        <f t="shared" si="0"/>
        <v>18.93</v>
      </c>
      <c r="G23" s="55">
        <f t="shared" si="0"/>
        <v>19.0033333333333</v>
      </c>
      <c r="H23" s="55">
        <f t="shared" si="0"/>
        <v>18.89</v>
      </c>
      <c r="K23" s="54" t="s">
        <v>20</v>
      </c>
      <c r="L23" s="55">
        <f t="shared" ref="L23:O23" si="1">AVERAGE(L20:L22)</f>
        <v>18.9733333333333</v>
      </c>
      <c r="M23" s="55">
        <f t="shared" si="1"/>
        <v>18.93</v>
      </c>
      <c r="N23" s="55">
        <f t="shared" si="1"/>
        <v>19.0033333333333</v>
      </c>
      <c r="O23" s="55">
        <f t="shared" si="1"/>
        <v>18.89</v>
      </c>
    </row>
    <row r="24" ht="15" spans="4:15">
      <c r="D24" s="56" t="s">
        <v>21</v>
      </c>
      <c r="E24" s="57">
        <f t="shared" ref="E24:H24" si="2">E17-E20</f>
        <v>4.43</v>
      </c>
      <c r="F24" s="57">
        <f t="shared" si="2"/>
        <v>4.53</v>
      </c>
      <c r="G24" s="57">
        <f t="shared" si="2"/>
        <v>5</v>
      </c>
      <c r="H24" s="57">
        <f t="shared" si="2"/>
        <v>5.46</v>
      </c>
      <c r="K24" s="56" t="s">
        <v>21</v>
      </c>
      <c r="L24" s="57">
        <f t="shared" ref="L24:O24" si="3">L17-L20</f>
        <v>2.75</v>
      </c>
      <c r="M24" s="57">
        <f t="shared" si="3"/>
        <v>2.63</v>
      </c>
      <c r="N24" s="57">
        <f t="shared" si="3"/>
        <v>2.08</v>
      </c>
      <c r="O24" s="57">
        <f t="shared" si="3"/>
        <v>2.01</v>
      </c>
    </row>
    <row r="25" ht="15" spans="4:15">
      <c r="D25" s="52"/>
      <c r="E25" s="57">
        <f t="shared" ref="E25:H25" si="4">E18-E21</f>
        <v>4.57</v>
      </c>
      <c r="F25" s="57">
        <f t="shared" si="4"/>
        <v>4.75</v>
      </c>
      <c r="G25" s="57">
        <f t="shared" si="4"/>
        <v>5.07</v>
      </c>
      <c r="H25" s="57">
        <f t="shared" si="4"/>
        <v>5.49</v>
      </c>
      <c r="K25" s="52"/>
      <c r="L25" s="57">
        <f t="shared" ref="L25:O25" si="5">L18-L21</f>
        <v>2.9</v>
      </c>
      <c r="M25" s="57">
        <f t="shared" si="5"/>
        <v>2.6</v>
      </c>
      <c r="N25" s="57">
        <f t="shared" si="5"/>
        <v>2.1</v>
      </c>
      <c r="O25" s="57">
        <f t="shared" si="5"/>
        <v>2.01</v>
      </c>
    </row>
    <row r="26" ht="15" spans="4:15">
      <c r="D26" s="52"/>
      <c r="E26" s="57">
        <f t="shared" ref="E26:H26" si="6">E19-E22</f>
        <v>4.75</v>
      </c>
      <c r="F26" s="57">
        <f t="shared" si="6"/>
        <v>4.81</v>
      </c>
      <c r="G26" s="57">
        <f t="shared" si="6"/>
        <v>5.3</v>
      </c>
      <c r="H26" s="57">
        <f t="shared" si="6"/>
        <v>5.74</v>
      </c>
      <c r="K26" s="52"/>
      <c r="L26" s="57">
        <f t="shared" ref="L26:O26" si="7">L19-L22</f>
        <v>3.06</v>
      </c>
      <c r="M26" s="57">
        <f t="shared" si="7"/>
        <v>2.36</v>
      </c>
      <c r="N26" s="57">
        <f t="shared" si="7"/>
        <v>2.36</v>
      </c>
      <c r="O26" s="57">
        <f t="shared" si="7"/>
        <v>1.76</v>
      </c>
    </row>
    <row r="27" ht="15" spans="4:15">
      <c r="D27" s="58" t="s">
        <v>20</v>
      </c>
      <c r="E27" s="57">
        <f t="shared" ref="E27:H27" si="8">AVERAGE(E24:E26)</f>
        <v>4.58333333333333</v>
      </c>
      <c r="F27" s="57">
        <f t="shared" si="8"/>
        <v>4.69666666666667</v>
      </c>
      <c r="G27" s="57">
        <f t="shared" si="8"/>
        <v>5.12333333333333</v>
      </c>
      <c r="H27" s="57">
        <f t="shared" si="8"/>
        <v>5.56333333333333</v>
      </c>
      <c r="K27" s="58" t="s">
        <v>20</v>
      </c>
      <c r="L27" s="57">
        <f t="shared" ref="L27:O27" si="9">AVERAGE(L24:L26)</f>
        <v>2.90333333333333</v>
      </c>
      <c r="M27" s="57">
        <f t="shared" si="9"/>
        <v>2.53</v>
      </c>
      <c r="N27" s="57">
        <f t="shared" si="9"/>
        <v>2.18</v>
      </c>
      <c r="O27" s="57">
        <f t="shared" si="9"/>
        <v>1.92666666666667</v>
      </c>
    </row>
    <row r="28" ht="15" spans="4:15">
      <c r="D28" s="52" t="s">
        <v>22</v>
      </c>
      <c r="E28" s="59">
        <f>E24-E27</f>
        <v>-0.153333333333333</v>
      </c>
      <c r="F28" s="59">
        <f>F24-E27</f>
        <v>-0.0533333333333319</v>
      </c>
      <c r="G28" s="59">
        <f>G24-E27</f>
        <v>0.416666666666667</v>
      </c>
      <c r="H28" s="59">
        <f>H24-E27</f>
        <v>0.876666666666664</v>
      </c>
      <c r="K28" s="52" t="s">
        <v>22</v>
      </c>
      <c r="L28" s="59">
        <f>L24-L27</f>
        <v>-0.153333333333332</v>
      </c>
      <c r="M28" s="59">
        <f>M24-L27</f>
        <v>-0.273333333333333</v>
      </c>
      <c r="N28" s="59">
        <f>N24-L27</f>
        <v>-0.823333333333331</v>
      </c>
      <c r="O28" s="59">
        <f>O24-L27</f>
        <v>-0.893333333333334</v>
      </c>
    </row>
    <row r="29" ht="15" spans="4:15">
      <c r="D29" s="52"/>
      <c r="E29" s="59">
        <f>E25-E27</f>
        <v>-0.0133333333333328</v>
      </c>
      <c r="F29" s="59">
        <f>F25-E27</f>
        <v>0.166666666666667</v>
      </c>
      <c r="G29" s="59">
        <f>G25-E27</f>
        <v>0.486666666666667</v>
      </c>
      <c r="H29" s="59">
        <f>H25-E27</f>
        <v>0.906666666666669</v>
      </c>
      <c r="K29" s="52"/>
      <c r="L29" s="59">
        <f>L25-L27</f>
        <v>-0.00333333333333385</v>
      </c>
      <c r="M29" s="59">
        <f>M25-L27</f>
        <v>-0.303333333333331</v>
      </c>
      <c r="N29" s="59">
        <f>N25-L27</f>
        <v>-0.803333333333335</v>
      </c>
      <c r="O29" s="59">
        <f>O25-L27</f>
        <v>-0.893333333333331</v>
      </c>
    </row>
    <row r="30" ht="15" spans="4:15">
      <c r="D30" s="52"/>
      <c r="E30" s="59">
        <f>E26-E27</f>
        <v>0.166666666666667</v>
      </c>
      <c r="F30" s="59">
        <f>F26-E27</f>
        <v>0.226666666666669</v>
      </c>
      <c r="G30" s="59">
        <f>G26-E27</f>
        <v>0.716666666666664</v>
      </c>
      <c r="H30" s="59">
        <f>H26-E27</f>
        <v>1.15666666666667</v>
      </c>
      <c r="K30" s="52"/>
      <c r="L30" s="59">
        <f>L26-L27</f>
        <v>0.156666666666666</v>
      </c>
      <c r="M30" s="59">
        <f>M26-L27</f>
        <v>-0.543333333333329</v>
      </c>
      <c r="N30" s="59">
        <f>N26-L27</f>
        <v>-0.543333333333333</v>
      </c>
      <c r="O30" s="59">
        <f>O26-L27</f>
        <v>-1.14333333333333</v>
      </c>
    </row>
    <row r="31" ht="15" spans="4:15">
      <c r="D31" s="52" t="s">
        <v>23</v>
      </c>
      <c r="E31" s="60">
        <f t="shared" ref="E31:H31" si="10">2^(-E28)</f>
        <v>1.11213608583187</v>
      </c>
      <c r="F31" s="60">
        <f t="shared" si="10"/>
        <v>1.03765965915975</v>
      </c>
      <c r="G31" s="60">
        <f t="shared" si="10"/>
        <v>0.749153538438341</v>
      </c>
      <c r="H31" s="60">
        <f t="shared" si="10"/>
        <v>0.544624328071307</v>
      </c>
      <c r="K31" s="52" t="s">
        <v>23</v>
      </c>
      <c r="L31" s="60">
        <f t="shared" ref="L31:O31" si="11">2^(-L28)</f>
        <v>1.11213608583187</v>
      </c>
      <c r="M31" s="60">
        <f t="shared" si="11"/>
        <v>1.20859705634677</v>
      </c>
      <c r="N31" s="60">
        <f t="shared" si="11"/>
        <v>1.76948966235929</v>
      </c>
      <c r="O31" s="60">
        <f t="shared" si="11"/>
        <v>1.8574628200771</v>
      </c>
    </row>
    <row r="32" ht="15" spans="4:18">
      <c r="D32" s="52"/>
      <c r="E32" s="60">
        <f t="shared" ref="E32:H32" si="12">2^(-E29)</f>
        <v>1.00928480121187</v>
      </c>
      <c r="F32" s="60">
        <f t="shared" si="12"/>
        <v>0.890898718140339</v>
      </c>
      <c r="G32" s="60">
        <f t="shared" si="12"/>
        <v>0.713672127085433</v>
      </c>
      <c r="H32" s="60">
        <f t="shared" si="12"/>
        <v>0.533416121472678</v>
      </c>
      <c r="K32" s="52"/>
      <c r="L32" s="60">
        <f t="shared" ref="L32:O32" si="13">2^(-L29)</f>
        <v>1.00231316184217</v>
      </c>
      <c r="M32" s="60">
        <f t="shared" si="13"/>
        <v>1.23399224962407</v>
      </c>
      <c r="N32" s="60">
        <f t="shared" si="13"/>
        <v>1.74512857528165</v>
      </c>
      <c r="O32" s="60">
        <f t="shared" si="13"/>
        <v>1.85746282007709</v>
      </c>
      <c r="R32" t="s">
        <v>107</v>
      </c>
    </row>
    <row r="33" ht="15" spans="4:15">
      <c r="D33" s="52"/>
      <c r="E33" s="60">
        <f t="shared" ref="E33:H33" si="14">2^(-E30)</f>
        <v>0.890898718140339</v>
      </c>
      <c r="F33" s="60">
        <f t="shared" si="14"/>
        <v>0.854607174264898</v>
      </c>
      <c r="G33" s="60">
        <f t="shared" si="14"/>
        <v>0.608501756835297</v>
      </c>
      <c r="H33" s="60">
        <f t="shared" si="14"/>
        <v>0.448547704384916</v>
      </c>
      <c r="K33" s="52"/>
      <c r="L33" s="60">
        <f t="shared" ref="L33:O33" si="15">2^(-L30)</f>
        <v>0.897095408769831</v>
      </c>
      <c r="M33" s="60">
        <f t="shared" si="15"/>
        <v>1.45733579106694</v>
      </c>
      <c r="N33" s="60">
        <f t="shared" si="15"/>
        <v>1.45733579106694</v>
      </c>
      <c r="O33" s="60">
        <f t="shared" si="15"/>
        <v>2.2089080014887</v>
      </c>
    </row>
    <row r="34" ht="14.25" spans="4:15">
      <c r="D34" s="58" t="s">
        <v>20</v>
      </c>
      <c r="E34" s="61">
        <f t="shared" ref="E34:H34" si="16">AVERAGE(E31:E33)</f>
        <v>1.00410653506136</v>
      </c>
      <c r="F34" s="61">
        <f t="shared" si="16"/>
        <v>0.927721850521661</v>
      </c>
      <c r="G34" s="61">
        <f t="shared" si="16"/>
        <v>0.69044247411969</v>
      </c>
      <c r="H34" s="61">
        <f t="shared" si="16"/>
        <v>0.5088627179763</v>
      </c>
      <c r="K34" s="58" t="s">
        <v>20</v>
      </c>
      <c r="L34" s="61">
        <f t="shared" ref="L34:O34" si="17">AVERAGE(L31:L33)</f>
        <v>1.00384821881463</v>
      </c>
      <c r="M34" s="61">
        <f t="shared" si="17"/>
        <v>1.29997503234593</v>
      </c>
      <c r="N34" s="61">
        <f t="shared" si="17"/>
        <v>1.65731800956929</v>
      </c>
      <c r="O34" s="61">
        <f t="shared" si="17"/>
        <v>1.97461121388097</v>
      </c>
    </row>
    <row r="35" ht="15" spans="4:15">
      <c r="D35" s="58" t="s">
        <v>24</v>
      </c>
      <c r="E35" s="60">
        <f t="shared" ref="E35:H35" si="18">STDEV(E31:E33)</f>
        <v>0.110709548124874</v>
      </c>
      <c r="F35" s="60">
        <f t="shared" si="18"/>
        <v>0.0969227030438376</v>
      </c>
      <c r="G35" s="60">
        <f t="shared" si="18"/>
        <v>0.0731467258304104</v>
      </c>
      <c r="H35" s="60">
        <f t="shared" si="18"/>
        <v>0.0525340996133564</v>
      </c>
      <c r="K35" s="58" t="s">
        <v>24</v>
      </c>
      <c r="L35" s="60">
        <f t="shared" ref="L35:O35" si="19">STDEV(L31:L33)</f>
        <v>0.107528556661738</v>
      </c>
      <c r="M35" s="60">
        <f t="shared" si="19"/>
        <v>0.136868678847054</v>
      </c>
      <c r="N35" s="60">
        <f t="shared" si="19"/>
        <v>0.173617485953294</v>
      </c>
      <c r="O35" s="60">
        <f t="shared" si="19"/>
        <v>0.202906970093389</v>
      </c>
    </row>
    <row r="36" ht="15" spans="4:15">
      <c r="D36" s="58" t="s">
        <v>36</v>
      </c>
      <c r="E36" s="60"/>
      <c r="F36" s="60">
        <f>TTEST(F31:F33,E31:E33,2,2)</f>
        <v>0.419408055153096</v>
      </c>
      <c r="G36" s="60">
        <f>TTEST(G31:G33,E31:E33,2,2)</f>
        <v>0.014922199116525</v>
      </c>
      <c r="H36" s="60">
        <f>TTEST(H31:H33,E31:E33,2,2)</f>
        <v>0.00219216348423937</v>
      </c>
      <c r="K36" s="58" t="s">
        <v>36</v>
      </c>
      <c r="L36" s="60"/>
      <c r="M36" s="60">
        <f>TTEST(M31:M33,L31:L33,2,2)</f>
        <v>0.0421033935156504</v>
      </c>
      <c r="N36" s="60">
        <f>TTEST(N31:N33,L31:L33,2,2)</f>
        <v>0.00518273613822212</v>
      </c>
      <c r="O36" s="60">
        <f>TTEST(O31:O33,L31:L33,2,2)</f>
        <v>0.00185126140194842</v>
      </c>
    </row>
    <row r="37" ht="15" spans="7:15">
      <c r="G37" s="60">
        <f>TTEST(G31:G33,F31:F33,2,2)</f>
        <v>0.0276678133452136</v>
      </c>
      <c r="H37" s="60">
        <f>TTEST(H31:H33,F31:F33,2,2)</f>
        <v>0.00276056677948422</v>
      </c>
      <c r="N37" s="60">
        <f>TTEST(N31:N33,M31:M33,2,2)</f>
        <v>0.0488308891884015</v>
      </c>
      <c r="O37" s="60">
        <f>TTEST(O31:O33,M31:M33,2,2)</f>
        <v>0.0088128450576562</v>
      </c>
    </row>
    <row r="40" ht="27" spans="4:15">
      <c r="D40" s="52"/>
      <c r="E40" s="53" t="s">
        <v>3</v>
      </c>
      <c r="F40" s="53" t="s">
        <v>134</v>
      </c>
      <c r="G40" s="53" t="s">
        <v>135</v>
      </c>
      <c r="H40" s="53" t="s">
        <v>136</v>
      </c>
      <c r="K40" s="52"/>
      <c r="L40" s="53" t="s">
        <v>3</v>
      </c>
      <c r="M40" s="53" t="s">
        <v>134</v>
      </c>
      <c r="N40" s="53" t="s">
        <v>135</v>
      </c>
      <c r="O40" s="53" t="s">
        <v>136</v>
      </c>
    </row>
    <row r="41" ht="15" spans="4:15">
      <c r="D41" s="52" t="s">
        <v>140</v>
      </c>
      <c r="E41" s="36">
        <v>28.81</v>
      </c>
      <c r="F41" s="36">
        <v>28.39</v>
      </c>
      <c r="G41" s="36">
        <v>28.34</v>
      </c>
      <c r="H41" s="36">
        <v>27.9</v>
      </c>
      <c r="K41" s="52" t="s">
        <v>0</v>
      </c>
      <c r="L41" s="36">
        <v>26.06</v>
      </c>
      <c r="M41" s="36">
        <v>26.38</v>
      </c>
      <c r="N41" s="36">
        <v>26.83</v>
      </c>
      <c r="O41" s="36">
        <v>27.35</v>
      </c>
    </row>
    <row r="42" ht="15" spans="4:15">
      <c r="D42" s="52" t="s">
        <v>140</v>
      </c>
      <c r="E42" s="36">
        <v>28.96</v>
      </c>
      <c r="F42" s="36">
        <v>28.54</v>
      </c>
      <c r="G42" s="36">
        <v>28.02</v>
      </c>
      <c r="H42" s="36">
        <v>28.03</v>
      </c>
      <c r="K42" s="52" t="s">
        <v>0</v>
      </c>
      <c r="L42" s="36">
        <v>26.2</v>
      </c>
      <c r="M42" s="36">
        <v>26.59</v>
      </c>
      <c r="N42" s="36">
        <v>26.91</v>
      </c>
      <c r="O42" s="36">
        <v>27.65</v>
      </c>
    </row>
    <row r="43" ht="15" spans="4:15">
      <c r="D43" s="52" t="s">
        <v>140</v>
      </c>
      <c r="E43" s="36">
        <v>28.98</v>
      </c>
      <c r="F43" s="36">
        <v>28.59</v>
      </c>
      <c r="G43" s="36">
        <v>28.27</v>
      </c>
      <c r="H43" s="36">
        <v>28.08</v>
      </c>
      <c r="K43" s="52" t="s">
        <v>0</v>
      </c>
      <c r="L43" s="36">
        <v>26.23</v>
      </c>
      <c r="M43" s="36">
        <v>26.49</v>
      </c>
      <c r="N43" s="36">
        <v>26.99</v>
      </c>
      <c r="O43" s="36">
        <v>27.37</v>
      </c>
    </row>
    <row r="44" ht="15" spans="4:15">
      <c r="D44" s="52" t="s">
        <v>1</v>
      </c>
      <c r="E44" s="52">
        <v>19.04</v>
      </c>
      <c r="F44" s="52">
        <v>18.98</v>
      </c>
      <c r="G44" s="52">
        <v>19.09</v>
      </c>
      <c r="H44" s="52">
        <v>18.94</v>
      </c>
      <c r="K44" s="52" t="s">
        <v>1</v>
      </c>
      <c r="L44" s="52">
        <v>19.04</v>
      </c>
      <c r="M44" s="52">
        <v>18.98</v>
      </c>
      <c r="N44" s="52">
        <v>19.09</v>
      </c>
      <c r="O44" s="52">
        <v>18.94</v>
      </c>
    </row>
    <row r="45" ht="15" spans="4:15">
      <c r="D45" s="52" t="s">
        <v>1</v>
      </c>
      <c r="E45" s="52">
        <v>18.96</v>
      </c>
      <c r="F45" s="52">
        <v>18.91</v>
      </c>
      <c r="G45" s="52">
        <v>18.98</v>
      </c>
      <c r="H45" s="52">
        <v>18.86</v>
      </c>
      <c r="K45" s="52" t="s">
        <v>1</v>
      </c>
      <c r="L45" s="52">
        <v>18.96</v>
      </c>
      <c r="M45" s="52">
        <v>18.91</v>
      </c>
      <c r="N45" s="52">
        <v>18.98</v>
      </c>
      <c r="O45" s="52">
        <v>18.86</v>
      </c>
    </row>
    <row r="46" ht="15" spans="4:15">
      <c r="D46" s="52" t="s">
        <v>1</v>
      </c>
      <c r="E46" s="52">
        <v>18.92</v>
      </c>
      <c r="F46" s="52">
        <v>18.9</v>
      </c>
      <c r="G46" s="52">
        <v>18.94</v>
      </c>
      <c r="H46" s="52">
        <v>18.87</v>
      </c>
      <c r="K46" s="52" t="s">
        <v>1</v>
      </c>
      <c r="L46" s="52">
        <v>18.92</v>
      </c>
      <c r="M46" s="52">
        <v>18.9</v>
      </c>
      <c r="N46" s="52">
        <v>18.94</v>
      </c>
      <c r="O46" s="52">
        <v>18.87</v>
      </c>
    </row>
    <row r="47" ht="15" spans="4:15">
      <c r="D47" s="54" t="s">
        <v>20</v>
      </c>
      <c r="E47" s="55">
        <f t="shared" ref="E47:H47" si="20">AVERAGE(E44:E46)</f>
        <v>18.9733333333333</v>
      </c>
      <c r="F47" s="55">
        <f t="shared" si="20"/>
        <v>18.93</v>
      </c>
      <c r="G47" s="55">
        <f t="shared" si="20"/>
        <v>19.0033333333333</v>
      </c>
      <c r="H47" s="55">
        <f t="shared" si="20"/>
        <v>18.89</v>
      </c>
      <c r="K47" s="54" t="s">
        <v>20</v>
      </c>
      <c r="L47" s="55">
        <f t="shared" ref="L47:O47" si="21">AVERAGE(L44:L46)</f>
        <v>18.9733333333333</v>
      </c>
      <c r="M47" s="55">
        <f t="shared" si="21"/>
        <v>18.93</v>
      </c>
      <c r="N47" s="55">
        <f t="shared" si="21"/>
        <v>19.0033333333333</v>
      </c>
      <c r="O47" s="55">
        <f t="shared" si="21"/>
        <v>18.89</v>
      </c>
    </row>
    <row r="48" ht="15" spans="4:18">
      <c r="D48" s="56" t="s">
        <v>21</v>
      </c>
      <c r="E48" s="57">
        <f t="shared" ref="E48:H48" si="22">E41-E44</f>
        <v>9.77</v>
      </c>
      <c r="F48" s="57">
        <f t="shared" si="22"/>
        <v>9.41</v>
      </c>
      <c r="G48" s="57">
        <f t="shared" si="22"/>
        <v>9.25</v>
      </c>
      <c r="H48" s="57">
        <f t="shared" si="22"/>
        <v>8.96</v>
      </c>
      <c r="K48" s="56" t="s">
        <v>21</v>
      </c>
      <c r="L48" s="57">
        <f t="shared" ref="L48:O48" si="23">L41-L44</f>
        <v>7.02</v>
      </c>
      <c r="M48" s="57">
        <f t="shared" si="23"/>
        <v>7.4</v>
      </c>
      <c r="N48" s="57">
        <f t="shared" si="23"/>
        <v>7.74</v>
      </c>
      <c r="O48" s="57">
        <f t="shared" si="23"/>
        <v>8.41</v>
      </c>
      <c r="R48" t="s">
        <v>140</v>
      </c>
    </row>
    <row r="49" ht="15" spans="4:15">
      <c r="D49" s="52"/>
      <c r="E49" s="57">
        <f t="shared" ref="E49:H49" si="24">E42-E45</f>
        <v>10</v>
      </c>
      <c r="F49" s="57">
        <f t="shared" si="24"/>
        <v>9.63</v>
      </c>
      <c r="G49" s="57">
        <f t="shared" si="24"/>
        <v>9.04</v>
      </c>
      <c r="H49" s="57">
        <f t="shared" si="24"/>
        <v>9.17</v>
      </c>
      <c r="K49" s="52"/>
      <c r="L49" s="57">
        <f t="shared" ref="L49:O49" si="25">L42-L45</f>
        <v>7.24</v>
      </c>
      <c r="M49" s="57">
        <f t="shared" si="25"/>
        <v>7.68</v>
      </c>
      <c r="N49" s="57">
        <f t="shared" si="25"/>
        <v>7.93</v>
      </c>
      <c r="O49" s="57">
        <f t="shared" si="25"/>
        <v>8.79</v>
      </c>
    </row>
    <row r="50" ht="15" spans="4:15">
      <c r="D50" s="52"/>
      <c r="E50" s="57">
        <f t="shared" ref="E50:H50" si="26">E43-E46</f>
        <v>10.06</v>
      </c>
      <c r="F50" s="57">
        <f t="shared" si="26"/>
        <v>9.69</v>
      </c>
      <c r="G50" s="57">
        <f t="shared" si="26"/>
        <v>9.33</v>
      </c>
      <c r="H50" s="57">
        <f t="shared" si="26"/>
        <v>9.21</v>
      </c>
      <c r="K50" s="52"/>
      <c r="L50" s="57">
        <f t="shared" ref="L50:O50" si="27">L43-L46</f>
        <v>7.31</v>
      </c>
      <c r="M50" s="57">
        <f t="shared" si="27"/>
        <v>7.59</v>
      </c>
      <c r="N50" s="57">
        <f t="shared" si="27"/>
        <v>8.05</v>
      </c>
      <c r="O50" s="57">
        <f t="shared" si="27"/>
        <v>8.5</v>
      </c>
    </row>
    <row r="51" ht="15" spans="4:15">
      <c r="D51" s="58" t="s">
        <v>20</v>
      </c>
      <c r="E51" s="57">
        <f t="shared" ref="E51:H51" si="28">AVERAGE(E48:E50)</f>
        <v>9.94333333333333</v>
      </c>
      <c r="F51" s="57">
        <f t="shared" si="28"/>
        <v>9.57666666666667</v>
      </c>
      <c r="G51" s="57">
        <f t="shared" si="28"/>
        <v>9.20666666666667</v>
      </c>
      <c r="H51" s="57">
        <f t="shared" si="28"/>
        <v>9.11333333333333</v>
      </c>
      <c r="K51" s="58" t="s">
        <v>20</v>
      </c>
      <c r="L51" s="57">
        <f t="shared" ref="L51:O51" si="29">AVERAGE(L48:L50)</f>
        <v>7.19</v>
      </c>
      <c r="M51" s="57">
        <f t="shared" si="29"/>
        <v>7.55666666666667</v>
      </c>
      <c r="N51" s="57">
        <f t="shared" si="29"/>
        <v>7.90666666666667</v>
      </c>
      <c r="O51" s="57">
        <f t="shared" si="29"/>
        <v>8.56666666666667</v>
      </c>
    </row>
    <row r="52" ht="15" spans="4:15">
      <c r="D52" s="52" t="s">
        <v>22</v>
      </c>
      <c r="E52" s="59">
        <f>E48-E51</f>
        <v>-0.173333333333334</v>
      </c>
      <c r="F52" s="59">
        <f>F48-E51</f>
        <v>-0.533333333333333</v>
      </c>
      <c r="G52" s="59">
        <f>G48-E51</f>
        <v>-0.693333333333333</v>
      </c>
      <c r="H52" s="59">
        <f>H48-E51</f>
        <v>-0.983333333333336</v>
      </c>
      <c r="K52" s="52" t="s">
        <v>22</v>
      </c>
      <c r="L52" s="59">
        <f>L48-L51</f>
        <v>-0.169999999999999</v>
      </c>
      <c r="M52" s="59">
        <f>M48-L51</f>
        <v>0.21</v>
      </c>
      <c r="N52" s="59">
        <f>N48-L51</f>
        <v>0.55</v>
      </c>
      <c r="O52" s="59">
        <f>O48-L51</f>
        <v>1.22</v>
      </c>
    </row>
    <row r="53" ht="15" spans="4:15">
      <c r="D53" s="52"/>
      <c r="E53" s="59">
        <f>E49-E51</f>
        <v>0.0566666666666666</v>
      </c>
      <c r="F53" s="59">
        <f>F49-E51</f>
        <v>-0.313333333333334</v>
      </c>
      <c r="G53" s="59">
        <f>G49-E51</f>
        <v>-0.903333333333334</v>
      </c>
      <c r="H53" s="59">
        <f>H49-E51</f>
        <v>-0.773333333333332</v>
      </c>
      <c r="K53" s="52"/>
      <c r="L53" s="59">
        <f>L49-L51</f>
        <v>0.0499999999999998</v>
      </c>
      <c r="M53" s="59">
        <f>M49-L51</f>
        <v>0.490000000000001</v>
      </c>
      <c r="N53" s="59">
        <f>N49-L51</f>
        <v>0.740000000000001</v>
      </c>
      <c r="O53" s="59">
        <f>O49-L51</f>
        <v>1.6</v>
      </c>
    </row>
    <row r="54" ht="15" spans="4:15">
      <c r="D54" s="52"/>
      <c r="E54" s="59">
        <f>E50-E51</f>
        <v>0.116666666666665</v>
      </c>
      <c r="F54" s="59">
        <f>F50-E51</f>
        <v>-0.253333333333332</v>
      </c>
      <c r="G54" s="59">
        <f>G50-E51</f>
        <v>-0.613333333333335</v>
      </c>
      <c r="H54" s="59">
        <f>H50-E51</f>
        <v>-0.733333333333336</v>
      </c>
      <c r="K54" s="52"/>
      <c r="L54" s="59">
        <f>L50-L51</f>
        <v>0.12</v>
      </c>
      <c r="M54" s="59">
        <f>M50-L51</f>
        <v>0.400000000000001</v>
      </c>
      <c r="N54" s="59">
        <f>N50-L51</f>
        <v>0.859999999999999</v>
      </c>
      <c r="O54" s="59">
        <f>O50-L51</f>
        <v>1.31</v>
      </c>
    </row>
    <row r="55" ht="15" spans="4:15">
      <c r="D55" s="52" t="s">
        <v>23</v>
      </c>
      <c r="E55" s="60">
        <f t="shared" ref="E55:H55" si="30">2^(-E52)</f>
        <v>1.1276609270458</v>
      </c>
      <c r="F55" s="60">
        <f t="shared" si="30"/>
        <v>1.44726923744038</v>
      </c>
      <c r="G55" s="60">
        <f t="shared" si="30"/>
        <v>1.61701530431972</v>
      </c>
      <c r="H55" s="60">
        <f t="shared" si="30"/>
        <v>1.9770280407058</v>
      </c>
      <c r="K55" s="52" t="s">
        <v>23</v>
      </c>
      <c r="L55" s="60">
        <f t="shared" ref="L55:O55" si="31">2^(-L52)</f>
        <v>1.12505848468881</v>
      </c>
      <c r="M55" s="60">
        <f t="shared" si="31"/>
        <v>0.864537231307865</v>
      </c>
      <c r="N55" s="60">
        <f t="shared" si="31"/>
        <v>0.683020128377198</v>
      </c>
      <c r="O55" s="60">
        <f t="shared" si="31"/>
        <v>0.429282718218876</v>
      </c>
    </row>
    <row r="56" ht="15" spans="4:15">
      <c r="D56" s="52"/>
      <c r="E56" s="60">
        <f t="shared" ref="E56:H56" si="32">2^(-E53)</f>
        <v>0.961483052482653</v>
      </c>
      <c r="F56" s="60">
        <f t="shared" si="32"/>
        <v>1.24257534448593</v>
      </c>
      <c r="G56" s="60">
        <f t="shared" si="32"/>
        <v>1.87038249570064</v>
      </c>
      <c r="H56" s="60">
        <f t="shared" si="32"/>
        <v>1.7092143485298</v>
      </c>
      <c r="K56" s="52"/>
      <c r="L56" s="60">
        <f t="shared" ref="L56:O56" si="33">2^(-L53)</f>
        <v>0.965936328924846</v>
      </c>
      <c r="M56" s="60">
        <f t="shared" si="33"/>
        <v>0.712025097798535</v>
      </c>
      <c r="N56" s="60">
        <f t="shared" si="33"/>
        <v>0.598739352309464</v>
      </c>
      <c r="O56" s="60">
        <f t="shared" si="33"/>
        <v>0.329876977693223</v>
      </c>
    </row>
    <row r="57" ht="15" spans="4:15">
      <c r="D57" s="52"/>
      <c r="E57" s="60">
        <f t="shared" ref="E57:H57" si="34">2^(-E54)</f>
        <v>0.92231619358594</v>
      </c>
      <c r="F57" s="60">
        <f t="shared" si="34"/>
        <v>1.19195794352358</v>
      </c>
      <c r="G57" s="60">
        <f t="shared" si="34"/>
        <v>1.52978969352399</v>
      </c>
      <c r="H57" s="60">
        <f t="shared" si="34"/>
        <v>1.66247579228558</v>
      </c>
      <c r="K57" s="52"/>
      <c r="L57" s="60">
        <f t="shared" ref="L57:O57" si="35">2^(-L54)</f>
        <v>0.920187650624875</v>
      </c>
      <c r="M57" s="60">
        <f t="shared" si="35"/>
        <v>0.757858283255198</v>
      </c>
      <c r="N57" s="60">
        <f t="shared" si="35"/>
        <v>0.550952557938306</v>
      </c>
      <c r="O57" s="60">
        <f t="shared" si="35"/>
        <v>0.403320879611063</v>
      </c>
    </row>
    <row r="58" ht="14.25" spans="4:15">
      <c r="D58" s="58" t="s">
        <v>20</v>
      </c>
      <c r="E58" s="61">
        <f t="shared" ref="E58:H58" si="36">AVERAGE(E55:E57)</f>
        <v>1.0038200577048</v>
      </c>
      <c r="F58" s="61">
        <f t="shared" si="36"/>
        <v>1.29393417514997</v>
      </c>
      <c r="G58" s="61">
        <f t="shared" si="36"/>
        <v>1.67239583118145</v>
      </c>
      <c r="H58" s="61">
        <f t="shared" si="36"/>
        <v>1.78290606050706</v>
      </c>
      <c r="K58" s="58" t="s">
        <v>20</v>
      </c>
      <c r="L58" s="61">
        <f t="shared" ref="L58:O58" si="37">AVERAGE(L55:L57)</f>
        <v>1.00372748807951</v>
      </c>
      <c r="M58" s="61">
        <f t="shared" si="37"/>
        <v>0.778140204120533</v>
      </c>
      <c r="N58" s="61">
        <f t="shared" si="37"/>
        <v>0.610904012874989</v>
      </c>
      <c r="O58" s="61">
        <f t="shared" si="37"/>
        <v>0.387493525174388</v>
      </c>
    </row>
    <row r="59" ht="15" spans="4:15">
      <c r="D59" s="58" t="s">
        <v>24</v>
      </c>
      <c r="E59" s="60">
        <f t="shared" ref="E59:H59" si="38">STDEV(E55:E57)</f>
        <v>0.109022618746344</v>
      </c>
      <c r="F59" s="60">
        <f t="shared" si="38"/>
        <v>0.135182326195954</v>
      </c>
      <c r="G59" s="60">
        <f t="shared" si="38"/>
        <v>0.176921214924177</v>
      </c>
      <c r="H59" s="60">
        <f t="shared" si="38"/>
        <v>0.169731053602923</v>
      </c>
      <c r="K59" s="58" t="s">
        <v>24</v>
      </c>
      <c r="L59" s="60">
        <f t="shared" ref="L59:O59" si="39">STDEV(L55:L57)</f>
        <v>0.107536707431476</v>
      </c>
      <c r="M59" s="60">
        <f t="shared" si="39"/>
        <v>0.0782528271207034</v>
      </c>
      <c r="N59" s="60">
        <f t="shared" si="39"/>
        <v>0.0668688643197547</v>
      </c>
      <c r="O59" s="60">
        <f t="shared" si="39"/>
        <v>0.0515582599949947</v>
      </c>
    </row>
    <row r="60" ht="15" spans="4:15">
      <c r="D60" s="58" t="s">
        <v>36</v>
      </c>
      <c r="E60" s="60"/>
      <c r="F60" s="60">
        <f>TTEST(F55:F57,E55:E57,2,2)</f>
        <v>0.0444098649636093</v>
      </c>
      <c r="G60" s="60">
        <f>TTEST(G55:G57,E55:E57,2,2)</f>
        <v>0.00508254666235595</v>
      </c>
      <c r="H60" s="60">
        <f>TTEST(H55:H57,E55:E57,2,2)</f>
        <v>0.00259749381494409</v>
      </c>
      <c r="K60" s="58" t="s">
        <v>36</v>
      </c>
      <c r="L60" s="60"/>
      <c r="M60" s="60">
        <f>TTEST(M55:M57,L55:L57,2,2)</f>
        <v>0.0424769941704602</v>
      </c>
      <c r="N60" s="60">
        <f>TTEST(N55:N57,L55:L57,2,2)</f>
        <v>0.00579573873919907</v>
      </c>
      <c r="O60" s="60">
        <f>TTEST(O55:O57,L55:L57,2,2)</f>
        <v>0.000862112755807837</v>
      </c>
    </row>
    <row r="61" ht="15" spans="7:15">
      <c r="G61" s="60">
        <f>TTEST(G55:G57,F55:F57,2,2)</f>
        <v>0.0422173076242647</v>
      </c>
      <c r="H61" s="60">
        <f>TTEST(H55:H57,F55:F57,2,2)</f>
        <v>0.0174951062142149</v>
      </c>
      <c r="N61" s="60">
        <f>TTEST(N55:N57,M55:M57,2,2)</f>
        <v>0.0481152184090862</v>
      </c>
      <c r="O61" s="60">
        <f>TTEST(O55:O57,M55:M57,2,2)</f>
        <v>0.00195138414717266</v>
      </c>
    </row>
    <row r="65" spans="18:18">
      <c r="R65" t="s">
        <v>0</v>
      </c>
    </row>
    <row r="84" spans="18:18">
      <c r="R84" t="s">
        <v>1</v>
      </c>
    </row>
  </sheetData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G43"/>
  <sheetViews>
    <sheetView topLeftCell="M16" workbookViewId="0">
      <selection activeCell="Y47" sqref="Y47"/>
    </sheetView>
  </sheetViews>
  <sheetFormatPr defaultColWidth="9" defaultRowHeight="13.5"/>
  <cols>
    <col min="1" max="1" width="9" style="21"/>
    <col min="2" max="2" width="16.875" style="21" customWidth="1"/>
    <col min="3" max="3" width="5.125" style="21" customWidth="1"/>
    <col min="4" max="4" width="16.875" style="21" customWidth="1"/>
    <col min="5" max="5" width="9.75" style="21" customWidth="1"/>
    <col min="6" max="7" width="9" style="21"/>
    <col min="8" max="8" width="17.375" style="21" customWidth="1"/>
    <col min="9" max="11" width="9" style="21"/>
    <col min="12" max="12" width="18.625" style="21" customWidth="1"/>
    <col min="13" max="13" width="9.75" style="21" customWidth="1"/>
    <col min="14" max="15" width="9" style="21"/>
    <col min="16" max="16" width="17.125" style="21" customWidth="1"/>
    <col min="17" max="19" width="9" style="21"/>
    <col min="20" max="20" width="18.5" style="21" customWidth="1"/>
    <col min="21" max="21" width="9.75" style="21" customWidth="1"/>
    <col min="22" max="23" width="9" style="21"/>
    <col min="24" max="24" width="17.25" style="21" customWidth="1"/>
    <col min="25" max="27" width="9" style="21"/>
    <col min="28" max="28" width="15.75" style="21" customWidth="1"/>
    <col min="29" max="29" width="9.75" style="21" customWidth="1"/>
    <col min="30" max="31" width="9" style="21"/>
    <col min="32" max="32" width="17.125" style="21" customWidth="1"/>
    <col min="33" max="16384" width="9" style="21"/>
  </cols>
  <sheetData>
    <row r="1" s="21" customFormat="1" spans="4:28">
      <c r="D1" s="22" t="s">
        <v>31</v>
      </c>
      <c r="L1" s="22" t="s">
        <v>32</v>
      </c>
      <c r="T1" s="22" t="s">
        <v>33</v>
      </c>
      <c r="AB1" s="22" t="s">
        <v>141</v>
      </c>
    </row>
    <row r="2" s="21" customFormat="1" spans="2:2">
      <c r="B2" s="21" t="s">
        <v>142</v>
      </c>
    </row>
    <row r="3" s="21" customFormat="1" spans="3:33">
      <c r="C3" s="1"/>
      <c r="D3" s="23" t="s">
        <v>143</v>
      </c>
      <c r="E3" s="23"/>
      <c r="F3" s="23"/>
      <c r="G3" s="23"/>
      <c r="H3" s="23"/>
      <c r="I3" s="23"/>
      <c r="J3" s="23"/>
      <c r="L3" s="23" t="s">
        <v>143</v>
      </c>
      <c r="M3" s="23"/>
      <c r="N3" s="23"/>
      <c r="O3" s="23"/>
      <c r="P3" s="23"/>
      <c r="Q3" s="23"/>
      <c r="T3" s="23" t="s">
        <v>143</v>
      </c>
      <c r="U3" s="23"/>
      <c r="V3" s="23"/>
      <c r="W3" s="23"/>
      <c r="X3" s="23"/>
      <c r="Y3" s="23"/>
      <c r="AB3" s="23" t="s">
        <v>143</v>
      </c>
      <c r="AC3" s="23"/>
      <c r="AD3" s="23"/>
      <c r="AE3" s="23"/>
      <c r="AF3" s="23"/>
      <c r="AG3" s="23"/>
    </row>
    <row r="4" s="21" customFormat="1" spans="4:33">
      <c r="D4" s="24">
        <v>0.5958</v>
      </c>
      <c r="E4" s="25">
        <v>0.6577</v>
      </c>
      <c r="F4" s="26">
        <v>0.6879</v>
      </c>
      <c r="G4" s="27"/>
      <c r="H4" s="27"/>
      <c r="I4" s="9">
        <v>0.0401</v>
      </c>
      <c r="L4" s="24">
        <v>0.8232</v>
      </c>
      <c r="M4" s="25">
        <v>0.925</v>
      </c>
      <c r="N4" s="26">
        <v>0.8393</v>
      </c>
      <c r="O4" s="27"/>
      <c r="P4" s="27"/>
      <c r="Q4" s="9">
        <v>0.0467</v>
      </c>
      <c r="T4" s="24">
        <v>0.8967</v>
      </c>
      <c r="U4" s="25">
        <v>0.9382</v>
      </c>
      <c r="V4" s="26">
        <v>0.8463</v>
      </c>
      <c r="W4" s="27"/>
      <c r="X4" s="27"/>
      <c r="Y4" s="9">
        <v>0.0413</v>
      </c>
      <c r="AB4" s="24">
        <v>1.0519</v>
      </c>
      <c r="AC4" s="25">
        <v>1.288</v>
      </c>
      <c r="AD4" s="26">
        <v>1.1594</v>
      </c>
      <c r="AE4" s="27"/>
      <c r="AF4" s="27"/>
      <c r="AG4" s="9">
        <v>0.0398</v>
      </c>
    </row>
    <row r="5" s="21" customFormat="1" spans="4:33">
      <c r="D5" s="24">
        <v>0.6279</v>
      </c>
      <c r="E5" s="25">
        <v>0.6428</v>
      </c>
      <c r="F5" s="26">
        <v>0.6801</v>
      </c>
      <c r="G5" s="27"/>
      <c r="H5" s="27"/>
      <c r="I5" s="9">
        <v>0.0477</v>
      </c>
      <c r="L5" s="24">
        <v>0.6837</v>
      </c>
      <c r="M5" s="25">
        <v>0.7948</v>
      </c>
      <c r="N5" s="26">
        <v>0.7029</v>
      </c>
      <c r="O5" s="27"/>
      <c r="P5" s="27"/>
      <c r="Q5" s="9">
        <v>0.0433</v>
      </c>
      <c r="T5" s="24">
        <v>0.8809</v>
      </c>
      <c r="U5" s="25">
        <v>1.1961</v>
      </c>
      <c r="V5" s="26">
        <v>0.9032</v>
      </c>
      <c r="W5" s="27"/>
      <c r="X5" s="27"/>
      <c r="Y5" s="9">
        <v>0.0351</v>
      </c>
      <c r="AB5" s="24">
        <v>0.9963</v>
      </c>
      <c r="AC5" s="25">
        <v>1.2308</v>
      </c>
      <c r="AD5" s="26">
        <v>1.016</v>
      </c>
      <c r="AE5" s="27"/>
      <c r="AF5" s="27"/>
      <c r="AG5" s="9">
        <v>0.043</v>
      </c>
    </row>
    <row r="6" s="21" customFormat="1" spans="4:33">
      <c r="D6" s="24">
        <v>0.6705</v>
      </c>
      <c r="E6" s="25">
        <v>0.6406</v>
      </c>
      <c r="F6" s="26">
        <v>0.6227</v>
      </c>
      <c r="G6" s="27"/>
      <c r="H6" s="27"/>
      <c r="I6" s="9">
        <v>0.0349</v>
      </c>
      <c r="L6" s="24">
        <v>0.6557</v>
      </c>
      <c r="M6" s="25">
        <v>0.7702</v>
      </c>
      <c r="N6" s="26">
        <v>0.7656</v>
      </c>
      <c r="O6" s="27"/>
      <c r="P6" s="27"/>
      <c r="Q6" s="9">
        <v>0.0356</v>
      </c>
      <c r="T6" s="24">
        <v>0.7694</v>
      </c>
      <c r="U6" s="25">
        <v>0.9941</v>
      </c>
      <c r="V6" s="26">
        <v>0.9799</v>
      </c>
      <c r="W6" s="27"/>
      <c r="X6" s="27"/>
      <c r="Y6" s="9">
        <v>0.0452</v>
      </c>
      <c r="AB6" s="24">
        <v>0.8993</v>
      </c>
      <c r="AC6" s="25">
        <v>1.0107</v>
      </c>
      <c r="AD6" s="26">
        <v>1.1934</v>
      </c>
      <c r="AE6" s="27"/>
      <c r="AF6" s="27"/>
      <c r="AG6" s="9">
        <v>0.0455</v>
      </c>
    </row>
    <row r="7" s="21" customFormat="1" spans="4:33">
      <c r="D7" s="24">
        <v>0.7018</v>
      </c>
      <c r="E7" s="25">
        <v>0.6469</v>
      </c>
      <c r="F7" s="26">
        <v>0.6104</v>
      </c>
      <c r="G7" s="27"/>
      <c r="H7" s="27"/>
      <c r="I7" s="9">
        <v>0.047</v>
      </c>
      <c r="L7" s="24">
        <v>0.6811</v>
      </c>
      <c r="M7" s="25">
        <v>0.9271</v>
      </c>
      <c r="N7" s="26">
        <v>0.8344</v>
      </c>
      <c r="O7" s="27"/>
      <c r="P7" s="27"/>
      <c r="Q7" s="9">
        <v>0.0388</v>
      </c>
      <c r="T7" s="24">
        <v>0.743</v>
      </c>
      <c r="U7" s="25">
        <v>1.072</v>
      </c>
      <c r="V7" s="26">
        <v>0.8494</v>
      </c>
      <c r="W7" s="27"/>
      <c r="X7" s="27"/>
      <c r="Y7" s="9">
        <v>0.0402</v>
      </c>
      <c r="AB7" s="24">
        <v>0.8476</v>
      </c>
      <c r="AC7" s="25">
        <v>1.3171</v>
      </c>
      <c r="AD7" s="26">
        <v>0.9997</v>
      </c>
      <c r="AE7" s="27"/>
      <c r="AF7" s="27"/>
      <c r="AG7" s="9">
        <v>0.0366</v>
      </c>
    </row>
    <row r="8" s="21" customFormat="1" spans="4:33">
      <c r="D8" s="24">
        <v>0.7087</v>
      </c>
      <c r="E8" s="25">
        <v>0.6013</v>
      </c>
      <c r="F8" s="26">
        <v>0.6591</v>
      </c>
      <c r="G8" s="27"/>
      <c r="H8" s="27"/>
      <c r="I8" s="9">
        <v>0.0337</v>
      </c>
      <c r="L8" s="24">
        <v>0.6844</v>
      </c>
      <c r="M8" s="25">
        <v>0.8001</v>
      </c>
      <c r="N8" s="26">
        <v>0.6833</v>
      </c>
      <c r="O8" s="27"/>
      <c r="P8" s="27"/>
      <c r="Q8" s="9">
        <v>0.0384</v>
      </c>
      <c r="T8" s="24">
        <v>0.9292</v>
      </c>
      <c r="U8" s="25">
        <v>1.0137</v>
      </c>
      <c r="V8" s="26">
        <v>0.9402</v>
      </c>
      <c r="W8" s="27"/>
      <c r="X8" s="27"/>
      <c r="Y8" s="9">
        <v>0.0342</v>
      </c>
      <c r="AB8" s="24">
        <v>0.9286</v>
      </c>
      <c r="AC8" s="25">
        <v>1.2373</v>
      </c>
      <c r="AD8" s="26">
        <v>0.9469</v>
      </c>
      <c r="AE8" s="27"/>
      <c r="AF8" s="27"/>
      <c r="AG8" s="9">
        <v>0.035</v>
      </c>
    </row>
    <row r="9" s="21" customFormat="1" spans="4:33">
      <c r="D9" s="24">
        <v>0.6908</v>
      </c>
      <c r="E9" s="25">
        <v>0.6727</v>
      </c>
      <c r="F9" s="26">
        <v>0.6072</v>
      </c>
      <c r="G9" s="27"/>
      <c r="H9" s="27"/>
      <c r="I9" s="9">
        <v>0.0481</v>
      </c>
      <c r="L9" s="24">
        <v>0.7821</v>
      </c>
      <c r="M9" s="25">
        <v>0.7637</v>
      </c>
      <c r="N9" s="26">
        <v>0.7912</v>
      </c>
      <c r="O9" s="27"/>
      <c r="P9" s="27"/>
      <c r="Q9" s="9">
        <v>0.0426</v>
      </c>
      <c r="T9" s="24">
        <v>0.9264</v>
      </c>
      <c r="U9" s="25">
        <v>0.9698</v>
      </c>
      <c r="V9" s="26">
        <v>1.0095</v>
      </c>
      <c r="W9" s="27"/>
      <c r="X9" s="27"/>
      <c r="Y9" s="9">
        <v>0.0409</v>
      </c>
      <c r="AB9" s="24">
        <v>1.0214</v>
      </c>
      <c r="AC9" s="25">
        <v>1.2556</v>
      </c>
      <c r="AD9" s="26">
        <v>1.0012</v>
      </c>
      <c r="AE9" s="27"/>
      <c r="AF9" s="27"/>
      <c r="AG9" s="9">
        <v>0.0374</v>
      </c>
    </row>
    <row r="10" s="21" customFormat="1" spans="4:33">
      <c r="D10" s="27"/>
      <c r="E10" s="27"/>
      <c r="F10" s="27"/>
      <c r="G10" s="27"/>
      <c r="H10" s="27"/>
      <c r="I10" s="9"/>
      <c r="L10" s="27"/>
      <c r="M10" s="27"/>
      <c r="N10" s="27"/>
      <c r="O10" s="27"/>
      <c r="P10" s="27"/>
      <c r="Q10" s="9"/>
      <c r="T10" s="27"/>
      <c r="U10" s="27"/>
      <c r="V10" s="27"/>
      <c r="W10" s="27"/>
      <c r="X10" s="27"/>
      <c r="Y10" s="9"/>
      <c r="AB10" s="27"/>
      <c r="AC10" s="27"/>
      <c r="AD10" s="27"/>
      <c r="AE10" s="27"/>
      <c r="AF10" s="27"/>
      <c r="AG10" s="9"/>
    </row>
    <row r="13" s="21" customFormat="1" spans="4:30">
      <c r="D13" s="28"/>
      <c r="E13" s="29" t="s">
        <v>13</v>
      </c>
      <c r="F13" s="30"/>
      <c r="G13" s="29"/>
      <c r="H13" s="29"/>
      <c r="I13" s="29"/>
      <c r="J13" s="43"/>
      <c r="L13" s="28"/>
      <c r="M13" s="29" t="s">
        <v>13</v>
      </c>
      <c r="N13" s="30"/>
      <c r="T13" s="28"/>
      <c r="U13" s="29" t="s">
        <v>13</v>
      </c>
      <c r="V13" s="30"/>
      <c r="AB13" s="28"/>
      <c r="AC13" s="29" t="s">
        <v>13</v>
      </c>
      <c r="AD13" s="30"/>
    </row>
    <row r="14" s="21" customFormat="1" ht="25.5" spans="4:30">
      <c r="D14" s="31"/>
      <c r="E14" s="29" t="s">
        <v>15</v>
      </c>
      <c r="F14" s="30"/>
      <c r="L14" s="31"/>
      <c r="M14" s="29" t="s">
        <v>15</v>
      </c>
      <c r="N14" s="30"/>
      <c r="T14" s="31"/>
      <c r="U14" s="29" t="s">
        <v>15</v>
      </c>
      <c r="V14" s="30"/>
      <c r="AB14" s="31"/>
      <c r="AC14" s="29" t="s">
        <v>15</v>
      </c>
      <c r="AD14" s="30"/>
    </row>
    <row r="15" s="21" customFormat="1" ht="38.25" spans="4:30">
      <c r="D15" s="32"/>
      <c r="E15" s="29" t="s">
        <v>144</v>
      </c>
      <c r="F15" s="30"/>
      <c r="K15" s="1"/>
      <c r="L15" s="32"/>
      <c r="M15" s="29" t="s">
        <v>144</v>
      </c>
      <c r="N15" s="30"/>
      <c r="T15" s="32"/>
      <c r="U15" s="29" t="s">
        <v>144</v>
      </c>
      <c r="V15" s="30"/>
      <c r="AB15" s="32"/>
      <c r="AC15" s="29" t="s">
        <v>144</v>
      </c>
      <c r="AD15" s="30"/>
    </row>
    <row r="16" s="21" customFormat="1" spans="10:11">
      <c r="J16" s="49"/>
      <c r="K16" s="1"/>
    </row>
    <row r="17" s="21" customFormat="1" spans="8:33">
      <c r="H17" s="33"/>
      <c r="I17" s="33"/>
      <c r="P17" s="33"/>
      <c r="Q17" s="33"/>
      <c r="X17" s="33"/>
      <c r="Y17" s="33"/>
      <c r="AF17" s="33"/>
      <c r="AG17" s="33"/>
    </row>
    <row r="18" s="21" customFormat="1" spans="8:32">
      <c r="H18" s="33"/>
      <c r="P18" s="33"/>
      <c r="X18" s="33"/>
      <c r="AF18" s="33"/>
    </row>
    <row r="19" s="21" customFormat="1" ht="38.25" spans="4:33">
      <c r="D19" s="34"/>
      <c r="E19" s="6" t="s">
        <v>13</v>
      </c>
      <c r="F19" s="6" t="s">
        <v>15</v>
      </c>
      <c r="G19" s="7" t="s">
        <v>144</v>
      </c>
      <c r="H19" s="35" t="s">
        <v>142</v>
      </c>
      <c r="I19" s="33"/>
      <c r="L19" s="34"/>
      <c r="M19" s="6" t="s">
        <v>13</v>
      </c>
      <c r="N19" s="6" t="s">
        <v>15</v>
      </c>
      <c r="O19" s="7" t="s">
        <v>144</v>
      </c>
      <c r="P19" s="35" t="s">
        <v>142</v>
      </c>
      <c r="Q19" s="33"/>
      <c r="T19" s="34"/>
      <c r="U19" s="6" t="s">
        <v>13</v>
      </c>
      <c r="V19" s="6" t="s">
        <v>15</v>
      </c>
      <c r="W19" s="7" t="s">
        <v>144</v>
      </c>
      <c r="X19" s="35" t="s">
        <v>142</v>
      </c>
      <c r="Y19" s="33"/>
      <c r="AB19" s="34"/>
      <c r="AC19" s="6" t="s">
        <v>13</v>
      </c>
      <c r="AD19" s="6" t="s">
        <v>15</v>
      </c>
      <c r="AE19" s="7" t="s">
        <v>144</v>
      </c>
      <c r="AF19" s="35" t="s">
        <v>142</v>
      </c>
      <c r="AG19" s="33"/>
    </row>
    <row r="20" s="21" customFormat="1" ht="15" spans="4:33">
      <c r="D20" s="36">
        <v>1</v>
      </c>
      <c r="E20" s="17">
        <f t="shared" ref="E20:G20" si="0">D4</f>
        <v>0.5958</v>
      </c>
      <c r="F20" s="17">
        <f t="shared" si="0"/>
        <v>0.6577</v>
      </c>
      <c r="G20" s="17">
        <f t="shared" si="0"/>
        <v>0.6879</v>
      </c>
      <c r="H20" s="9">
        <f t="shared" ref="H20:H25" si="1">I4</f>
        <v>0.0401</v>
      </c>
      <c r="I20" s="33"/>
      <c r="L20" s="36">
        <v>1</v>
      </c>
      <c r="M20" s="17">
        <f t="shared" ref="M20:O20" si="2">L4</f>
        <v>0.8232</v>
      </c>
      <c r="N20" s="17">
        <f t="shared" si="2"/>
        <v>0.925</v>
      </c>
      <c r="O20" s="17">
        <f t="shared" si="2"/>
        <v>0.8393</v>
      </c>
      <c r="P20" s="9">
        <f t="shared" ref="P20:P25" si="3">Q4</f>
        <v>0.0467</v>
      </c>
      <c r="Q20" s="33"/>
      <c r="T20" s="36">
        <v>1</v>
      </c>
      <c r="U20" s="17">
        <f t="shared" ref="U20:W20" si="4">T4</f>
        <v>0.8967</v>
      </c>
      <c r="V20" s="17">
        <f t="shared" si="4"/>
        <v>0.9382</v>
      </c>
      <c r="W20" s="17">
        <f t="shared" si="4"/>
        <v>0.8463</v>
      </c>
      <c r="X20" s="9">
        <f t="shared" ref="X20:X25" si="5">Y4</f>
        <v>0.0413</v>
      </c>
      <c r="Y20" s="33"/>
      <c r="AB20" s="36">
        <v>1</v>
      </c>
      <c r="AC20" s="17">
        <f t="shared" ref="AC20:AE20" si="6">AB4</f>
        <v>1.0519</v>
      </c>
      <c r="AD20" s="17">
        <f t="shared" si="6"/>
        <v>1.288</v>
      </c>
      <c r="AE20" s="17">
        <f t="shared" si="6"/>
        <v>1.1594</v>
      </c>
      <c r="AF20" s="9">
        <f t="shared" ref="AF20:AF25" si="7">AG4</f>
        <v>0.0398</v>
      </c>
      <c r="AG20" s="33"/>
    </row>
    <row r="21" s="21" customFormat="1" ht="15" spans="4:33">
      <c r="D21" s="36">
        <v>2</v>
      </c>
      <c r="E21" s="17">
        <f t="shared" ref="E21:G21" si="8">D5</f>
        <v>0.6279</v>
      </c>
      <c r="F21" s="17">
        <f t="shared" si="8"/>
        <v>0.6428</v>
      </c>
      <c r="G21" s="17">
        <f t="shared" si="8"/>
        <v>0.6801</v>
      </c>
      <c r="H21" s="9">
        <f t="shared" si="1"/>
        <v>0.0477</v>
      </c>
      <c r="I21" s="33"/>
      <c r="L21" s="36">
        <v>2</v>
      </c>
      <c r="M21" s="17">
        <f t="shared" ref="M21:O21" si="9">L5</f>
        <v>0.6837</v>
      </c>
      <c r="N21" s="17">
        <f t="shared" si="9"/>
        <v>0.7948</v>
      </c>
      <c r="O21" s="17">
        <f t="shared" si="9"/>
        <v>0.7029</v>
      </c>
      <c r="P21" s="9">
        <f t="shared" si="3"/>
        <v>0.0433</v>
      </c>
      <c r="Q21" s="33"/>
      <c r="T21" s="36">
        <v>2</v>
      </c>
      <c r="U21" s="17">
        <f t="shared" ref="U21:W21" si="10">T5</f>
        <v>0.8809</v>
      </c>
      <c r="V21" s="17">
        <f t="shared" si="10"/>
        <v>1.1961</v>
      </c>
      <c r="W21" s="17">
        <f t="shared" si="10"/>
        <v>0.9032</v>
      </c>
      <c r="X21" s="9">
        <f t="shared" si="5"/>
        <v>0.0351</v>
      </c>
      <c r="Y21" s="33"/>
      <c r="AB21" s="36">
        <v>2</v>
      </c>
      <c r="AC21" s="17">
        <f t="shared" ref="AC21:AE21" si="11">AB5</f>
        <v>0.9963</v>
      </c>
      <c r="AD21" s="17">
        <f t="shared" si="11"/>
        <v>1.2308</v>
      </c>
      <c r="AE21" s="17">
        <f t="shared" si="11"/>
        <v>1.016</v>
      </c>
      <c r="AF21" s="9">
        <f t="shared" si="7"/>
        <v>0.043</v>
      </c>
      <c r="AG21" s="33"/>
    </row>
    <row r="22" s="21" customFormat="1" ht="15" spans="4:33">
      <c r="D22" s="36">
        <v>3</v>
      </c>
      <c r="E22" s="17">
        <f t="shared" ref="E22:G22" si="12">D6</f>
        <v>0.6705</v>
      </c>
      <c r="F22" s="17">
        <f t="shared" si="12"/>
        <v>0.6406</v>
      </c>
      <c r="G22" s="17">
        <f t="shared" si="12"/>
        <v>0.6227</v>
      </c>
      <c r="H22" s="9">
        <f t="shared" si="1"/>
        <v>0.0349</v>
      </c>
      <c r="I22" s="33"/>
      <c r="L22" s="36">
        <v>3</v>
      </c>
      <c r="M22" s="17">
        <f t="shared" ref="M22:O22" si="13">L6</f>
        <v>0.6557</v>
      </c>
      <c r="N22" s="17">
        <f t="shared" si="13"/>
        <v>0.7702</v>
      </c>
      <c r="O22" s="17">
        <f t="shared" si="13"/>
        <v>0.7656</v>
      </c>
      <c r="P22" s="9">
        <f t="shared" si="3"/>
        <v>0.0356</v>
      </c>
      <c r="Q22" s="33"/>
      <c r="T22" s="36">
        <v>3</v>
      </c>
      <c r="U22" s="17">
        <f t="shared" ref="U22:W22" si="14">T6</f>
        <v>0.7694</v>
      </c>
      <c r="V22" s="17">
        <f t="shared" si="14"/>
        <v>0.9941</v>
      </c>
      <c r="W22" s="17">
        <f t="shared" si="14"/>
        <v>0.9799</v>
      </c>
      <c r="X22" s="9">
        <f t="shared" si="5"/>
        <v>0.0452</v>
      </c>
      <c r="Y22" s="33"/>
      <c r="AB22" s="36">
        <v>3</v>
      </c>
      <c r="AC22" s="17">
        <f t="shared" ref="AC22:AE22" si="15">AB6</f>
        <v>0.8993</v>
      </c>
      <c r="AD22" s="17">
        <f t="shared" si="15"/>
        <v>1.0107</v>
      </c>
      <c r="AE22" s="17">
        <f t="shared" si="15"/>
        <v>1.1934</v>
      </c>
      <c r="AF22" s="9">
        <f t="shared" si="7"/>
        <v>0.0455</v>
      </c>
      <c r="AG22" s="33"/>
    </row>
    <row r="23" s="21" customFormat="1" ht="15" spans="4:33">
      <c r="D23" s="36">
        <v>4</v>
      </c>
      <c r="E23" s="17">
        <f t="shared" ref="E23:G23" si="16">D7</f>
        <v>0.7018</v>
      </c>
      <c r="F23" s="17">
        <f t="shared" si="16"/>
        <v>0.6469</v>
      </c>
      <c r="G23" s="17">
        <f t="shared" si="16"/>
        <v>0.6104</v>
      </c>
      <c r="H23" s="9">
        <f t="shared" si="1"/>
        <v>0.047</v>
      </c>
      <c r="I23" s="33"/>
      <c r="L23" s="36">
        <v>4</v>
      </c>
      <c r="M23" s="17">
        <f t="shared" ref="M23:O23" si="17">L7</f>
        <v>0.6811</v>
      </c>
      <c r="N23" s="17">
        <f t="shared" si="17"/>
        <v>0.9271</v>
      </c>
      <c r="O23" s="17">
        <f t="shared" si="17"/>
        <v>0.8344</v>
      </c>
      <c r="P23" s="9">
        <f t="shared" si="3"/>
        <v>0.0388</v>
      </c>
      <c r="Q23" s="33"/>
      <c r="T23" s="36">
        <v>4</v>
      </c>
      <c r="U23" s="17">
        <f t="shared" ref="U23:W23" si="18">T7</f>
        <v>0.743</v>
      </c>
      <c r="V23" s="17">
        <f t="shared" si="18"/>
        <v>1.072</v>
      </c>
      <c r="W23" s="17">
        <f t="shared" si="18"/>
        <v>0.8494</v>
      </c>
      <c r="X23" s="9">
        <f t="shared" si="5"/>
        <v>0.0402</v>
      </c>
      <c r="Y23" s="33"/>
      <c r="AB23" s="36">
        <v>4</v>
      </c>
      <c r="AC23" s="17">
        <f t="shared" ref="AC23:AE23" si="19">AB7</f>
        <v>0.8476</v>
      </c>
      <c r="AD23" s="17">
        <f t="shared" si="19"/>
        <v>1.3171</v>
      </c>
      <c r="AE23" s="17">
        <f t="shared" si="19"/>
        <v>0.9997</v>
      </c>
      <c r="AF23" s="9">
        <f t="shared" si="7"/>
        <v>0.0366</v>
      </c>
      <c r="AG23" s="33"/>
    </row>
    <row r="24" s="21" customFormat="1" ht="15" spans="4:33">
      <c r="D24" s="36">
        <v>5</v>
      </c>
      <c r="E24" s="17">
        <f t="shared" ref="E24:G24" si="20">D8</f>
        <v>0.7087</v>
      </c>
      <c r="F24" s="17">
        <f t="shared" si="20"/>
        <v>0.6013</v>
      </c>
      <c r="G24" s="17">
        <f t="shared" si="20"/>
        <v>0.6591</v>
      </c>
      <c r="H24" s="9">
        <f t="shared" si="1"/>
        <v>0.0337</v>
      </c>
      <c r="I24" s="33"/>
      <c r="L24" s="36">
        <v>5</v>
      </c>
      <c r="M24" s="17">
        <f t="shared" ref="M24:O24" si="21">L8</f>
        <v>0.6844</v>
      </c>
      <c r="N24" s="17">
        <f t="shared" si="21"/>
        <v>0.8001</v>
      </c>
      <c r="O24" s="17">
        <f t="shared" si="21"/>
        <v>0.6833</v>
      </c>
      <c r="P24" s="9">
        <f t="shared" si="3"/>
        <v>0.0384</v>
      </c>
      <c r="Q24" s="33"/>
      <c r="T24" s="36">
        <v>5</v>
      </c>
      <c r="U24" s="17">
        <f t="shared" ref="U24:W24" si="22">T8</f>
        <v>0.9292</v>
      </c>
      <c r="V24" s="17">
        <f t="shared" si="22"/>
        <v>1.0137</v>
      </c>
      <c r="W24" s="17">
        <f t="shared" si="22"/>
        <v>0.9402</v>
      </c>
      <c r="X24" s="9">
        <f t="shared" si="5"/>
        <v>0.0342</v>
      </c>
      <c r="Y24" s="33"/>
      <c r="AB24" s="36">
        <v>5</v>
      </c>
      <c r="AC24" s="17">
        <f t="shared" ref="AC24:AE24" si="23">AB8</f>
        <v>0.9286</v>
      </c>
      <c r="AD24" s="17">
        <f t="shared" si="23"/>
        <v>1.2373</v>
      </c>
      <c r="AE24" s="17">
        <f t="shared" si="23"/>
        <v>0.9469</v>
      </c>
      <c r="AF24" s="9">
        <f t="shared" si="7"/>
        <v>0.035</v>
      </c>
      <c r="AG24" s="33"/>
    </row>
    <row r="25" s="21" customFormat="1" ht="15" spans="4:33">
      <c r="D25" s="36">
        <v>6</v>
      </c>
      <c r="E25" s="17">
        <f t="shared" ref="E25:G25" si="24">D9</f>
        <v>0.6908</v>
      </c>
      <c r="F25" s="17">
        <f t="shared" si="24"/>
        <v>0.6727</v>
      </c>
      <c r="G25" s="17">
        <f t="shared" si="24"/>
        <v>0.6072</v>
      </c>
      <c r="H25" s="9">
        <f t="shared" si="1"/>
        <v>0.0481</v>
      </c>
      <c r="I25" s="33"/>
      <c r="L25" s="36">
        <v>6</v>
      </c>
      <c r="M25" s="17">
        <f t="shared" ref="M25:O25" si="25">L9</f>
        <v>0.7821</v>
      </c>
      <c r="N25" s="17">
        <f t="shared" si="25"/>
        <v>0.7637</v>
      </c>
      <c r="O25" s="17">
        <f t="shared" si="25"/>
        <v>0.7912</v>
      </c>
      <c r="P25" s="9">
        <f t="shared" si="3"/>
        <v>0.0426</v>
      </c>
      <c r="Q25" s="33"/>
      <c r="T25" s="36">
        <v>6</v>
      </c>
      <c r="U25" s="17">
        <f t="shared" ref="U25:W25" si="26">T9</f>
        <v>0.9264</v>
      </c>
      <c r="V25" s="17">
        <f t="shared" si="26"/>
        <v>0.9698</v>
      </c>
      <c r="W25" s="17">
        <f t="shared" si="26"/>
        <v>1.0095</v>
      </c>
      <c r="X25" s="9">
        <f t="shared" si="5"/>
        <v>0.0409</v>
      </c>
      <c r="Y25" s="33"/>
      <c r="AB25" s="36">
        <v>6</v>
      </c>
      <c r="AC25" s="17">
        <f t="shared" ref="AC25:AE25" si="27">AB9</f>
        <v>1.0214</v>
      </c>
      <c r="AD25" s="17">
        <f t="shared" si="27"/>
        <v>1.2556</v>
      </c>
      <c r="AE25" s="17">
        <f t="shared" si="27"/>
        <v>1.0012</v>
      </c>
      <c r="AF25" s="9">
        <f t="shared" si="7"/>
        <v>0.0374</v>
      </c>
      <c r="AG25" s="33"/>
    </row>
    <row r="26" s="21" customFormat="1" ht="14.25" spans="4:33">
      <c r="D26" s="37" t="s">
        <v>20</v>
      </c>
      <c r="E26" s="38">
        <f t="shared" ref="E26:H26" si="28">AVERAGE(E20:E25)</f>
        <v>0.665916666666667</v>
      </c>
      <c r="F26" s="38">
        <f t="shared" si="28"/>
        <v>0.643666666666667</v>
      </c>
      <c r="G26" s="38">
        <f t="shared" si="28"/>
        <v>0.644566666666667</v>
      </c>
      <c r="H26" s="38">
        <f t="shared" si="28"/>
        <v>0.0419166666666667</v>
      </c>
      <c r="I26" s="1"/>
      <c r="L26" s="37" t="s">
        <v>20</v>
      </c>
      <c r="M26" s="38">
        <f t="shared" ref="M26:P26" si="29">AVERAGE(M20:M25)</f>
        <v>0.718366666666667</v>
      </c>
      <c r="N26" s="38">
        <f t="shared" si="29"/>
        <v>0.83015</v>
      </c>
      <c r="O26" s="38">
        <f t="shared" si="29"/>
        <v>0.76945</v>
      </c>
      <c r="P26" s="38">
        <f t="shared" si="29"/>
        <v>0.0409</v>
      </c>
      <c r="Q26" s="1"/>
      <c r="T26" s="37" t="s">
        <v>20</v>
      </c>
      <c r="U26" s="38">
        <f t="shared" ref="U26:X26" si="30">AVERAGE(U20:U25)</f>
        <v>0.8576</v>
      </c>
      <c r="V26" s="38">
        <f t="shared" si="30"/>
        <v>1.03065</v>
      </c>
      <c r="W26" s="38">
        <f t="shared" si="30"/>
        <v>0.921416666666667</v>
      </c>
      <c r="X26" s="38">
        <f t="shared" si="30"/>
        <v>0.0394833333333333</v>
      </c>
      <c r="Y26" s="1"/>
      <c r="AB26" s="37" t="s">
        <v>20</v>
      </c>
      <c r="AC26" s="38">
        <f t="shared" ref="AC26:AF26" si="31">AVERAGE(AC20:AC25)</f>
        <v>0.957516666666667</v>
      </c>
      <c r="AD26" s="38">
        <f t="shared" si="31"/>
        <v>1.22325</v>
      </c>
      <c r="AE26" s="38">
        <f t="shared" si="31"/>
        <v>1.05276666666667</v>
      </c>
      <c r="AF26" s="38">
        <f t="shared" si="31"/>
        <v>0.03955</v>
      </c>
      <c r="AG26" s="1"/>
    </row>
    <row r="27" s="21" customFormat="1" ht="14.25" spans="4:33">
      <c r="D27" s="37" t="s">
        <v>24</v>
      </c>
      <c r="E27" s="39">
        <f t="shared" ref="E27:H27" si="32">STDEV(E20:E25)</f>
        <v>0.0449885059394804</v>
      </c>
      <c r="F27" s="39">
        <f t="shared" si="32"/>
        <v>0.0238973359742601</v>
      </c>
      <c r="G27" s="39">
        <f t="shared" si="32"/>
        <v>0.0357586166771964</v>
      </c>
      <c r="H27" s="39">
        <f t="shared" si="32"/>
        <v>0.00659648896509853</v>
      </c>
      <c r="I27" s="50"/>
      <c r="L27" s="37" t="s">
        <v>24</v>
      </c>
      <c r="M27" s="39">
        <f t="shared" ref="M27:P27" si="33">STDEV(M20:M25)</f>
        <v>0.067414231929665</v>
      </c>
      <c r="N27" s="39">
        <f t="shared" si="33"/>
        <v>0.0755752009590448</v>
      </c>
      <c r="O27" s="39">
        <f t="shared" si="33"/>
        <v>0.065476919597672</v>
      </c>
      <c r="P27" s="39">
        <f t="shared" si="33"/>
        <v>0.00402591604482756</v>
      </c>
      <c r="Q27" s="50"/>
      <c r="T27" s="37" t="s">
        <v>24</v>
      </c>
      <c r="U27" s="39">
        <f t="shared" ref="U27:X27" si="34">STDEV(U20:U25)</f>
        <v>0.0810482572298751</v>
      </c>
      <c r="V27" s="39">
        <f t="shared" si="34"/>
        <v>0.092689217280113</v>
      </c>
      <c r="W27" s="39">
        <f t="shared" si="34"/>
        <v>0.067368461958595</v>
      </c>
      <c r="X27" s="39">
        <f t="shared" si="34"/>
        <v>0.00413831688814023</v>
      </c>
      <c r="Y27" s="50"/>
      <c r="AB27" s="37" t="s">
        <v>24</v>
      </c>
      <c r="AC27" s="39">
        <f t="shared" ref="AC27:AF27" si="35">STDEV(AC20:AC25)</f>
        <v>0.078486264191046</v>
      </c>
      <c r="AD27" s="39">
        <f t="shared" si="35"/>
        <v>0.109067699159742</v>
      </c>
      <c r="AE27" s="39">
        <f t="shared" si="35"/>
        <v>0.099179769442496</v>
      </c>
      <c r="AF27" s="39">
        <f t="shared" si="35"/>
        <v>0.00403472427806411</v>
      </c>
      <c r="AG27" s="50"/>
    </row>
    <row r="28" s="21" customFormat="1" ht="14.25" spans="4:33">
      <c r="D28" s="40" t="s">
        <v>36</v>
      </c>
      <c r="E28" s="41"/>
      <c r="F28" s="42">
        <f>TTEST(E20:E25,F20:F25,2,2)</f>
        <v>0.309819297086257</v>
      </c>
      <c r="G28" s="42">
        <f>TTEST(F20:F25,G20:G25,2,2)</f>
        <v>0.960129495180382</v>
      </c>
      <c r="H28" s="39"/>
      <c r="I28" s="50"/>
      <c r="L28" s="40" t="s">
        <v>36</v>
      </c>
      <c r="M28" s="41"/>
      <c r="N28" s="42">
        <f>TTEST(M20:M25,N20:N25,2,2)</f>
        <v>0.0221723222380166</v>
      </c>
      <c r="O28" s="42">
        <f>TTEST(N20:N25,O20:O25,2,2)</f>
        <v>0.167869039951975</v>
      </c>
      <c r="P28" s="39"/>
      <c r="Q28" s="50"/>
      <c r="T28" s="40" t="s">
        <v>36</v>
      </c>
      <c r="U28" s="41"/>
      <c r="V28" s="42">
        <f>TTEST(U20:U25,V20:V25,2,2)</f>
        <v>0.00630308297908843</v>
      </c>
      <c r="W28" s="42">
        <f>TTEST(V20:V25,W20:W25,2,2)</f>
        <v>0.0416877319183686</v>
      </c>
      <c r="X28" s="39"/>
      <c r="Y28" s="50"/>
      <c r="AB28" s="40" t="s">
        <v>36</v>
      </c>
      <c r="AC28" s="41"/>
      <c r="AD28" s="42">
        <f>TTEST(AC20:AC25,AD20:AD25,2,2)</f>
        <v>0.000677332201565929</v>
      </c>
      <c r="AE28" s="42">
        <f>TTEST(AD20:AD25,AE20:AE25,2,2)</f>
        <v>0.0177687983958085</v>
      </c>
      <c r="AF28" s="39"/>
      <c r="AG28" s="50"/>
    </row>
    <row r="29" s="21" customFormat="1" ht="14.25" spans="10:11">
      <c r="J29" s="50"/>
      <c r="K29" s="1"/>
    </row>
    <row r="30" s="21" customFormat="1" ht="14.25" spans="10:11">
      <c r="J30" s="50"/>
      <c r="K30" s="50"/>
    </row>
    <row r="32" s="21" customFormat="1" spans="5:31">
      <c r="E32" s="43"/>
      <c r="F32" s="44"/>
      <c r="G32" s="44"/>
      <c r="M32" s="43"/>
      <c r="N32" s="44"/>
      <c r="O32" s="44"/>
      <c r="U32" s="43"/>
      <c r="V32" s="44"/>
      <c r="W32" s="44"/>
      <c r="AC32" s="43"/>
      <c r="AD32" s="44"/>
      <c r="AE32" s="44"/>
    </row>
    <row r="33" s="21" customFormat="1" ht="38.25" spans="4:31">
      <c r="D33" s="27"/>
      <c r="E33" s="6" t="s">
        <v>13</v>
      </c>
      <c r="F33" s="6" t="s">
        <v>15</v>
      </c>
      <c r="G33" s="7" t="s">
        <v>144</v>
      </c>
      <c r="L33" s="27"/>
      <c r="M33" s="6" t="s">
        <v>13</v>
      </c>
      <c r="N33" s="6" t="s">
        <v>15</v>
      </c>
      <c r="O33" s="7" t="s">
        <v>144</v>
      </c>
      <c r="T33" s="27"/>
      <c r="U33" s="6" t="s">
        <v>13</v>
      </c>
      <c r="V33" s="6" t="s">
        <v>15</v>
      </c>
      <c r="W33" s="7" t="s">
        <v>144</v>
      </c>
      <c r="AB33" s="27"/>
      <c r="AC33" s="6" t="s">
        <v>13</v>
      </c>
      <c r="AD33" s="6" t="s">
        <v>15</v>
      </c>
      <c r="AE33" s="7" t="s">
        <v>144</v>
      </c>
    </row>
    <row r="34" s="21" customFormat="1" ht="15" spans="4:31">
      <c r="D34" s="45" t="s">
        <v>37</v>
      </c>
      <c r="E34" s="46">
        <f t="shared" ref="E34:E39" si="36">(E20-$H$26)/($E$26-$H$26)*100</f>
        <v>88.7633547008547</v>
      </c>
      <c r="F34" s="46">
        <f t="shared" ref="F34:F39" si="37">(F20-$H$26)/($E$26-$H$26)*100</f>
        <v>98.6832264957265</v>
      </c>
      <c r="G34" s="46">
        <f t="shared" ref="G34:G39" si="38">(G20-$H$26)/($E$26-$H$26)*100</f>
        <v>103.52297008547</v>
      </c>
      <c r="L34" s="45" t="s">
        <v>37</v>
      </c>
      <c r="M34" s="46">
        <f t="shared" ref="M34:O34" si="39">(M20-$P$26)/($M$26-$P$26)*100</f>
        <v>115.474316079512</v>
      </c>
      <c r="N34" s="46">
        <f t="shared" si="39"/>
        <v>130.500885652431</v>
      </c>
      <c r="O34" s="46">
        <f t="shared" si="39"/>
        <v>117.850816768353</v>
      </c>
      <c r="T34" s="45" t="s">
        <v>37</v>
      </c>
      <c r="U34" s="46">
        <f t="shared" ref="U34:W34" si="40">(U20-$X$26)/($U$26-$X$26)*100</f>
        <v>104.779269460346</v>
      </c>
      <c r="V34" s="46">
        <f t="shared" si="40"/>
        <v>109.85189561391</v>
      </c>
      <c r="W34" s="46">
        <f t="shared" si="40"/>
        <v>98.6187789027645</v>
      </c>
      <c r="AB34" s="45" t="s">
        <v>37</v>
      </c>
      <c r="AC34" s="46">
        <f t="shared" ref="AC34:AE34" si="41">(AC20-$AF$26)/($AC$26-$AF$26)*100</f>
        <v>110.281782199789</v>
      </c>
      <c r="AD34" s="46">
        <f t="shared" si="41"/>
        <v>136.001670358401</v>
      </c>
      <c r="AE34" s="46">
        <f t="shared" si="41"/>
        <v>121.992447075057</v>
      </c>
    </row>
    <row r="35" s="21" customFormat="1" ht="15" spans="4:31">
      <c r="D35" s="9"/>
      <c r="E35" s="46">
        <f t="shared" si="36"/>
        <v>93.9075854700855</v>
      </c>
      <c r="F35" s="46">
        <f t="shared" si="37"/>
        <v>96.295405982906</v>
      </c>
      <c r="G35" s="46">
        <f t="shared" si="38"/>
        <v>102.27297008547</v>
      </c>
      <c r="L35" s="9"/>
      <c r="M35" s="46">
        <f t="shared" ref="M35:O35" si="42">(M21-$P$26)/($M$26-$P$26)*100</f>
        <v>94.8828970675064</v>
      </c>
      <c r="N35" s="46">
        <f t="shared" si="42"/>
        <v>111.282227907892</v>
      </c>
      <c r="O35" s="46">
        <f t="shared" si="42"/>
        <v>97.7169848455028</v>
      </c>
      <c r="T35" s="9"/>
      <c r="U35" s="46">
        <f t="shared" ref="U35:W35" si="43">(U21-$X$26)/($U$26-$X$26)*100</f>
        <v>102.848004563326</v>
      </c>
      <c r="V35" s="46">
        <f t="shared" si="43"/>
        <v>141.375516939312</v>
      </c>
      <c r="W35" s="46">
        <f t="shared" si="43"/>
        <v>105.573777171145</v>
      </c>
      <c r="AB35" s="9"/>
      <c r="AC35" s="46">
        <f t="shared" ref="AC35:AE35" si="44">(AC21-$AF$26)/($AC$26-$AF$26)*100</f>
        <v>104.224917389883</v>
      </c>
      <c r="AD35" s="46">
        <f t="shared" si="44"/>
        <v>129.770507280584</v>
      </c>
      <c r="AE35" s="46">
        <f t="shared" si="44"/>
        <v>106.370964813537</v>
      </c>
    </row>
    <row r="36" s="21" customFormat="1" ht="15" spans="4:31">
      <c r="D36" s="9"/>
      <c r="E36" s="46">
        <f t="shared" si="36"/>
        <v>100.734508547009</v>
      </c>
      <c r="F36" s="46">
        <f t="shared" si="37"/>
        <v>95.9428418803419</v>
      </c>
      <c r="G36" s="46">
        <f t="shared" si="38"/>
        <v>93.0742521367522</v>
      </c>
      <c r="L36" s="9"/>
      <c r="M36" s="46">
        <f t="shared" ref="M36:O36" si="45">(M22-$P$26)/($M$26-$P$26)*100</f>
        <v>90.7498523912616</v>
      </c>
      <c r="N36" s="46">
        <f t="shared" si="45"/>
        <v>107.651052942334</v>
      </c>
      <c r="O36" s="46">
        <f t="shared" si="45"/>
        <v>106.972052745523</v>
      </c>
      <c r="T36" s="9"/>
      <c r="U36" s="46">
        <f t="shared" ref="U36:W36" si="46">(U22-$X$26)/($U$26-$X$26)*100</f>
        <v>89.2191415242325</v>
      </c>
      <c r="V36" s="46">
        <f t="shared" si="46"/>
        <v>116.684661926783</v>
      </c>
      <c r="W36" s="46">
        <f t="shared" si="46"/>
        <v>114.948968158576</v>
      </c>
      <c r="AB36" s="9"/>
      <c r="AC36" s="46">
        <f t="shared" ref="AC36:AE36" si="47">(AC22-$AF$26)/($AC$26-$AF$26)*100</f>
        <v>93.6580848977813</v>
      </c>
      <c r="AD36" s="46">
        <f t="shared" si="47"/>
        <v>105.793601801082</v>
      </c>
      <c r="AE36" s="46">
        <f t="shared" si="47"/>
        <v>125.696285268165</v>
      </c>
    </row>
    <row r="37" s="21" customFormat="1" ht="15" spans="4:31">
      <c r="D37" s="9"/>
      <c r="E37" s="46">
        <f t="shared" si="36"/>
        <v>105.750534188034</v>
      </c>
      <c r="F37" s="46">
        <f t="shared" si="37"/>
        <v>96.9524572649573</v>
      </c>
      <c r="G37" s="46">
        <f t="shared" si="38"/>
        <v>91.1030982905983</v>
      </c>
      <c r="L37" s="9"/>
      <c r="M37" s="46">
        <f t="shared" ref="M37:O37" si="48">(M23-$P$26)/($M$26-$P$26)*100</f>
        <v>94.4991143475694</v>
      </c>
      <c r="N37" s="46">
        <f t="shared" si="48"/>
        <v>130.810864003149</v>
      </c>
      <c r="O37" s="46">
        <f t="shared" si="48"/>
        <v>117.12753395001</v>
      </c>
      <c r="T37" s="9"/>
      <c r="U37" s="46">
        <f t="shared" ref="U37:W37" si="49">(U23-$X$26)/($U$26-$X$26)*100</f>
        <v>85.9922178988327</v>
      </c>
      <c r="V37" s="46">
        <f t="shared" si="49"/>
        <v>126.206531260823</v>
      </c>
      <c r="W37" s="46">
        <f t="shared" si="49"/>
        <v>98.9976979648379</v>
      </c>
      <c r="AB37" s="9"/>
      <c r="AC37" s="46">
        <f t="shared" ref="AC37:AE37" si="50">(AC23-$AF$26)/($AC$26-$AF$26)*100</f>
        <v>88.0260721159083</v>
      </c>
      <c r="AD37" s="46">
        <f t="shared" si="50"/>
        <v>139.171720106031</v>
      </c>
      <c r="AE37" s="46">
        <f t="shared" si="50"/>
        <v>104.595301209194</v>
      </c>
    </row>
    <row r="38" s="21" customFormat="1" ht="15" spans="4:31">
      <c r="D38" s="9"/>
      <c r="E38" s="46">
        <f t="shared" si="36"/>
        <v>106.856303418803</v>
      </c>
      <c r="F38" s="46">
        <f t="shared" si="37"/>
        <v>89.644764957265</v>
      </c>
      <c r="G38" s="46">
        <f t="shared" si="38"/>
        <v>98.9075854700855</v>
      </c>
      <c r="L38" s="9"/>
      <c r="M38" s="46">
        <f t="shared" ref="M38:O38" si="51">(M24-$P$26)/($M$26-$P$26)*100</f>
        <v>94.9862231844125</v>
      </c>
      <c r="N38" s="46">
        <f t="shared" si="51"/>
        <v>112.06455422161</v>
      </c>
      <c r="O38" s="46">
        <f t="shared" si="51"/>
        <v>94.8238535721315</v>
      </c>
      <c r="T38" s="9"/>
      <c r="U38" s="46">
        <f t="shared" ref="U38:W38" si="52">(U24-$X$26)/($U$26-$X$26)*100</f>
        <v>108.751808014342</v>
      </c>
      <c r="V38" s="46">
        <f t="shared" si="52"/>
        <v>119.080408254731</v>
      </c>
      <c r="W38" s="46">
        <f t="shared" si="52"/>
        <v>110.096359524925</v>
      </c>
      <c r="AB38" s="9"/>
      <c r="AC38" s="46">
        <f t="shared" ref="AC38:AE38" si="53">(AC24-$AF$26)/($AC$26-$AF$26)*100</f>
        <v>96.8499219289008</v>
      </c>
      <c r="AD38" s="46">
        <f t="shared" si="53"/>
        <v>130.478593993972</v>
      </c>
      <c r="AE38" s="46">
        <f t="shared" si="53"/>
        <v>98.8434583681325</v>
      </c>
    </row>
    <row r="39" s="21" customFormat="1" ht="15" spans="4:31">
      <c r="D39" s="9"/>
      <c r="E39" s="46">
        <f t="shared" si="36"/>
        <v>103.987713675214</v>
      </c>
      <c r="F39" s="46">
        <f t="shared" si="37"/>
        <v>101.087072649573</v>
      </c>
      <c r="G39" s="46">
        <f t="shared" si="38"/>
        <v>90.5902777777778</v>
      </c>
      <c r="L39" s="9"/>
      <c r="M39" s="46">
        <f t="shared" ref="M39:O39" si="54">(M25-$P$26)/($M$26-$P$26)*100</f>
        <v>109.407596929738</v>
      </c>
      <c r="N39" s="46">
        <f t="shared" si="54"/>
        <v>106.691596142492</v>
      </c>
      <c r="O39" s="46">
        <f t="shared" si="54"/>
        <v>110.750836449518</v>
      </c>
      <c r="T39" s="9"/>
      <c r="U39" s="46">
        <f t="shared" ref="U39:W39" si="55">(U25-$X$26)/($U$26-$X$26)*100</f>
        <v>108.409558538921</v>
      </c>
      <c r="V39" s="46">
        <f t="shared" si="55"/>
        <v>113.714425407949</v>
      </c>
      <c r="W39" s="46">
        <f t="shared" si="55"/>
        <v>118.5670340416</v>
      </c>
      <c r="AB39" s="9"/>
      <c r="AC39" s="46">
        <f t="shared" ref="AC39:AE39" si="56">(AC25-$AF$26)/($AC$26-$AF$26)*100</f>
        <v>106.959221467737</v>
      </c>
      <c r="AD39" s="46">
        <f t="shared" si="56"/>
        <v>132.472130433204</v>
      </c>
      <c r="AE39" s="46">
        <f t="shared" si="56"/>
        <v>104.758705835361</v>
      </c>
    </row>
    <row r="40" s="21" customFormat="1" ht="15" spans="4:31">
      <c r="D40" s="36" t="s">
        <v>27</v>
      </c>
      <c r="E40" s="47">
        <f t="shared" ref="E40:G40" si="57">AVERAGE(E34:E39)</f>
        <v>100</v>
      </c>
      <c r="F40" s="47">
        <f t="shared" si="57"/>
        <v>96.4342948717949</v>
      </c>
      <c r="G40" s="47">
        <f t="shared" si="57"/>
        <v>96.5785256410256</v>
      </c>
      <c r="L40" s="36" t="s">
        <v>27</v>
      </c>
      <c r="M40" s="47">
        <f t="shared" ref="M40:O40" si="58">AVERAGE(M34:M39)</f>
        <v>100</v>
      </c>
      <c r="N40" s="47">
        <f t="shared" si="58"/>
        <v>116.500196811651</v>
      </c>
      <c r="O40" s="47">
        <f t="shared" si="58"/>
        <v>107.540346388506</v>
      </c>
      <c r="T40" s="36" t="s">
        <v>27</v>
      </c>
      <c r="U40" s="47">
        <f t="shared" ref="U40:W40" si="59">AVERAGE(U34:U39)</f>
        <v>100</v>
      </c>
      <c r="V40" s="47">
        <f t="shared" si="59"/>
        <v>121.152239900585</v>
      </c>
      <c r="W40" s="47">
        <f t="shared" si="59"/>
        <v>107.800435960641</v>
      </c>
      <c r="AB40" s="36" t="s">
        <v>27</v>
      </c>
      <c r="AC40" s="47">
        <f t="shared" ref="AC40:AE40" si="60">AVERAGE(AC34:AC39)</f>
        <v>100</v>
      </c>
      <c r="AD40" s="47">
        <f t="shared" si="60"/>
        <v>128.948037328879</v>
      </c>
      <c r="AE40" s="47">
        <f t="shared" si="60"/>
        <v>110.376193761574</v>
      </c>
    </row>
    <row r="41" s="21" customFormat="1" ht="15" spans="4:31">
      <c r="D41" s="36" t="s">
        <v>28</v>
      </c>
      <c r="E41" s="47">
        <f t="shared" ref="E41:G41" si="61">STDEV(E34:E39)</f>
        <v>7.20969646466032</v>
      </c>
      <c r="F41" s="47">
        <f t="shared" si="61"/>
        <v>3.82970127792631</v>
      </c>
      <c r="G41" s="47">
        <f t="shared" si="61"/>
        <v>5.73054754442249</v>
      </c>
      <c r="L41" s="36" t="s">
        <v>28</v>
      </c>
      <c r="M41" s="47">
        <f t="shared" ref="M41:O41" si="62">STDEV(M34:M39)</f>
        <v>9.95092972785845</v>
      </c>
      <c r="N41" s="47">
        <f t="shared" si="62"/>
        <v>11.1555600707112</v>
      </c>
      <c r="O41" s="47">
        <f t="shared" si="62"/>
        <v>9.6649654985739</v>
      </c>
      <c r="T41" s="36" t="s">
        <v>28</v>
      </c>
      <c r="U41" s="47">
        <f t="shared" ref="U41:W41" si="63">STDEV(U34:U39)</f>
        <v>9.90668697168804</v>
      </c>
      <c r="V41" s="47">
        <f t="shared" si="63"/>
        <v>11.3295842826141</v>
      </c>
      <c r="W41" s="47">
        <f t="shared" si="63"/>
        <v>8.23457884473629</v>
      </c>
      <c r="AB41" s="36" t="s">
        <v>28</v>
      </c>
      <c r="AC41" s="47">
        <f t="shared" ref="AC41:AE41" si="64">STDEV(AC34:AC39)</f>
        <v>8.55001243956346</v>
      </c>
      <c r="AD41" s="47">
        <f t="shared" si="64"/>
        <v>11.8814444053606</v>
      </c>
      <c r="AE41" s="47">
        <f t="shared" si="64"/>
        <v>10.8042887660223</v>
      </c>
    </row>
    <row r="42" s="21" customFormat="1" ht="14.25" spans="4:31">
      <c r="D42" s="40" t="s">
        <v>36</v>
      </c>
      <c r="E42" s="41"/>
      <c r="F42" s="42">
        <f>TTEST(E34:E39,F34:F39,2,2)</f>
        <v>0.309819297086255</v>
      </c>
      <c r="G42" s="42">
        <f>TTEST(F34:F39,G34:G39,2,2)</f>
        <v>0.960129495180376</v>
      </c>
      <c r="L42" s="40" t="s">
        <v>36</v>
      </c>
      <c r="M42" s="41"/>
      <c r="N42" s="42">
        <f>TTEST(M34:M39,N34:N39,2,2)</f>
        <v>0.0221723222380164</v>
      </c>
      <c r="O42" s="42">
        <f>TTEST(N34:N39,O34:O39,2,2)</f>
        <v>0.167869039951975</v>
      </c>
      <c r="T42" s="40" t="s">
        <v>36</v>
      </c>
      <c r="U42" s="41"/>
      <c r="V42" s="42">
        <f>TTEST(U34:U39,V34:V39,2,2)</f>
        <v>0.00630308297908848</v>
      </c>
      <c r="W42" s="42">
        <f>TTEST(V34:V39,W34:W39,2,2)</f>
        <v>0.0416877319183689</v>
      </c>
      <c r="AB42" s="40" t="s">
        <v>36</v>
      </c>
      <c r="AC42" s="41"/>
      <c r="AD42" s="42">
        <f>TTEST(AC34:AC39,AD34:AD39,2,2)</f>
        <v>0.000677332201565927</v>
      </c>
      <c r="AE42" s="42">
        <f>TTEST(AD34:AD39,AE34:AE39,2,2)</f>
        <v>0.0177687983958084</v>
      </c>
    </row>
    <row r="43" s="21" customFormat="1" spans="8:33">
      <c r="H43" s="48"/>
      <c r="I43" s="48"/>
      <c r="P43" s="48"/>
      <c r="Q43" s="48"/>
      <c r="X43" s="48"/>
      <c r="Y43" s="48"/>
      <c r="AF43" s="48"/>
      <c r="AG43" s="48"/>
    </row>
  </sheetData>
  <mergeCells count="4">
    <mergeCell ref="D34:D39"/>
    <mergeCell ref="L34:L39"/>
    <mergeCell ref="T34:T39"/>
    <mergeCell ref="AB34:AB39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E10"/>
  <sheetViews>
    <sheetView workbookViewId="0">
      <selection activeCell="L30" sqref="L30"/>
    </sheetView>
  </sheetViews>
  <sheetFormatPr defaultColWidth="9" defaultRowHeight="13.5" outlineLevelCol="4"/>
  <sheetData>
    <row r="3" ht="14.25" spans="2:5">
      <c r="B3" s="13" t="s">
        <v>38</v>
      </c>
      <c r="C3" s="14"/>
      <c r="D3" s="14"/>
      <c r="E3" s="15"/>
    </row>
    <row r="4" ht="38.25" spans="2:5">
      <c r="B4" s="16"/>
      <c r="C4" s="6" t="s">
        <v>13</v>
      </c>
      <c r="D4" s="6" t="s">
        <v>15</v>
      </c>
      <c r="E4" s="7" t="s">
        <v>144</v>
      </c>
    </row>
    <row r="5" spans="2:5">
      <c r="B5" s="9">
        <v>1</v>
      </c>
      <c r="C5" s="17">
        <v>95</v>
      </c>
      <c r="D5" s="17">
        <v>176</v>
      </c>
      <c r="E5" s="18">
        <v>60</v>
      </c>
    </row>
    <row r="6" spans="2:5">
      <c r="B6" s="9">
        <v>2</v>
      </c>
      <c r="C6" s="9">
        <v>99</v>
      </c>
      <c r="D6" s="9">
        <v>157</v>
      </c>
      <c r="E6" s="19">
        <v>67</v>
      </c>
    </row>
    <row r="7" spans="2:5">
      <c r="B7" s="9">
        <v>3</v>
      </c>
      <c r="C7" s="9">
        <v>83</v>
      </c>
      <c r="D7" s="9">
        <v>180</v>
      </c>
      <c r="E7" s="19">
        <v>55</v>
      </c>
    </row>
    <row r="8" spans="2:5">
      <c r="B8" s="8" t="s">
        <v>27</v>
      </c>
      <c r="C8" s="10">
        <f>AVERAGE(C5:C7)</f>
        <v>92.3333333333333</v>
      </c>
      <c r="D8" s="10">
        <f>AVERAGE(D5:D7)</f>
        <v>171</v>
      </c>
      <c r="E8" s="10">
        <f>AVERAGE(E5:E7)</f>
        <v>60.6666666666667</v>
      </c>
    </row>
    <row r="9" spans="2:5">
      <c r="B9" s="8" t="s">
        <v>28</v>
      </c>
      <c r="C9" s="10">
        <f>STDEV(C5:C7)</f>
        <v>8.32666399786453</v>
      </c>
      <c r="D9" s="10">
        <f>STDEV(D5:D7)</f>
        <v>12.2882057274445</v>
      </c>
      <c r="E9" s="10">
        <f>STDEV(E5:E7)</f>
        <v>6.02771377334171</v>
      </c>
    </row>
    <row r="10" spans="2:5">
      <c r="B10" s="8" t="s">
        <v>25</v>
      </c>
      <c r="C10" s="20"/>
      <c r="D10" s="20">
        <f>TTEST(C5:C7,D5:D7,2,2)</f>
        <v>0.000782173244324077</v>
      </c>
      <c r="E10" s="20">
        <f>TTEST(C5:C7,E5:E7,2,2)</f>
        <v>0.00594231033620351</v>
      </c>
    </row>
  </sheetData>
  <mergeCells count="1">
    <mergeCell ref="B3:E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13"/>
  <sheetViews>
    <sheetView workbookViewId="0">
      <selection activeCell="L32" sqref="L32"/>
    </sheetView>
  </sheetViews>
  <sheetFormatPr defaultColWidth="8.625" defaultRowHeight="13.5"/>
  <cols>
    <col min="1" max="6" width="8.625" style="1"/>
    <col min="7" max="7" width="16.25" style="1" customWidth="1"/>
    <col min="8" max="9" width="8.625" style="1"/>
    <col min="10" max="10" width="10.875" style="1" customWidth="1"/>
    <col min="11" max="11" width="8.625" style="1"/>
    <col min="12" max="12" width="10.625" style="1" customWidth="1"/>
    <col min="13" max="13" width="9.375" style="1" customWidth="1"/>
    <col min="14" max="16384" width="8.625" style="1"/>
  </cols>
  <sheetData>
    <row r="2" s="1" customFormat="1" spans="10:13">
      <c r="J2" s="3"/>
      <c r="K2" s="4"/>
      <c r="L2" s="4"/>
      <c r="M2" s="4"/>
    </row>
    <row r="3" s="1" customFormat="1" ht="27" customHeight="1" spans="3:13"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J3" s="5"/>
      <c r="K3" s="6" t="s">
        <v>13</v>
      </c>
      <c r="L3" s="6" t="s">
        <v>15</v>
      </c>
      <c r="M3" s="7" t="s">
        <v>144</v>
      </c>
    </row>
    <row r="4" s="1" customFormat="1" ht="15" customHeight="1" spans="2:13">
      <c r="B4" s="1">
        <v>1</v>
      </c>
      <c r="C4" s="1">
        <v>0.5</v>
      </c>
      <c r="D4" s="1">
        <v>4.58</v>
      </c>
      <c r="E4" s="1">
        <v>15.5</v>
      </c>
      <c r="F4" s="1">
        <v>79.4</v>
      </c>
      <c r="G4" s="1">
        <f t="shared" ref="G4:G12" si="0">D4+E4</f>
        <v>20.08</v>
      </c>
      <c r="J4" s="8">
        <v>1</v>
      </c>
      <c r="K4" s="9">
        <v>20.08</v>
      </c>
      <c r="L4" s="9">
        <v>13.06</v>
      </c>
      <c r="M4" s="9">
        <v>37.2</v>
      </c>
    </row>
    <row r="5" s="1" customFormat="1" ht="15" customHeight="1" spans="2:13">
      <c r="B5" s="1">
        <v>2</v>
      </c>
      <c r="C5" s="1">
        <v>0.44</v>
      </c>
      <c r="D5" s="1">
        <v>4.21</v>
      </c>
      <c r="E5" s="1">
        <v>14.43</v>
      </c>
      <c r="F5" s="1">
        <v>80.9</v>
      </c>
      <c r="G5" s="1">
        <f t="shared" si="0"/>
        <v>18.64</v>
      </c>
      <c r="J5" s="8">
        <v>2</v>
      </c>
      <c r="K5" s="9">
        <v>18.64</v>
      </c>
      <c r="L5" s="9">
        <v>12.1</v>
      </c>
      <c r="M5" s="9">
        <v>35</v>
      </c>
    </row>
    <row r="6" s="1" customFormat="1" ht="15" customHeight="1" spans="2:13">
      <c r="B6" s="1">
        <v>3</v>
      </c>
      <c r="C6" s="1">
        <v>0.61</v>
      </c>
      <c r="D6" s="1">
        <v>5.27</v>
      </c>
      <c r="E6" s="1">
        <v>16.64</v>
      </c>
      <c r="F6" s="1">
        <v>77.5</v>
      </c>
      <c r="G6" s="1">
        <f t="shared" si="0"/>
        <v>21.91</v>
      </c>
      <c r="J6" s="8">
        <v>3</v>
      </c>
      <c r="K6" s="9">
        <v>21.91</v>
      </c>
      <c r="L6" s="9">
        <v>14.7</v>
      </c>
      <c r="M6" s="9">
        <v>41.3</v>
      </c>
    </row>
    <row r="7" s="1" customFormat="1" ht="15" customHeight="1" spans="2:13">
      <c r="B7" s="1">
        <v>4</v>
      </c>
      <c r="C7" s="1">
        <v>1.82</v>
      </c>
      <c r="D7" s="1">
        <v>4.45</v>
      </c>
      <c r="E7" s="1">
        <v>8.61</v>
      </c>
      <c r="F7" s="1">
        <v>85.1</v>
      </c>
      <c r="G7" s="1">
        <f t="shared" si="0"/>
        <v>13.06</v>
      </c>
      <c r="J7" s="8" t="s">
        <v>27</v>
      </c>
      <c r="K7" s="10">
        <f t="shared" ref="K7:M7" si="1">AVERAGE(K4:K6)</f>
        <v>20.21</v>
      </c>
      <c r="L7" s="10">
        <f t="shared" si="1"/>
        <v>13.2866666666667</v>
      </c>
      <c r="M7" s="10">
        <f t="shared" si="1"/>
        <v>37.8333333333333</v>
      </c>
    </row>
    <row r="8" s="1" customFormat="1" ht="15" customHeight="1" spans="2:13">
      <c r="B8" s="1">
        <v>5</v>
      </c>
      <c r="C8" s="1">
        <v>1.54</v>
      </c>
      <c r="D8" s="1">
        <v>4.16</v>
      </c>
      <c r="E8" s="1">
        <v>7.94</v>
      </c>
      <c r="F8" s="1">
        <v>86.4</v>
      </c>
      <c r="G8" s="1">
        <f t="shared" si="0"/>
        <v>12.1</v>
      </c>
      <c r="H8" s="2"/>
      <c r="J8" s="8" t="s">
        <v>28</v>
      </c>
      <c r="K8" s="10">
        <f t="shared" ref="K8:M8" si="2">STDEV(K4:K6)</f>
        <v>1.63887156299693</v>
      </c>
      <c r="L8" s="10">
        <f t="shared" si="2"/>
        <v>1.3147369825685</v>
      </c>
      <c r="M8" s="10">
        <f t="shared" si="2"/>
        <v>3.19739477283199</v>
      </c>
    </row>
    <row r="9" s="1" customFormat="1" ht="15" customHeight="1" spans="2:13">
      <c r="B9" s="1">
        <v>6</v>
      </c>
      <c r="C9" s="1">
        <v>1.91</v>
      </c>
      <c r="D9" s="1">
        <v>5.82</v>
      </c>
      <c r="E9" s="1">
        <v>8.88</v>
      </c>
      <c r="F9" s="1">
        <v>83.4</v>
      </c>
      <c r="G9" s="1">
        <f t="shared" si="0"/>
        <v>14.7</v>
      </c>
      <c r="J9" s="11" t="s">
        <v>25</v>
      </c>
      <c r="K9" s="12"/>
      <c r="L9" s="11">
        <f>TTEST(L4:L6,K4:K6,2,2)</f>
        <v>0.00465972005829576</v>
      </c>
      <c r="M9" s="11">
        <f>TTEST(L4:L6,M4:M6,2,2)</f>
        <v>0.000251133735832599</v>
      </c>
    </row>
    <row r="10" s="1" customFormat="1" ht="15" customHeight="1" spans="2:7">
      <c r="B10" s="1">
        <v>4</v>
      </c>
      <c r="C10" s="1">
        <v>0.58</v>
      </c>
      <c r="D10" s="1">
        <v>15.1</v>
      </c>
      <c r="E10" s="1">
        <v>22.1</v>
      </c>
      <c r="F10" s="1">
        <v>62.3</v>
      </c>
      <c r="G10" s="1">
        <f t="shared" si="0"/>
        <v>37.2</v>
      </c>
    </row>
    <row r="11" s="1" customFormat="1" ht="15" customHeight="1" spans="2:7">
      <c r="B11" s="1">
        <v>5</v>
      </c>
      <c r="C11" s="1">
        <v>0.65</v>
      </c>
      <c r="D11" s="1">
        <v>14.6</v>
      </c>
      <c r="E11" s="1">
        <v>20.4</v>
      </c>
      <c r="F11" s="1">
        <v>64.4</v>
      </c>
      <c r="G11" s="1">
        <f t="shared" si="0"/>
        <v>35</v>
      </c>
    </row>
    <row r="12" s="1" customFormat="1" ht="15" customHeight="1" spans="2:7">
      <c r="B12" s="1">
        <v>6</v>
      </c>
      <c r="C12" s="1">
        <v>0.59</v>
      </c>
      <c r="D12" s="1">
        <v>16.3</v>
      </c>
      <c r="E12" s="1">
        <v>25</v>
      </c>
      <c r="F12" s="1">
        <v>58.1</v>
      </c>
      <c r="G12" s="1">
        <f t="shared" si="0"/>
        <v>41.3</v>
      </c>
    </row>
    <row r="13" s="1" customFormat="1" ht="15" customHeight="1"/>
  </sheetData>
  <mergeCells count="1">
    <mergeCell ref="J2:M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4"/>
  <sheetViews>
    <sheetView workbookViewId="0">
      <selection activeCell="L27" sqref="L27"/>
    </sheetView>
  </sheetViews>
  <sheetFormatPr defaultColWidth="9" defaultRowHeight="13.5"/>
  <cols>
    <col min="1" max="1" width="22.25" style="63" customWidth="1"/>
    <col min="2" max="8" width="13.725" style="181" customWidth="1"/>
    <col min="9" max="15" width="10.3666666666667" style="181"/>
    <col min="16" max="16383" width="9" style="181"/>
    <col min="16384" max="16384" width="9" style="86"/>
  </cols>
  <sheetData>
    <row r="1" s="181" customFormat="1" ht="27" spans="1:9">
      <c r="A1" s="88" t="s">
        <v>26</v>
      </c>
      <c r="B1" s="53" t="s">
        <v>3</v>
      </c>
      <c r="C1" s="53" t="s">
        <v>17</v>
      </c>
      <c r="D1" s="53" t="s">
        <v>18</v>
      </c>
      <c r="E1" s="53" t="s">
        <v>19</v>
      </c>
      <c r="F1" s="53" t="s">
        <v>11</v>
      </c>
      <c r="G1" s="53" t="s">
        <v>13</v>
      </c>
      <c r="H1" s="53" t="s">
        <v>15</v>
      </c>
      <c r="I1" s="186"/>
    </row>
    <row r="2" s="181" customFormat="1" ht="15" spans="1:20">
      <c r="A2" s="90" t="s">
        <v>1</v>
      </c>
      <c r="B2" s="182">
        <v>36547.803</v>
      </c>
      <c r="C2" s="182">
        <v>33559.368</v>
      </c>
      <c r="D2" s="182">
        <v>34755.731</v>
      </c>
      <c r="E2" s="182">
        <v>37420.024</v>
      </c>
      <c r="F2" s="182">
        <v>36349.782</v>
      </c>
      <c r="G2" s="182">
        <v>34961.317</v>
      </c>
      <c r="H2" s="182">
        <v>36962.317</v>
      </c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</row>
    <row r="3" s="181" customFormat="1" ht="15" spans="1:8">
      <c r="A3" s="90" t="str">
        <f>A2</f>
        <v>GAPDH</v>
      </c>
      <c r="B3" s="182">
        <v>38128.9716</v>
      </c>
      <c r="C3" s="182">
        <v>35033.6664</v>
      </c>
      <c r="D3" s="182">
        <v>36214.8971</v>
      </c>
      <c r="E3" s="182">
        <v>38912.9709</v>
      </c>
      <c r="F3" s="182">
        <v>37894.6929</v>
      </c>
      <c r="G3" s="182">
        <v>36364.3076</v>
      </c>
      <c r="H3" s="182">
        <v>38492.014</v>
      </c>
    </row>
    <row r="4" s="181" customFormat="1" ht="15" spans="1:8">
      <c r="A4" s="90" t="str">
        <f>A3</f>
        <v>GAPDH</v>
      </c>
      <c r="B4" s="182">
        <v>35123.1152</v>
      </c>
      <c r="C4" s="182">
        <v>32147.1397</v>
      </c>
      <c r="D4" s="182">
        <v>33326.4429</v>
      </c>
      <c r="E4" s="182">
        <v>35984.2799</v>
      </c>
      <c r="F4" s="182">
        <v>34917.2162</v>
      </c>
      <c r="G4" s="182">
        <v>33535.5575</v>
      </c>
      <c r="H4" s="182">
        <v>35378.2401</v>
      </c>
    </row>
    <row r="5" s="181" customFormat="1" ht="14.25" spans="1:8">
      <c r="A5" s="100" t="s">
        <v>27</v>
      </c>
      <c r="B5" s="183">
        <f t="shared" ref="B5:H5" si="0">AVERAGE(B2:B4)</f>
        <v>36599.9632666667</v>
      </c>
      <c r="C5" s="183">
        <f t="shared" si="0"/>
        <v>33580.0580333333</v>
      </c>
      <c r="D5" s="183">
        <f t="shared" si="0"/>
        <v>34765.6903333333</v>
      </c>
      <c r="E5" s="183">
        <f t="shared" si="0"/>
        <v>37439.0916</v>
      </c>
      <c r="F5" s="183">
        <f t="shared" si="0"/>
        <v>36387.2303666667</v>
      </c>
      <c r="G5" s="183">
        <f t="shared" si="0"/>
        <v>34953.7273666667</v>
      </c>
      <c r="H5" s="183">
        <f t="shared" si="0"/>
        <v>36944.1903666667</v>
      </c>
    </row>
    <row r="6" s="181" customFormat="1" ht="14.25" spans="1:8">
      <c r="A6" s="100" t="s">
        <v>28</v>
      </c>
      <c r="B6" s="183">
        <f t="shared" ref="B6:H6" si="1">STDEV(B2:B4)</f>
        <v>1503.60689490947</v>
      </c>
      <c r="C6" s="183">
        <f t="shared" si="1"/>
        <v>1443.37457216162</v>
      </c>
      <c r="D6" s="183">
        <f t="shared" si="1"/>
        <v>1444.25285445961</v>
      </c>
      <c r="E6" s="183">
        <f t="shared" si="1"/>
        <v>1464.43860349199</v>
      </c>
      <c r="F6" s="183">
        <f t="shared" si="1"/>
        <v>1489.09155523938</v>
      </c>
      <c r="G6" s="183">
        <f t="shared" si="1"/>
        <v>1414.39032235204</v>
      </c>
      <c r="H6" s="183">
        <f t="shared" si="1"/>
        <v>1556.96609025608</v>
      </c>
    </row>
    <row r="7" s="181" customFormat="1" ht="14.25" spans="1:8">
      <c r="A7" s="100"/>
      <c r="B7" s="183"/>
      <c r="C7" s="183"/>
      <c r="D7" s="183"/>
      <c r="E7" s="183"/>
      <c r="F7" s="183"/>
      <c r="G7" s="183"/>
      <c r="H7" s="183"/>
    </row>
    <row r="8" s="181" customFormat="1" ht="14.25" spans="1:9">
      <c r="A8" s="100"/>
      <c r="B8" s="183"/>
      <c r="C8" s="183"/>
      <c r="D8" s="183"/>
      <c r="E8" s="184"/>
      <c r="F8" s="184"/>
      <c r="G8" s="184"/>
      <c r="H8" s="184"/>
      <c r="I8" s="186"/>
    </row>
    <row r="9" s="181" customFormat="1" ht="27" spans="1:9">
      <c r="A9" s="88" t="s">
        <v>26</v>
      </c>
      <c r="B9" s="53" t="s">
        <v>3</v>
      </c>
      <c r="C9" s="53" t="s">
        <v>17</v>
      </c>
      <c r="D9" s="53" t="s">
        <v>18</v>
      </c>
      <c r="E9" s="53" t="s">
        <v>19</v>
      </c>
      <c r="F9" s="53" t="s">
        <v>11</v>
      </c>
      <c r="G9" s="53" t="s">
        <v>13</v>
      </c>
      <c r="H9" s="53" t="s">
        <v>15</v>
      </c>
      <c r="I9" s="186"/>
    </row>
    <row r="10" s="181" customFormat="1" ht="18" customHeight="1" spans="1:9">
      <c r="A10" s="185" t="s">
        <v>0</v>
      </c>
      <c r="B10" s="182">
        <v>15983.903</v>
      </c>
      <c r="C10" s="182">
        <v>13827.731</v>
      </c>
      <c r="D10" s="182">
        <v>2895.953</v>
      </c>
      <c r="E10" s="182">
        <v>5597.024</v>
      </c>
      <c r="F10" s="182">
        <v>10295.731</v>
      </c>
      <c r="G10" s="182">
        <v>17053.196</v>
      </c>
      <c r="H10" s="182">
        <v>33136.51</v>
      </c>
      <c r="I10" s="186"/>
    </row>
    <row r="11" s="181" customFormat="1" ht="15.75" spans="1:8">
      <c r="A11" s="185" t="str">
        <f>A10</f>
        <v>METTL3</v>
      </c>
      <c r="B11" s="186">
        <v>14808.7914</v>
      </c>
      <c r="C11" s="186">
        <v>12925.3168</v>
      </c>
      <c r="D11" s="186">
        <v>2643.8781</v>
      </c>
      <c r="E11" s="186">
        <v>5267.3293</v>
      </c>
      <c r="F11" s="186">
        <v>9649.5191</v>
      </c>
      <c r="G11" s="186">
        <v>15912.3063</v>
      </c>
      <c r="H11" s="186">
        <v>30829.2144</v>
      </c>
    </row>
    <row r="12" s="181" customFormat="1" ht="18" customHeight="1" spans="1:8">
      <c r="A12" s="185" t="str">
        <f>A11</f>
        <v>METTL3</v>
      </c>
      <c r="B12" s="186">
        <v>17019.5643</v>
      </c>
      <c r="C12" s="186">
        <v>14653.9088</v>
      </c>
      <c r="D12" s="186">
        <v>3062.1185</v>
      </c>
      <c r="E12" s="186">
        <v>5911.2984</v>
      </c>
      <c r="F12" s="186">
        <v>10820.7755</v>
      </c>
      <c r="G12" s="186">
        <v>18106.9037</v>
      </c>
      <c r="H12" s="186">
        <v>35077.0077</v>
      </c>
    </row>
    <row r="13" s="181" customFormat="1" ht="15" spans="1:9">
      <c r="A13" s="90" t="str">
        <f t="shared" ref="A13:H13" si="2">A2</f>
        <v>GAPDH</v>
      </c>
      <c r="B13" s="187">
        <f t="shared" si="2"/>
        <v>36547.803</v>
      </c>
      <c r="C13" s="187">
        <f t="shared" si="2"/>
        <v>33559.368</v>
      </c>
      <c r="D13" s="187">
        <f t="shared" si="2"/>
        <v>34755.731</v>
      </c>
      <c r="E13" s="187">
        <f t="shared" si="2"/>
        <v>37420.024</v>
      </c>
      <c r="F13" s="187">
        <f t="shared" si="2"/>
        <v>36349.782</v>
      </c>
      <c r="G13" s="187">
        <f t="shared" si="2"/>
        <v>34961.317</v>
      </c>
      <c r="H13" s="187">
        <f t="shared" si="2"/>
        <v>36962.317</v>
      </c>
      <c r="I13" s="186"/>
    </row>
    <row r="14" s="181" customFormat="1" ht="15" spans="1:9">
      <c r="A14" s="90" t="str">
        <f t="shared" ref="A14:H14" si="3">A3</f>
        <v>GAPDH</v>
      </c>
      <c r="B14" s="187">
        <f t="shared" si="3"/>
        <v>38128.9716</v>
      </c>
      <c r="C14" s="187">
        <f t="shared" si="3"/>
        <v>35033.6664</v>
      </c>
      <c r="D14" s="187">
        <f t="shared" si="3"/>
        <v>36214.8971</v>
      </c>
      <c r="E14" s="187">
        <f t="shared" si="3"/>
        <v>38912.9709</v>
      </c>
      <c r="F14" s="187">
        <f t="shared" si="3"/>
        <v>37894.6929</v>
      </c>
      <c r="G14" s="187">
        <f t="shared" si="3"/>
        <v>36364.3076</v>
      </c>
      <c r="H14" s="187">
        <f t="shared" si="3"/>
        <v>38492.014</v>
      </c>
      <c r="I14" s="186"/>
    </row>
    <row r="15" s="181" customFormat="1" ht="15" spans="1:9">
      <c r="A15" s="90" t="str">
        <f t="shared" ref="A15:H15" si="4">A4</f>
        <v>GAPDH</v>
      </c>
      <c r="B15" s="187">
        <f t="shared" si="4"/>
        <v>35123.1152</v>
      </c>
      <c r="C15" s="187">
        <f t="shared" si="4"/>
        <v>32147.1397</v>
      </c>
      <c r="D15" s="187">
        <f t="shared" si="4"/>
        <v>33326.4429</v>
      </c>
      <c r="E15" s="187">
        <f t="shared" si="4"/>
        <v>35984.2799</v>
      </c>
      <c r="F15" s="187">
        <f t="shared" si="4"/>
        <v>34917.2162</v>
      </c>
      <c r="G15" s="187">
        <f t="shared" si="4"/>
        <v>33535.5575</v>
      </c>
      <c r="H15" s="187">
        <f t="shared" si="4"/>
        <v>35378.2401</v>
      </c>
      <c r="I15" s="186"/>
    </row>
    <row r="16" s="181" customFormat="1" ht="15" spans="1:9">
      <c r="A16" s="100" t="s">
        <v>29</v>
      </c>
      <c r="B16" s="187">
        <f t="shared" ref="B16:H16" si="5">B10/B13</f>
        <v>0.437342375956224</v>
      </c>
      <c r="C16" s="187">
        <f t="shared" si="5"/>
        <v>0.412037884622857</v>
      </c>
      <c r="D16" s="187">
        <f t="shared" si="5"/>
        <v>0.0833230352715067</v>
      </c>
      <c r="E16" s="187">
        <f t="shared" si="5"/>
        <v>0.149572966602052</v>
      </c>
      <c r="F16" s="187">
        <f t="shared" si="5"/>
        <v>0.283240515720287</v>
      </c>
      <c r="G16" s="187">
        <f t="shared" si="5"/>
        <v>0.487773272385591</v>
      </c>
      <c r="H16" s="187">
        <f t="shared" si="5"/>
        <v>0.896494394547831</v>
      </c>
      <c r="I16" s="186"/>
    </row>
    <row r="17" s="181" customFormat="1" ht="15" spans="1:9">
      <c r="A17" s="100" t="str">
        <f>A16</f>
        <v>METTL3/GAPDH</v>
      </c>
      <c r="B17" s="187">
        <f t="shared" ref="B17:H17" si="6">B11/B14</f>
        <v>0.388386855941323</v>
      </c>
      <c r="C17" s="187">
        <f t="shared" si="6"/>
        <v>0.368939883494466</v>
      </c>
      <c r="D17" s="187">
        <f t="shared" si="6"/>
        <v>0.0730052633505895</v>
      </c>
      <c r="E17" s="187">
        <f t="shared" si="6"/>
        <v>0.135361787552438</v>
      </c>
      <c r="F17" s="187">
        <f t="shared" si="6"/>
        <v>0.254640382637855</v>
      </c>
      <c r="G17" s="187">
        <f t="shared" si="6"/>
        <v>0.437580345954394</v>
      </c>
      <c r="H17" s="187">
        <f t="shared" si="6"/>
        <v>0.800924950302678</v>
      </c>
      <c r="I17" s="186"/>
    </row>
    <row r="18" s="181" customFormat="1" ht="18" customHeight="1" spans="1:9">
      <c r="A18" s="100" t="str">
        <f>A17</f>
        <v>METTL3/GAPDH</v>
      </c>
      <c r="B18" s="187">
        <f t="shared" ref="B18:H18" si="7">B12/B15</f>
        <v>0.484568757727959</v>
      </c>
      <c r="C18" s="187">
        <f t="shared" si="7"/>
        <v>0.455838651175551</v>
      </c>
      <c r="D18" s="187">
        <f t="shared" si="7"/>
        <v>0.0918825483172103</v>
      </c>
      <c r="E18" s="187">
        <f t="shared" si="7"/>
        <v>0.164274466973563</v>
      </c>
      <c r="F18" s="187">
        <f t="shared" si="7"/>
        <v>0.309898000975232</v>
      </c>
      <c r="G18" s="187">
        <f t="shared" si="7"/>
        <v>0.539931495100387</v>
      </c>
      <c r="H18" s="187">
        <f t="shared" si="7"/>
        <v>0.991485376345784</v>
      </c>
      <c r="I18" s="186"/>
    </row>
    <row r="19" s="181" customFormat="1" ht="15" spans="1:9">
      <c r="A19" s="100" t="s">
        <v>20</v>
      </c>
      <c r="B19" s="187">
        <f t="shared" ref="B19:H19" si="8">AVERAGE(B16:B18)</f>
        <v>0.436765996541835</v>
      </c>
      <c r="C19" s="187">
        <f t="shared" si="8"/>
        <v>0.412272139764291</v>
      </c>
      <c r="D19" s="187">
        <f t="shared" si="8"/>
        <v>0.0827369489797688</v>
      </c>
      <c r="E19" s="187">
        <f t="shared" si="8"/>
        <v>0.149736407042684</v>
      </c>
      <c r="F19" s="187">
        <f t="shared" si="8"/>
        <v>0.282592966444458</v>
      </c>
      <c r="G19" s="187">
        <f t="shared" si="8"/>
        <v>0.488428371146791</v>
      </c>
      <c r="H19" s="187">
        <f t="shared" si="8"/>
        <v>0.896301573732098</v>
      </c>
      <c r="I19" s="186"/>
    </row>
    <row r="20" s="181" customFormat="1" ht="15" spans="1:9">
      <c r="A20" s="99" t="s">
        <v>30</v>
      </c>
      <c r="B20" s="187">
        <f t="shared" ref="B20:B22" si="9">B16/$B$19</f>
        <v>1.00131965267203</v>
      </c>
      <c r="C20" s="187">
        <f t="shared" ref="C20:C22" si="10">C16/$B$19</f>
        <v>0.943383614762213</v>
      </c>
      <c r="D20" s="187">
        <f t="shared" ref="D20:D22" si="11">D16/$B$19</f>
        <v>0.190772715667497</v>
      </c>
      <c r="E20" s="187">
        <f t="shared" ref="E20:E22" si="12">E16/$B$19</f>
        <v>0.34245561189818</v>
      </c>
      <c r="F20" s="187">
        <f t="shared" ref="F20:F22" si="13">F16/$B$19</f>
        <v>0.648494887337588</v>
      </c>
      <c r="G20" s="187">
        <f t="shared" ref="G20:G22" si="14">G16/$B$19</f>
        <v>1.11678399016319</v>
      </c>
      <c r="H20" s="187">
        <f t="shared" ref="H20:H22" si="15">H16/$B$19</f>
        <v>2.05257369311249</v>
      </c>
      <c r="I20" s="186"/>
    </row>
    <row r="21" s="181" customFormat="1" ht="15" spans="1:9">
      <c r="A21" s="100"/>
      <c r="B21" s="187">
        <f t="shared" si="9"/>
        <v>0.889233271400334</v>
      </c>
      <c r="C21" s="187">
        <f t="shared" si="10"/>
        <v>0.844708348213018</v>
      </c>
      <c r="D21" s="187">
        <f t="shared" si="11"/>
        <v>0.167149603972425</v>
      </c>
      <c r="E21" s="187">
        <f t="shared" si="12"/>
        <v>0.309918328405111</v>
      </c>
      <c r="F21" s="187">
        <f t="shared" si="13"/>
        <v>0.58301329465666</v>
      </c>
      <c r="G21" s="187">
        <f t="shared" si="14"/>
        <v>1.00186449819585</v>
      </c>
      <c r="H21" s="187">
        <f t="shared" si="15"/>
        <v>1.8337621441324</v>
      </c>
      <c r="I21" s="186"/>
    </row>
    <row r="22" s="181" customFormat="1" ht="15" spans="1:9">
      <c r="A22" s="100"/>
      <c r="B22" s="187">
        <f t="shared" si="9"/>
        <v>1.10944707592764</v>
      </c>
      <c r="C22" s="187">
        <f t="shared" si="10"/>
        <v>1.04366790177057</v>
      </c>
      <c r="D22" s="187">
        <f t="shared" si="11"/>
        <v>0.210370196042515</v>
      </c>
      <c r="E22" s="187">
        <f t="shared" si="12"/>
        <v>0.376115513282244</v>
      </c>
      <c r="F22" s="187">
        <f t="shared" si="13"/>
        <v>0.709528679954253</v>
      </c>
      <c r="G22" s="187">
        <f t="shared" si="14"/>
        <v>1.23620313709259</v>
      </c>
      <c r="H22" s="187">
        <f t="shared" si="15"/>
        <v>2.27006082020127</v>
      </c>
      <c r="I22" s="186"/>
    </row>
    <row r="23" s="181" customFormat="1" ht="15" spans="1:9">
      <c r="A23" s="100" t="s">
        <v>20</v>
      </c>
      <c r="B23" s="187">
        <f t="shared" ref="B23:H23" si="16">AVERAGE(B20:B22)</f>
        <v>1</v>
      </c>
      <c r="C23" s="187">
        <f t="shared" si="16"/>
        <v>0.943919954915268</v>
      </c>
      <c r="D23" s="187">
        <f t="shared" si="16"/>
        <v>0.189430838560813</v>
      </c>
      <c r="E23" s="187">
        <f t="shared" si="16"/>
        <v>0.342829817861845</v>
      </c>
      <c r="F23" s="187">
        <f t="shared" si="16"/>
        <v>0.647012287316167</v>
      </c>
      <c r="G23" s="187">
        <f t="shared" si="16"/>
        <v>1.11828387515054</v>
      </c>
      <c r="H23" s="187">
        <f t="shared" si="16"/>
        <v>2.05213221914872</v>
      </c>
      <c r="I23" s="186"/>
    </row>
    <row r="24" s="181" customFormat="1" ht="14.25" spans="1:9">
      <c r="A24" s="100" t="s">
        <v>24</v>
      </c>
      <c r="B24" s="183">
        <f t="shared" ref="B24:H24" si="17">STDEV(B20:B22)</f>
        <v>0.110112833214291</v>
      </c>
      <c r="C24" s="183">
        <f t="shared" si="17"/>
        <v>0.0994808611418563</v>
      </c>
      <c r="D24" s="183">
        <f t="shared" si="17"/>
        <v>0.0216415195942742</v>
      </c>
      <c r="E24" s="183">
        <f t="shared" si="17"/>
        <v>0.0331001789117788</v>
      </c>
      <c r="F24" s="183">
        <f t="shared" si="17"/>
        <v>0.0632707219523158</v>
      </c>
      <c r="G24" s="183">
        <f t="shared" si="17"/>
        <v>0.117176519240102</v>
      </c>
      <c r="H24" s="183">
        <f t="shared" si="17"/>
        <v>0.21814967306716</v>
      </c>
      <c r="I24" s="186"/>
    </row>
    <row r="25" s="181" customFormat="1" ht="14.25" spans="1:9">
      <c r="A25" s="100" t="s">
        <v>25</v>
      </c>
      <c r="B25" s="183"/>
      <c r="C25" s="183">
        <f>TTEST(C20:C22,B20:B22,2,2)</f>
        <v>0.548480257204806</v>
      </c>
      <c r="D25" s="183">
        <f>TTEST(C20:C22,D20:D22,2,2)</f>
        <v>0.000212347638930803</v>
      </c>
      <c r="E25" s="183">
        <f>TTEST(C20:C22,E20:E22,2,2)</f>
        <v>0.000577435812914869</v>
      </c>
      <c r="F25" s="183">
        <f>TTEST(C20:C22,F20:F22,2,2)</f>
        <v>0.012043741963447</v>
      </c>
      <c r="G25" s="183">
        <f>TTEST(B20:B22,G20:G22,2,2)</f>
        <v>0.271611912910877</v>
      </c>
      <c r="H25" s="183">
        <f>TTEST(G20:G22,H20:H22,2,2)</f>
        <v>0.00283801801430739</v>
      </c>
      <c r="I25" s="186"/>
    </row>
    <row r="26" s="181" customFormat="1" ht="14.25" spans="1:9">
      <c r="A26" s="100"/>
      <c r="B26" s="183"/>
      <c r="C26" s="183"/>
      <c r="D26" s="183"/>
      <c r="E26" s="183"/>
      <c r="F26" s="183"/>
      <c r="G26" s="183"/>
      <c r="H26" s="183"/>
      <c r="I26" s="186"/>
    </row>
    <row r="27" s="181" customFormat="1"/>
    <row r="28" s="181" customFormat="1"/>
    <row r="29" s="181" customFormat="1"/>
    <row r="30" s="181" customFormat="1"/>
    <row r="31" s="181" customFormat="1" ht="14" customHeight="1"/>
    <row r="32" s="181" customFormat="1"/>
    <row r="33" s="181" customFormat="1"/>
    <row r="34" s="181" customFormat="1"/>
    <row r="35" s="181" customFormat="1"/>
    <row r="36" s="181" customFormat="1"/>
    <row r="37" s="181" customFormat="1" ht="15" customHeight="1"/>
    <row r="38" s="181" customFormat="1"/>
    <row r="39" s="181" customFormat="1"/>
    <row r="40" s="181" customFormat="1"/>
    <row r="41" s="181" customFormat="1"/>
    <row r="42" s="181" customFormat="1"/>
    <row r="43" s="181" customFormat="1"/>
    <row r="44" s="181" customFormat="1"/>
    <row r="45" s="181" customFormat="1"/>
    <row r="46" s="181" customFormat="1" ht="14" customHeight="1"/>
    <row r="47" s="181" customFormat="1"/>
    <row r="48" s="181" customFormat="1" spans="1:9">
      <c r="A48" s="186"/>
      <c r="B48" s="186"/>
      <c r="C48" s="186"/>
      <c r="D48" s="186"/>
      <c r="E48" s="186"/>
      <c r="F48" s="186"/>
      <c r="G48" s="186"/>
      <c r="H48" s="186"/>
      <c r="I48" s="186"/>
    </row>
    <row r="49" s="181" customFormat="1"/>
    <row r="50" s="181" customFormat="1"/>
    <row r="51" s="181" customFormat="1"/>
    <row r="52" s="181" customFormat="1"/>
    <row r="53" s="181" customFormat="1"/>
    <row r="54" s="181" customFormat="1"/>
    <row r="55" s="181" customFormat="1"/>
    <row r="56" s="181" customFormat="1"/>
    <row r="57" s="181" customFormat="1"/>
    <row r="58" s="181" customFormat="1"/>
    <row r="59" s="181" customFormat="1"/>
    <row r="60" s="181" customFormat="1"/>
    <row r="61" s="181" customFormat="1"/>
    <row r="62" s="181" customFormat="1"/>
    <row r="63" s="181" customFormat="1"/>
    <row r="64" s="181" customFormat="1"/>
    <row r="65" s="181" customFormat="1"/>
    <row r="66" s="181" customFormat="1"/>
    <row r="67" s="181" customFormat="1" spans="1:9">
      <c r="A67" s="186"/>
      <c r="B67" s="186"/>
      <c r="C67" s="186"/>
      <c r="D67" s="186"/>
      <c r="E67" s="186"/>
      <c r="F67" s="186"/>
      <c r="G67" s="186"/>
      <c r="H67" s="186"/>
      <c r="I67" s="186"/>
    </row>
    <row r="68" s="181" customFormat="1"/>
    <row r="69" s="181" customFormat="1"/>
    <row r="70" s="181" customFormat="1"/>
    <row r="71" s="181" customFormat="1"/>
    <row r="72" s="181" customFormat="1"/>
    <row r="73" s="181" customFormat="1"/>
    <row r="74" s="181" customFormat="1"/>
    <row r="75" s="181" customFormat="1"/>
    <row r="76" s="181" customFormat="1"/>
    <row r="77" s="181" customFormat="1"/>
    <row r="78" s="181" customFormat="1"/>
    <row r="79" s="181" customFormat="1"/>
    <row r="80" s="181" customFormat="1"/>
    <row r="81" s="181" customFormat="1"/>
    <row r="82" s="181" customFormat="1"/>
    <row r="83" s="181" customFormat="1"/>
    <row r="84" s="181" customFormat="1"/>
    <row r="85" s="181" customFormat="1"/>
    <row r="86" s="181" customFormat="1" spans="1:9">
      <c r="A86" s="186"/>
      <c r="B86" s="186"/>
      <c r="C86" s="186"/>
      <c r="D86" s="186"/>
      <c r="E86" s="186"/>
      <c r="F86" s="186"/>
      <c r="G86" s="186"/>
      <c r="H86" s="186"/>
      <c r="I86" s="186"/>
    </row>
    <row r="87" s="181" customFormat="1"/>
    <row r="88" s="181" customFormat="1"/>
    <row r="89" s="181" customFormat="1"/>
    <row r="90" s="181" customFormat="1"/>
    <row r="91" s="181" customFormat="1"/>
    <row r="92" s="181" customFormat="1"/>
    <row r="93" s="181" customFormat="1"/>
    <row r="94" s="181" customFormat="1"/>
    <row r="95" s="181" customFormat="1"/>
    <row r="96" s="181" customFormat="1"/>
    <row r="97" s="181" customFormat="1"/>
    <row r="98" s="181" customFormat="1"/>
    <row r="99" s="181" customFormat="1"/>
    <row r="100" s="181" customFormat="1"/>
    <row r="101" s="181" customFormat="1"/>
    <row r="102" s="181" customFormat="1"/>
    <row r="103" s="181" customFormat="1"/>
    <row r="104" s="181" customFormat="1"/>
    <row r="105" s="181" customFormat="1"/>
    <row r="106" s="181" customFormat="1"/>
    <row r="107" s="181" customFormat="1"/>
    <row r="108" s="181" customFormat="1" spans="1:8">
      <c r="A108" s="51"/>
      <c r="B108" s="186"/>
      <c r="C108" s="186"/>
      <c r="D108" s="186"/>
      <c r="E108" s="186"/>
      <c r="F108" s="186"/>
      <c r="G108" s="186"/>
      <c r="H108" s="186"/>
    </row>
    <row r="109" s="181" customFormat="1" spans="1:8">
      <c r="A109" s="51"/>
      <c r="B109" s="186"/>
      <c r="C109" s="186"/>
      <c r="D109" s="186"/>
      <c r="E109" s="186"/>
      <c r="F109" s="186"/>
      <c r="G109" s="186"/>
      <c r="H109" s="186"/>
    </row>
    <row r="110" s="181" customFormat="1" spans="1:8">
      <c r="A110" s="51"/>
      <c r="B110" s="186"/>
      <c r="C110" s="186"/>
      <c r="D110" s="186"/>
      <c r="E110" s="186"/>
      <c r="F110" s="186"/>
      <c r="G110" s="186"/>
      <c r="H110" s="186"/>
    </row>
    <row r="111" s="181" customFormat="1" spans="1:8">
      <c r="A111" s="51"/>
      <c r="B111" s="186"/>
      <c r="C111" s="186"/>
      <c r="D111" s="186"/>
      <c r="E111" s="186"/>
      <c r="F111" s="186"/>
      <c r="G111" s="186"/>
      <c r="H111" s="186"/>
    </row>
    <row r="112" s="181" customFormat="1" spans="1:8">
      <c r="A112" s="51"/>
      <c r="B112" s="186"/>
      <c r="C112" s="186"/>
      <c r="D112" s="186"/>
      <c r="E112" s="186"/>
      <c r="F112" s="186"/>
      <c r="G112" s="186"/>
      <c r="H112" s="186"/>
    </row>
    <row r="113" s="181" customFormat="1" spans="1:8">
      <c r="A113" s="51"/>
      <c r="B113" s="186"/>
      <c r="C113" s="186"/>
      <c r="D113" s="186"/>
      <c r="E113" s="186"/>
      <c r="F113" s="186"/>
      <c r="G113" s="186"/>
      <c r="H113" s="186"/>
    </row>
    <row r="114" s="181" customFormat="1" spans="1:8">
      <c r="A114" s="51"/>
      <c r="B114" s="186"/>
      <c r="C114" s="186"/>
      <c r="D114" s="186"/>
      <c r="E114" s="186"/>
      <c r="F114" s="186"/>
      <c r="G114" s="186"/>
      <c r="H114" s="186"/>
    </row>
    <row r="115" s="181" customFormat="1" spans="1:8">
      <c r="A115" s="51"/>
      <c r="B115" s="186"/>
      <c r="C115" s="186"/>
      <c r="D115" s="186"/>
      <c r="E115" s="186"/>
      <c r="F115" s="186"/>
      <c r="G115" s="186"/>
      <c r="H115" s="186"/>
    </row>
    <row r="116" s="181" customFormat="1" spans="1:8">
      <c r="A116" s="51"/>
      <c r="B116" s="186"/>
      <c r="C116" s="186"/>
      <c r="D116" s="186"/>
      <c r="E116" s="186"/>
      <c r="F116" s="186"/>
      <c r="G116" s="186"/>
      <c r="H116" s="186"/>
    </row>
    <row r="117" s="181" customFormat="1" spans="1:8">
      <c r="A117" s="51"/>
      <c r="B117" s="186"/>
      <c r="C117" s="186"/>
      <c r="D117" s="186"/>
      <c r="E117" s="186"/>
      <c r="F117" s="186"/>
      <c r="G117" s="186"/>
      <c r="H117" s="186"/>
    </row>
    <row r="118" s="181" customFormat="1" spans="1:8">
      <c r="A118" s="51"/>
      <c r="B118" s="186"/>
      <c r="C118" s="186"/>
      <c r="D118" s="186"/>
      <c r="E118" s="186"/>
      <c r="F118" s="186"/>
      <c r="G118" s="186"/>
      <c r="H118" s="186"/>
    </row>
    <row r="119" s="181" customFormat="1" spans="1:8">
      <c r="A119" s="51"/>
      <c r="B119" s="186"/>
      <c r="C119" s="186"/>
      <c r="D119" s="186"/>
      <c r="E119" s="186"/>
      <c r="F119" s="186"/>
      <c r="G119" s="186"/>
      <c r="H119" s="186"/>
    </row>
    <row r="120" s="181" customFormat="1" spans="1:8">
      <c r="A120" s="51"/>
      <c r="B120" s="186"/>
      <c r="C120" s="186"/>
      <c r="D120" s="186"/>
      <c r="E120" s="186"/>
      <c r="F120" s="186"/>
      <c r="G120" s="186"/>
      <c r="H120" s="186"/>
    </row>
    <row r="121" s="181" customFormat="1" spans="1:8">
      <c r="A121" s="51"/>
      <c r="B121" s="186"/>
      <c r="C121" s="186"/>
      <c r="D121" s="186"/>
      <c r="E121" s="186"/>
      <c r="F121" s="186"/>
      <c r="G121" s="186"/>
      <c r="H121" s="186"/>
    </row>
    <row r="122" s="181" customFormat="1" spans="1:8">
      <c r="A122" s="51"/>
      <c r="B122" s="186"/>
      <c r="C122" s="186"/>
      <c r="D122" s="186"/>
      <c r="E122" s="186"/>
      <c r="F122" s="186"/>
      <c r="G122" s="186"/>
      <c r="H122" s="186"/>
    </row>
    <row r="123" s="181" customFormat="1" spans="1:8">
      <c r="A123" s="51"/>
      <c r="B123" s="186"/>
      <c r="C123" s="186"/>
      <c r="D123" s="186"/>
      <c r="E123" s="186"/>
      <c r="F123" s="186"/>
      <c r="G123" s="186"/>
      <c r="H123" s="186"/>
    </row>
    <row r="124" s="181" customFormat="1" spans="1:8">
      <c r="A124" s="51"/>
      <c r="B124" s="186"/>
      <c r="C124" s="186"/>
      <c r="D124" s="186"/>
      <c r="E124" s="186"/>
      <c r="F124" s="186"/>
      <c r="G124" s="186"/>
      <c r="H124" s="186"/>
    </row>
    <row r="125" s="181" customFormat="1" spans="1:8">
      <c r="A125" s="51"/>
      <c r="B125" s="186"/>
      <c r="C125" s="186"/>
      <c r="D125" s="186"/>
      <c r="E125" s="186"/>
      <c r="F125" s="186"/>
      <c r="G125" s="186"/>
      <c r="H125" s="186"/>
    </row>
    <row r="126" s="181" customFormat="1" spans="1:8">
      <c r="A126" s="51"/>
      <c r="B126" s="186"/>
      <c r="C126" s="186"/>
      <c r="D126" s="186"/>
      <c r="E126" s="186"/>
      <c r="F126" s="186"/>
      <c r="G126" s="186"/>
      <c r="H126" s="186"/>
    </row>
    <row r="127" s="181" customFormat="1" spans="1:8">
      <c r="A127" s="51"/>
      <c r="B127" s="186"/>
      <c r="C127" s="186"/>
      <c r="D127" s="186"/>
      <c r="E127" s="186"/>
      <c r="F127" s="186"/>
      <c r="G127" s="186"/>
      <c r="H127" s="186"/>
    </row>
    <row r="128" s="181" customFormat="1" spans="1:8">
      <c r="A128" s="51"/>
      <c r="B128" s="186"/>
      <c r="C128" s="186"/>
      <c r="D128" s="186"/>
      <c r="E128" s="186"/>
      <c r="F128" s="186"/>
      <c r="G128" s="186"/>
      <c r="H128" s="186"/>
    </row>
    <row r="129" s="181" customFormat="1" spans="1:8">
      <c r="A129" s="51"/>
      <c r="B129" s="186"/>
      <c r="C129" s="186"/>
      <c r="D129" s="186"/>
      <c r="E129" s="186"/>
      <c r="F129" s="186"/>
      <c r="G129" s="186"/>
      <c r="H129" s="186"/>
    </row>
    <row r="130" s="181" customFormat="1" spans="1:8">
      <c r="A130" s="51"/>
      <c r="B130" s="186"/>
      <c r="C130" s="186"/>
      <c r="D130" s="186"/>
      <c r="E130" s="186"/>
      <c r="F130" s="186"/>
      <c r="G130" s="186"/>
      <c r="H130" s="186"/>
    </row>
    <row r="131" s="181" customFormat="1" spans="1:8">
      <c r="A131" s="51"/>
      <c r="B131" s="186"/>
      <c r="C131" s="186"/>
      <c r="D131" s="186"/>
      <c r="E131" s="186"/>
      <c r="F131" s="186"/>
      <c r="G131" s="186"/>
      <c r="H131" s="186"/>
    </row>
    <row r="132" s="181" customFormat="1" spans="1:8">
      <c r="A132" s="51"/>
      <c r="B132" s="186"/>
      <c r="C132" s="186"/>
      <c r="D132" s="186"/>
      <c r="E132" s="186"/>
      <c r="F132" s="186"/>
      <c r="G132" s="186"/>
      <c r="H132" s="186"/>
    </row>
    <row r="133" s="181" customFormat="1" spans="1:8">
      <c r="A133" s="51"/>
      <c r="B133" s="186"/>
      <c r="C133" s="186"/>
      <c r="D133" s="186"/>
      <c r="E133" s="186"/>
      <c r="F133" s="186"/>
      <c r="G133" s="186"/>
      <c r="H133" s="186"/>
    </row>
    <row r="134" s="181" customFormat="1" spans="1:8">
      <c r="A134" s="51"/>
      <c r="B134" s="186"/>
      <c r="C134" s="186"/>
      <c r="D134" s="186"/>
      <c r="E134" s="186"/>
      <c r="F134" s="186"/>
      <c r="G134" s="186"/>
      <c r="H134" s="186"/>
    </row>
    <row r="135" s="181" customFormat="1" spans="1:8">
      <c r="A135" s="51"/>
      <c r="B135" s="186"/>
      <c r="C135" s="186"/>
      <c r="D135" s="186"/>
      <c r="E135" s="186"/>
      <c r="F135" s="186"/>
      <c r="G135" s="186"/>
      <c r="H135" s="186"/>
    </row>
    <row r="136" s="181" customFormat="1" spans="1:8">
      <c r="A136" s="51"/>
      <c r="B136" s="186"/>
      <c r="C136" s="186"/>
      <c r="D136" s="186"/>
      <c r="E136" s="186"/>
      <c r="F136" s="186"/>
      <c r="G136" s="186"/>
      <c r="H136" s="186"/>
    </row>
    <row r="137" s="181" customFormat="1" spans="1:8">
      <c r="A137" s="51"/>
      <c r="B137" s="186"/>
      <c r="C137" s="186"/>
      <c r="D137" s="186"/>
      <c r="E137" s="186"/>
      <c r="F137" s="186"/>
      <c r="G137" s="186"/>
      <c r="H137" s="186"/>
    </row>
    <row r="138" s="181" customFormat="1" spans="1:8">
      <c r="A138" s="51"/>
      <c r="B138" s="186"/>
      <c r="C138" s="186"/>
      <c r="D138" s="186"/>
      <c r="E138" s="186"/>
      <c r="F138" s="186"/>
      <c r="G138" s="186"/>
      <c r="H138" s="186"/>
    </row>
    <row r="139" s="181" customFormat="1" spans="1:8">
      <c r="A139" s="51"/>
      <c r="B139" s="186"/>
      <c r="C139" s="186"/>
      <c r="D139" s="186"/>
      <c r="E139" s="186"/>
      <c r="F139" s="186"/>
      <c r="G139" s="186"/>
      <c r="H139" s="186"/>
    </row>
    <row r="140" s="181" customFormat="1" spans="1:8">
      <c r="A140" s="51"/>
      <c r="B140" s="186"/>
      <c r="C140" s="186"/>
      <c r="D140" s="186"/>
      <c r="E140" s="186"/>
      <c r="F140" s="186"/>
      <c r="G140" s="186"/>
      <c r="H140" s="186"/>
    </row>
    <row r="141" s="181" customFormat="1" spans="1:8">
      <c r="A141" s="51"/>
      <c r="B141" s="186"/>
      <c r="C141" s="186"/>
      <c r="D141" s="186"/>
      <c r="E141" s="186"/>
      <c r="F141" s="186"/>
      <c r="G141" s="186"/>
      <c r="H141" s="186"/>
    </row>
    <row r="142" s="181" customFormat="1" spans="1:8">
      <c r="A142" s="51"/>
      <c r="B142" s="186"/>
      <c r="C142" s="186"/>
      <c r="D142" s="186"/>
      <c r="E142" s="186"/>
      <c r="F142" s="186"/>
      <c r="G142" s="186"/>
      <c r="H142" s="186"/>
    </row>
    <row r="143" s="181" customFormat="1" spans="1:8">
      <c r="A143" s="51"/>
      <c r="B143" s="186"/>
      <c r="C143" s="186"/>
      <c r="D143" s="186"/>
      <c r="E143" s="186"/>
      <c r="F143" s="186"/>
      <c r="G143" s="186"/>
      <c r="H143" s="186"/>
    </row>
    <row r="144" s="181" customFormat="1" spans="1:8">
      <c r="A144" s="51"/>
      <c r="B144" s="186"/>
      <c r="C144" s="186"/>
      <c r="D144" s="186"/>
      <c r="E144" s="186"/>
      <c r="F144" s="186"/>
      <c r="G144" s="186"/>
      <c r="H144" s="186"/>
    </row>
  </sheetData>
  <mergeCells count="1">
    <mergeCell ref="A20:A2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E45"/>
  <sheetViews>
    <sheetView workbookViewId="0">
      <selection activeCell="I50" sqref="I50"/>
    </sheetView>
  </sheetViews>
  <sheetFormatPr defaultColWidth="9" defaultRowHeight="13.5"/>
  <cols>
    <col min="1" max="1" width="9" style="21"/>
    <col min="2" max="2" width="13.2333333333333" style="21" customWidth="1"/>
    <col min="3" max="3" width="6.25" style="21" customWidth="1"/>
    <col min="4" max="4" width="15.175" style="21" customWidth="1"/>
    <col min="5" max="5" width="9.75" style="21" customWidth="1"/>
    <col min="6" max="9" width="9" style="21"/>
    <col min="10" max="10" width="14.7333333333333" style="21" customWidth="1"/>
    <col min="11" max="13" width="9" style="21"/>
    <col min="14" max="14" width="15.025" style="21" customWidth="1"/>
    <col min="15" max="15" width="9.75" style="21" customWidth="1"/>
    <col min="16" max="19" width="9" style="21"/>
    <col min="20" max="20" width="15.325" style="21" customWidth="1"/>
    <col min="21" max="23" width="9" style="21"/>
    <col min="24" max="24" width="13.5416666666667" style="21" customWidth="1"/>
    <col min="25" max="25" width="15.4666666666667" style="21" customWidth="1"/>
    <col min="26" max="29" width="9" style="21"/>
    <col min="30" max="30" width="15.025" style="21" customWidth="1"/>
    <col min="31" max="16384" width="9" style="21"/>
  </cols>
  <sheetData>
    <row r="1" s="21" customFormat="1" spans="4:24">
      <c r="D1" s="22" t="s">
        <v>31</v>
      </c>
      <c r="N1" s="22" t="s">
        <v>32</v>
      </c>
      <c r="X1" s="22" t="s">
        <v>33</v>
      </c>
    </row>
    <row r="2" s="21" customFormat="1" spans="2:2">
      <c r="B2" s="21" t="s">
        <v>34</v>
      </c>
    </row>
    <row r="3" s="21" customFormat="1" spans="3:31">
      <c r="C3" s="1"/>
      <c r="D3" s="23" t="s">
        <v>35</v>
      </c>
      <c r="E3" s="23"/>
      <c r="F3" s="23"/>
      <c r="G3" s="23"/>
      <c r="H3" s="23"/>
      <c r="I3" s="23"/>
      <c r="J3" s="23"/>
      <c r="K3" s="23"/>
      <c r="L3" s="23"/>
      <c r="N3" s="23" t="s">
        <v>35</v>
      </c>
      <c r="O3" s="23"/>
      <c r="P3" s="23"/>
      <c r="Q3" s="23"/>
      <c r="R3" s="23"/>
      <c r="S3" s="23"/>
      <c r="T3" s="23"/>
      <c r="U3" s="23"/>
      <c r="X3" s="23" t="s">
        <v>35</v>
      </c>
      <c r="Y3" s="23"/>
      <c r="Z3" s="23"/>
      <c r="AA3" s="23"/>
      <c r="AB3" s="23"/>
      <c r="AC3" s="23"/>
      <c r="AD3" s="23"/>
      <c r="AE3" s="23"/>
    </row>
    <row r="4" s="21" customFormat="1" spans="4:31">
      <c r="D4" s="24">
        <v>0.6523</v>
      </c>
      <c r="E4" s="25">
        <v>0.7024</v>
      </c>
      <c r="F4" s="26">
        <v>0.6763</v>
      </c>
      <c r="G4" s="176">
        <v>0.6846</v>
      </c>
      <c r="H4" s="177">
        <v>0.7122</v>
      </c>
      <c r="I4" s="27"/>
      <c r="J4" s="27"/>
      <c r="K4" s="9">
        <v>0.045</v>
      </c>
      <c r="N4" s="24">
        <v>0.8024</v>
      </c>
      <c r="O4" s="25">
        <v>0.8324</v>
      </c>
      <c r="P4" s="26">
        <v>0.673</v>
      </c>
      <c r="Q4" s="176">
        <v>0.9092</v>
      </c>
      <c r="R4" s="177">
        <v>0.9926</v>
      </c>
      <c r="S4" s="27"/>
      <c r="T4" s="27"/>
      <c r="U4" s="9">
        <v>0.0357</v>
      </c>
      <c r="X4" s="24">
        <v>0.9457</v>
      </c>
      <c r="Y4" s="25">
        <v>1.0032</v>
      </c>
      <c r="Z4" s="26">
        <v>0.6042</v>
      </c>
      <c r="AA4" s="176">
        <v>0.8481</v>
      </c>
      <c r="AB4" s="177">
        <v>1.3092</v>
      </c>
      <c r="AC4" s="27"/>
      <c r="AD4" s="27"/>
      <c r="AE4" s="9">
        <v>0.0392</v>
      </c>
    </row>
    <row r="5" s="21" customFormat="1" spans="4:31">
      <c r="D5" s="24">
        <v>0.6268</v>
      </c>
      <c r="E5" s="25">
        <v>0.7075</v>
      </c>
      <c r="F5" s="26">
        <v>0.7152</v>
      </c>
      <c r="G5" s="176">
        <v>0.5855</v>
      </c>
      <c r="H5" s="177">
        <v>0.6778</v>
      </c>
      <c r="I5" s="27"/>
      <c r="J5" s="27"/>
      <c r="K5" s="9">
        <v>0.0384</v>
      </c>
      <c r="N5" s="24">
        <v>0.7357</v>
      </c>
      <c r="O5" s="25">
        <v>0.7703</v>
      </c>
      <c r="P5" s="26">
        <v>0.7612</v>
      </c>
      <c r="Q5" s="176">
        <v>0.735</v>
      </c>
      <c r="R5" s="177">
        <v>0.8632</v>
      </c>
      <c r="S5" s="27"/>
      <c r="T5" s="27"/>
      <c r="U5" s="9">
        <v>0.0413</v>
      </c>
      <c r="X5" s="24">
        <v>0.8698</v>
      </c>
      <c r="Y5" s="25">
        <v>0.8702</v>
      </c>
      <c r="Z5" s="26">
        <v>0.727</v>
      </c>
      <c r="AA5" s="176">
        <v>0.9133</v>
      </c>
      <c r="AB5" s="177">
        <v>1.1042</v>
      </c>
      <c r="AC5" s="27"/>
      <c r="AD5" s="27"/>
      <c r="AE5" s="9">
        <v>0.0396</v>
      </c>
    </row>
    <row r="6" s="21" customFormat="1" spans="4:31">
      <c r="D6" s="24">
        <v>0.6267</v>
      </c>
      <c r="E6" s="25">
        <v>0.7594</v>
      </c>
      <c r="F6" s="26">
        <v>0.6072</v>
      </c>
      <c r="G6" s="176">
        <v>0.607</v>
      </c>
      <c r="H6" s="177">
        <v>0.6072</v>
      </c>
      <c r="I6" s="27"/>
      <c r="J6" s="27"/>
      <c r="K6" s="9">
        <v>0.0395</v>
      </c>
      <c r="N6" s="24">
        <v>0.7233</v>
      </c>
      <c r="O6" s="25">
        <v>0.8228</v>
      </c>
      <c r="P6" s="26">
        <v>0.6681</v>
      </c>
      <c r="Q6" s="176">
        <v>0.8007</v>
      </c>
      <c r="R6" s="177">
        <v>1.0909</v>
      </c>
      <c r="S6" s="27"/>
      <c r="T6" s="27"/>
      <c r="U6" s="9">
        <v>0.0391</v>
      </c>
      <c r="X6" s="24">
        <v>0.7955</v>
      </c>
      <c r="Y6" s="25">
        <v>0.9283</v>
      </c>
      <c r="Z6" s="26">
        <v>0.7589</v>
      </c>
      <c r="AA6" s="176">
        <v>0.9038</v>
      </c>
      <c r="AB6" s="177">
        <v>1.296</v>
      </c>
      <c r="AC6" s="27"/>
      <c r="AD6" s="27"/>
      <c r="AE6" s="9">
        <v>0.0485</v>
      </c>
    </row>
    <row r="7" s="21" customFormat="1" spans="4:31">
      <c r="D7" s="24">
        <v>0.6911</v>
      </c>
      <c r="E7" s="25">
        <v>0.6433</v>
      </c>
      <c r="F7" s="26">
        <v>0.7734</v>
      </c>
      <c r="G7" s="176">
        <v>0.747</v>
      </c>
      <c r="H7" s="177">
        <v>0.7024</v>
      </c>
      <c r="I7" s="27"/>
      <c r="J7" s="27"/>
      <c r="K7" s="9">
        <v>0.0463</v>
      </c>
      <c r="N7" s="24">
        <v>0.8431</v>
      </c>
      <c r="O7" s="25">
        <v>0.8436</v>
      </c>
      <c r="P7" s="26">
        <v>0.7513</v>
      </c>
      <c r="Q7" s="176">
        <v>0.7914</v>
      </c>
      <c r="R7" s="177">
        <v>0.9241</v>
      </c>
      <c r="S7" s="27"/>
      <c r="T7" s="27"/>
      <c r="U7" s="9">
        <v>0.0368</v>
      </c>
      <c r="X7" s="24">
        <v>1.0062</v>
      </c>
      <c r="Y7" s="25">
        <v>1.0606</v>
      </c>
      <c r="Z7" s="26">
        <v>0.721</v>
      </c>
      <c r="AA7" s="176">
        <v>1.0627</v>
      </c>
      <c r="AB7" s="177">
        <v>1.2472</v>
      </c>
      <c r="AC7" s="27"/>
      <c r="AD7" s="27"/>
      <c r="AE7" s="9">
        <v>0.0373</v>
      </c>
    </row>
    <row r="8" s="21" customFormat="1" spans="4:31">
      <c r="D8" s="24">
        <v>0.6298</v>
      </c>
      <c r="E8" s="25">
        <v>0.7204</v>
      </c>
      <c r="F8" s="26">
        <v>0.632</v>
      </c>
      <c r="G8" s="176">
        <v>0.7225</v>
      </c>
      <c r="H8" s="177">
        <v>0.6851</v>
      </c>
      <c r="I8" s="27"/>
      <c r="J8" s="27"/>
      <c r="K8" s="9">
        <v>0.046</v>
      </c>
      <c r="N8" s="24">
        <v>0.7987</v>
      </c>
      <c r="O8" s="25">
        <v>0.8976</v>
      </c>
      <c r="P8" s="26">
        <v>0.7025</v>
      </c>
      <c r="Q8" s="176">
        <v>0.8886</v>
      </c>
      <c r="R8" s="177">
        <v>0.8248</v>
      </c>
      <c r="S8" s="27"/>
      <c r="T8" s="27"/>
      <c r="U8" s="9">
        <v>0.0338</v>
      </c>
      <c r="X8" s="24">
        <v>0.9275</v>
      </c>
      <c r="Y8" s="25">
        <v>0.8754</v>
      </c>
      <c r="Z8" s="26">
        <v>0.809</v>
      </c>
      <c r="AA8" s="176">
        <v>0.9456</v>
      </c>
      <c r="AB8" s="177">
        <v>1.2387</v>
      </c>
      <c r="AC8" s="27"/>
      <c r="AD8" s="27"/>
      <c r="AE8" s="9">
        <v>0.036</v>
      </c>
    </row>
    <row r="9" s="21" customFormat="1" spans="4:31">
      <c r="D9" s="24">
        <v>0.7032</v>
      </c>
      <c r="E9" s="25">
        <v>0.64</v>
      </c>
      <c r="F9" s="26">
        <v>0.7351</v>
      </c>
      <c r="G9" s="176">
        <v>0.7075</v>
      </c>
      <c r="H9" s="177">
        <v>0.7055</v>
      </c>
      <c r="I9" s="27"/>
      <c r="J9" s="27"/>
      <c r="K9" s="9">
        <v>0.0396</v>
      </c>
      <c r="N9" s="24">
        <v>0.8736</v>
      </c>
      <c r="O9" s="25">
        <v>0.9293</v>
      </c>
      <c r="P9" s="26">
        <v>0.5947</v>
      </c>
      <c r="Q9" s="176">
        <v>0.8124</v>
      </c>
      <c r="R9" s="177">
        <v>0.9402</v>
      </c>
      <c r="S9" s="27"/>
      <c r="T9" s="27"/>
      <c r="U9" s="9">
        <v>0.0468</v>
      </c>
      <c r="X9" s="24">
        <v>0.8457</v>
      </c>
      <c r="Y9" s="25">
        <v>0.9498</v>
      </c>
      <c r="Z9" s="26">
        <v>0.7263</v>
      </c>
      <c r="AA9" s="176">
        <v>0.9114</v>
      </c>
      <c r="AB9" s="177">
        <v>1.146</v>
      </c>
      <c r="AC9" s="27"/>
      <c r="AD9" s="27"/>
      <c r="AE9" s="9">
        <v>0.0487</v>
      </c>
    </row>
    <row r="10" s="21" customFormat="1" spans="4:31">
      <c r="D10" s="27"/>
      <c r="E10" s="27"/>
      <c r="F10" s="27"/>
      <c r="G10" s="27"/>
      <c r="H10" s="27"/>
      <c r="I10" s="27"/>
      <c r="J10" s="27"/>
      <c r="K10" s="9"/>
      <c r="N10" s="27"/>
      <c r="O10" s="27"/>
      <c r="P10" s="27"/>
      <c r="Q10" s="27"/>
      <c r="R10" s="27"/>
      <c r="S10" s="27"/>
      <c r="T10" s="27"/>
      <c r="U10" s="9"/>
      <c r="X10" s="27"/>
      <c r="Y10" s="27"/>
      <c r="Z10" s="27"/>
      <c r="AA10" s="27"/>
      <c r="AB10" s="27"/>
      <c r="AC10" s="27"/>
      <c r="AD10" s="27"/>
      <c r="AE10" s="9"/>
    </row>
    <row r="13" s="21" customFormat="1" spans="4:26">
      <c r="D13" s="28"/>
      <c r="E13" s="6" t="s">
        <v>3</v>
      </c>
      <c r="F13" s="30"/>
      <c r="L13" s="43"/>
      <c r="N13" s="28"/>
      <c r="O13" s="6" t="s">
        <v>3</v>
      </c>
      <c r="P13" s="30"/>
      <c r="X13" s="28"/>
      <c r="Y13" s="6" t="s">
        <v>3</v>
      </c>
      <c r="Z13" s="30"/>
    </row>
    <row r="14" s="21" customFormat="1" spans="4:26">
      <c r="D14" s="31"/>
      <c r="E14" s="6" t="s">
        <v>17</v>
      </c>
      <c r="F14" s="30"/>
      <c r="N14" s="31"/>
      <c r="O14" s="6" t="s">
        <v>17</v>
      </c>
      <c r="P14" s="30"/>
      <c r="X14" s="31"/>
      <c r="Y14" s="6" t="s">
        <v>17</v>
      </c>
      <c r="Z14" s="30"/>
    </row>
    <row r="15" s="21" customFormat="1" ht="25.5" spans="4:26">
      <c r="D15" s="32"/>
      <c r="E15" s="6" t="s">
        <v>7</v>
      </c>
      <c r="F15" s="30"/>
      <c r="M15" s="1"/>
      <c r="N15" s="32"/>
      <c r="O15" s="6" t="s">
        <v>7</v>
      </c>
      <c r="P15" s="30"/>
      <c r="X15" s="32"/>
      <c r="Y15" s="6" t="s">
        <v>7</v>
      </c>
      <c r="Z15" s="30"/>
    </row>
    <row r="16" s="21" customFormat="1" spans="4:26">
      <c r="D16" s="178"/>
      <c r="E16" s="6" t="s">
        <v>13</v>
      </c>
      <c r="F16" s="30"/>
      <c r="M16" s="1"/>
      <c r="N16" s="178"/>
      <c r="O16" s="6" t="s">
        <v>13</v>
      </c>
      <c r="P16" s="30"/>
      <c r="X16" s="178"/>
      <c r="Y16" s="6" t="s">
        <v>13</v>
      </c>
      <c r="Z16" s="30"/>
    </row>
    <row r="17" s="21" customFormat="1" ht="25.5" spans="4:26">
      <c r="D17" s="179"/>
      <c r="E17" s="6" t="s">
        <v>15</v>
      </c>
      <c r="F17" s="30"/>
      <c r="M17" s="1"/>
      <c r="N17" s="179"/>
      <c r="O17" s="6" t="s">
        <v>15</v>
      </c>
      <c r="P17" s="30"/>
      <c r="X17" s="179"/>
      <c r="Y17" s="6" t="s">
        <v>15</v>
      </c>
      <c r="Z17" s="30"/>
    </row>
    <row r="18" s="21" customFormat="1" spans="12:13">
      <c r="L18" s="49"/>
      <c r="M18" s="1"/>
    </row>
    <row r="19" s="21" customFormat="1" spans="10:31">
      <c r="J19" s="33"/>
      <c r="K19" s="33"/>
      <c r="T19" s="33"/>
      <c r="U19" s="33"/>
      <c r="AD19" s="33"/>
      <c r="AE19" s="33"/>
    </row>
    <row r="20" s="21" customFormat="1" spans="10:30">
      <c r="J20" s="33"/>
      <c r="T20" s="33"/>
      <c r="AD20" s="33"/>
    </row>
    <row r="21" s="21" customFormat="1" ht="25.5" spans="4:31">
      <c r="D21" s="34"/>
      <c r="E21" s="6" t="s">
        <v>3</v>
      </c>
      <c r="F21" s="6" t="s">
        <v>17</v>
      </c>
      <c r="G21" s="6" t="s">
        <v>7</v>
      </c>
      <c r="H21" s="7" t="s">
        <v>13</v>
      </c>
      <c r="I21" s="7" t="s">
        <v>15</v>
      </c>
      <c r="J21" s="35" t="s">
        <v>34</v>
      </c>
      <c r="K21" s="33"/>
      <c r="N21" s="34"/>
      <c r="O21" s="6" t="s">
        <v>3</v>
      </c>
      <c r="P21" s="6" t="s">
        <v>17</v>
      </c>
      <c r="Q21" s="6" t="s">
        <v>7</v>
      </c>
      <c r="R21" s="7" t="s">
        <v>13</v>
      </c>
      <c r="S21" s="7" t="s">
        <v>15</v>
      </c>
      <c r="T21" s="35" t="s">
        <v>34</v>
      </c>
      <c r="U21" s="33"/>
      <c r="X21" s="34"/>
      <c r="Y21" s="6" t="s">
        <v>3</v>
      </c>
      <c r="Z21" s="6" t="s">
        <v>17</v>
      </c>
      <c r="AA21" s="6" t="s">
        <v>7</v>
      </c>
      <c r="AB21" s="7" t="s">
        <v>13</v>
      </c>
      <c r="AC21" s="7" t="s">
        <v>15</v>
      </c>
      <c r="AD21" s="35" t="s">
        <v>34</v>
      </c>
      <c r="AE21" s="33"/>
    </row>
    <row r="22" s="21" customFormat="1" ht="15" spans="4:31">
      <c r="D22" s="36">
        <v>1</v>
      </c>
      <c r="E22" s="17">
        <f t="shared" ref="E22:I22" si="0">D4</f>
        <v>0.6523</v>
      </c>
      <c r="F22" s="17">
        <f t="shared" si="0"/>
        <v>0.7024</v>
      </c>
      <c r="G22" s="17">
        <f t="shared" si="0"/>
        <v>0.6763</v>
      </c>
      <c r="H22" s="17">
        <f t="shared" si="0"/>
        <v>0.6846</v>
      </c>
      <c r="I22" s="17">
        <f t="shared" si="0"/>
        <v>0.7122</v>
      </c>
      <c r="J22" s="9">
        <f t="shared" ref="J22:J27" si="1">K4</f>
        <v>0.045</v>
      </c>
      <c r="K22" s="33"/>
      <c r="N22" s="36">
        <v>1</v>
      </c>
      <c r="O22" s="17">
        <f t="shared" ref="O22:S22" si="2">N4</f>
        <v>0.8024</v>
      </c>
      <c r="P22" s="17">
        <f t="shared" si="2"/>
        <v>0.8324</v>
      </c>
      <c r="Q22" s="17">
        <f t="shared" si="2"/>
        <v>0.673</v>
      </c>
      <c r="R22" s="17">
        <f t="shared" si="2"/>
        <v>0.9092</v>
      </c>
      <c r="S22" s="17">
        <f t="shared" si="2"/>
        <v>0.9926</v>
      </c>
      <c r="T22" s="9">
        <f t="shared" ref="T22:T27" si="3">U4</f>
        <v>0.0357</v>
      </c>
      <c r="U22" s="33"/>
      <c r="X22" s="36">
        <v>1</v>
      </c>
      <c r="Y22" s="17">
        <f t="shared" ref="Y22:AC22" si="4">X4</f>
        <v>0.9457</v>
      </c>
      <c r="Z22" s="17">
        <f t="shared" si="4"/>
        <v>1.0032</v>
      </c>
      <c r="AA22" s="17">
        <f t="shared" si="4"/>
        <v>0.6042</v>
      </c>
      <c r="AB22" s="17">
        <f t="shared" si="4"/>
        <v>0.8481</v>
      </c>
      <c r="AC22" s="17">
        <f t="shared" si="4"/>
        <v>1.3092</v>
      </c>
      <c r="AD22" s="9">
        <f t="shared" ref="AD22:AD27" si="5">AE4</f>
        <v>0.0392</v>
      </c>
      <c r="AE22" s="33"/>
    </row>
    <row r="23" s="21" customFormat="1" ht="15" spans="4:31">
      <c r="D23" s="36">
        <v>2</v>
      </c>
      <c r="E23" s="17">
        <f t="shared" ref="E23:I23" si="6">D5</f>
        <v>0.6268</v>
      </c>
      <c r="F23" s="17">
        <f t="shared" si="6"/>
        <v>0.7075</v>
      </c>
      <c r="G23" s="17">
        <f t="shared" si="6"/>
        <v>0.7152</v>
      </c>
      <c r="H23" s="17">
        <f t="shared" si="6"/>
        <v>0.5855</v>
      </c>
      <c r="I23" s="17">
        <f t="shared" si="6"/>
        <v>0.6778</v>
      </c>
      <c r="J23" s="9">
        <f t="shared" si="1"/>
        <v>0.0384</v>
      </c>
      <c r="K23" s="33"/>
      <c r="N23" s="36">
        <v>2</v>
      </c>
      <c r="O23" s="17">
        <f t="shared" ref="O23:S23" si="7">N5</f>
        <v>0.7357</v>
      </c>
      <c r="P23" s="17">
        <f t="shared" si="7"/>
        <v>0.7703</v>
      </c>
      <c r="Q23" s="17">
        <f t="shared" si="7"/>
        <v>0.7612</v>
      </c>
      <c r="R23" s="17">
        <f t="shared" si="7"/>
        <v>0.735</v>
      </c>
      <c r="S23" s="17">
        <f t="shared" si="7"/>
        <v>0.8632</v>
      </c>
      <c r="T23" s="9">
        <f t="shared" si="3"/>
        <v>0.0413</v>
      </c>
      <c r="U23" s="33"/>
      <c r="X23" s="36">
        <v>2</v>
      </c>
      <c r="Y23" s="17">
        <f t="shared" ref="Y23:AC23" si="8">X5</f>
        <v>0.8698</v>
      </c>
      <c r="Z23" s="17">
        <f t="shared" si="8"/>
        <v>0.8702</v>
      </c>
      <c r="AA23" s="17">
        <f t="shared" si="8"/>
        <v>0.727</v>
      </c>
      <c r="AB23" s="17">
        <f t="shared" si="8"/>
        <v>0.9133</v>
      </c>
      <c r="AC23" s="17">
        <f t="shared" si="8"/>
        <v>1.1042</v>
      </c>
      <c r="AD23" s="9">
        <f t="shared" si="5"/>
        <v>0.0396</v>
      </c>
      <c r="AE23" s="33"/>
    </row>
    <row r="24" s="21" customFormat="1" ht="15" spans="4:31">
      <c r="D24" s="36">
        <v>3</v>
      </c>
      <c r="E24" s="17">
        <f t="shared" ref="E24:I24" si="9">D6</f>
        <v>0.6267</v>
      </c>
      <c r="F24" s="17">
        <f t="shared" si="9"/>
        <v>0.7594</v>
      </c>
      <c r="G24" s="17">
        <f t="shared" si="9"/>
        <v>0.6072</v>
      </c>
      <c r="H24" s="17">
        <f t="shared" si="9"/>
        <v>0.607</v>
      </c>
      <c r="I24" s="17">
        <f t="shared" si="9"/>
        <v>0.6072</v>
      </c>
      <c r="J24" s="9">
        <f t="shared" si="1"/>
        <v>0.0395</v>
      </c>
      <c r="K24" s="33"/>
      <c r="N24" s="36">
        <v>3</v>
      </c>
      <c r="O24" s="17">
        <f t="shared" ref="O24:S24" si="10">N6</f>
        <v>0.7233</v>
      </c>
      <c r="P24" s="17">
        <f t="shared" si="10"/>
        <v>0.8228</v>
      </c>
      <c r="Q24" s="17">
        <f t="shared" si="10"/>
        <v>0.6681</v>
      </c>
      <c r="R24" s="17">
        <f t="shared" si="10"/>
        <v>0.8007</v>
      </c>
      <c r="S24" s="17">
        <f t="shared" si="10"/>
        <v>1.0909</v>
      </c>
      <c r="T24" s="9">
        <f t="shared" si="3"/>
        <v>0.0391</v>
      </c>
      <c r="U24" s="33"/>
      <c r="X24" s="36">
        <v>3</v>
      </c>
      <c r="Y24" s="17">
        <f t="shared" ref="Y24:AC24" si="11">X6</f>
        <v>0.7955</v>
      </c>
      <c r="Z24" s="17">
        <f t="shared" si="11"/>
        <v>0.9283</v>
      </c>
      <c r="AA24" s="17">
        <f t="shared" si="11"/>
        <v>0.7589</v>
      </c>
      <c r="AB24" s="17">
        <f t="shared" si="11"/>
        <v>0.9038</v>
      </c>
      <c r="AC24" s="17">
        <f t="shared" si="11"/>
        <v>1.296</v>
      </c>
      <c r="AD24" s="9">
        <f t="shared" si="5"/>
        <v>0.0485</v>
      </c>
      <c r="AE24" s="33"/>
    </row>
    <row r="25" s="21" customFormat="1" ht="15" spans="4:31">
      <c r="D25" s="36">
        <v>4</v>
      </c>
      <c r="E25" s="17">
        <f t="shared" ref="E25:I25" si="12">D7</f>
        <v>0.6911</v>
      </c>
      <c r="F25" s="17">
        <f t="shared" si="12"/>
        <v>0.6433</v>
      </c>
      <c r="G25" s="17">
        <f t="shared" si="12"/>
        <v>0.7734</v>
      </c>
      <c r="H25" s="17">
        <f t="shared" si="12"/>
        <v>0.747</v>
      </c>
      <c r="I25" s="17">
        <f t="shared" si="12"/>
        <v>0.7024</v>
      </c>
      <c r="J25" s="9">
        <f t="shared" si="1"/>
        <v>0.0463</v>
      </c>
      <c r="K25" s="33"/>
      <c r="N25" s="36">
        <v>4</v>
      </c>
      <c r="O25" s="17">
        <f t="shared" ref="O25:S25" si="13">N7</f>
        <v>0.8431</v>
      </c>
      <c r="P25" s="17">
        <f t="shared" si="13"/>
        <v>0.8436</v>
      </c>
      <c r="Q25" s="17">
        <f t="shared" si="13"/>
        <v>0.7513</v>
      </c>
      <c r="R25" s="17">
        <f t="shared" si="13"/>
        <v>0.7914</v>
      </c>
      <c r="S25" s="17">
        <f t="shared" si="13"/>
        <v>0.9241</v>
      </c>
      <c r="T25" s="9">
        <f t="shared" si="3"/>
        <v>0.0368</v>
      </c>
      <c r="U25" s="33"/>
      <c r="X25" s="36">
        <v>4</v>
      </c>
      <c r="Y25" s="17">
        <f t="shared" ref="Y25:AC25" si="14">X7</f>
        <v>1.0062</v>
      </c>
      <c r="Z25" s="17">
        <f t="shared" si="14"/>
        <v>1.0606</v>
      </c>
      <c r="AA25" s="17">
        <f t="shared" si="14"/>
        <v>0.721</v>
      </c>
      <c r="AB25" s="17">
        <f t="shared" si="14"/>
        <v>1.0627</v>
      </c>
      <c r="AC25" s="17">
        <f t="shared" si="14"/>
        <v>1.2472</v>
      </c>
      <c r="AD25" s="9">
        <f t="shared" si="5"/>
        <v>0.0373</v>
      </c>
      <c r="AE25" s="33"/>
    </row>
    <row r="26" s="21" customFormat="1" ht="15" spans="4:31">
      <c r="D26" s="36">
        <v>5</v>
      </c>
      <c r="E26" s="17">
        <f t="shared" ref="E26:I26" si="15">D8</f>
        <v>0.6298</v>
      </c>
      <c r="F26" s="17">
        <f t="shared" si="15"/>
        <v>0.7204</v>
      </c>
      <c r="G26" s="17">
        <f t="shared" si="15"/>
        <v>0.632</v>
      </c>
      <c r="H26" s="17">
        <f t="shared" si="15"/>
        <v>0.7225</v>
      </c>
      <c r="I26" s="17">
        <f t="shared" si="15"/>
        <v>0.6851</v>
      </c>
      <c r="J26" s="9">
        <f t="shared" si="1"/>
        <v>0.046</v>
      </c>
      <c r="K26" s="33"/>
      <c r="N26" s="36">
        <v>5</v>
      </c>
      <c r="O26" s="17">
        <f t="shared" ref="O26:S26" si="16">N8</f>
        <v>0.7987</v>
      </c>
      <c r="P26" s="17">
        <f t="shared" si="16"/>
        <v>0.8976</v>
      </c>
      <c r="Q26" s="17">
        <f t="shared" si="16"/>
        <v>0.7025</v>
      </c>
      <c r="R26" s="17">
        <f t="shared" si="16"/>
        <v>0.8886</v>
      </c>
      <c r="S26" s="17">
        <f t="shared" si="16"/>
        <v>0.8248</v>
      </c>
      <c r="T26" s="9">
        <f t="shared" si="3"/>
        <v>0.0338</v>
      </c>
      <c r="U26" s="33"/>
      <c r="X26" s="36">
        <v>5</v>
      </c>
      <c r="Y26" s="17">
        <f t="shared" ref="Y26:AC26" si="17">X8</f>
        <v>0.9275</v>
      </c>
      <c r="Z26" s="17">
        <f t="shared" si="17"/>
        <v>0.8754</v>
      </c>
      <c r="AA26" s="17">
        <f t="shared" si="17"/>
        <v>0.809</v>
      </c>
      <c r="AB26" s="17">
        <f t="shared" si="17"/>
        <v>0.9456</v>
      </c>
      <c r="AC26" s="17">
        <f t="shared" si="17"/>
        <v>1.2387</v>
      </c>
      <c r="AD26" s="9">
        <f t="shared" si="5"/>
        <v>0.036</v>
      </c>
      <c r="AE26" s="33"/>
    </row>
    <row r="27" s="21" customFormat="1" ht="15" spans="4:31">
      <c r="D27" s="36">
        <v>6</v>
      </c>
      <c r="E27" s="17">
        <f t="shared" ref="E27:I27" si="18">D9</f>
        <v>0.7032</v>
      </c>
      <c r="F27" s="17">
        <f t="shared" si="18"/>
        <v>0.64</v>
      </c>
      <c r="G27" s="17">
        <f t="shared" si="18"/>
        <v>0.7351</v>
      </c>
      <c r="H27" s="17">
        <f t="shared" si="18"/>
        <v>0.7075</v>
      </c>
      <c r="I27" s="17">
        <f t="shared" si="18"/>
        <v>0.7055</v>
      </c>
      <c r="J27" s="9">
        <f t="shared" si="1"/>
        <v>0.0396</v>
      </c>
      <c r="K27" s="33"/>
      <c r="N27" s="36">
        <v>6</v>
      </c>
      <c r="O27" s="17">
        <f t="shared" ref="O27:S27" si="19">N9</f>
        <v>0.8736</v>
      </c>
      <c r="P27" s="17">
        <f t="shared" si="19"/>
        <v>0.9293</v>
      </c>
      <c r="Q27" s="17">
        <f t="shared" si="19"/>
        <v>0.5947</v>
      </c>
      <c r="R27" s="17">
        <f t="shared" si="19"/>
        <v>0.8124</v>
      </c>
      <c r="S27" s="17">
        <f t="shared" si="19"/>
        <v>0.9402</v>
      </c>
      <c r="T27" s="9">
        <f t="shared" si="3"/>
        <v>0.0468</v>
      </c>
      <c r="U27" s="33"/>
      <c r="X27" s="36">
        <v>6</v>
      </c>
      <c r="Y27" s="17">
        <f t="shared" ref="Y27:AC27" si="20">X9</f>
        <v>0.8457</v>
      </c>
      <c r="Z27" s="17">
        <f t="shared" si="20"/>
        <v>0.9498</v>
      </c>
      <c r="AA27" s="17">
        <f t="shared" si="20"/>
        <v>0.7263</v>
      </c>
      <c r="AB27" s="17">
        <f t="shared" si="20"/>
        <v>0.9114</v>
      </c>
      <c r="AC27" s="17">
        <f t="shared" si="20"/>
        <v>1.146</v>
      </c>
      <c r="AD27" s="9">
        <f t="shared" si="5"/>
        <v>0.0487</v>
      </c>
      <c r="AE27" s="33"/>
    </row>
    <row r="28" s="21" customFormat="1" ht="14.25" spans="4:31">
      <c r="D28" s="37" t="s">
        <v>20</v>
      </c>
      <c r="E28" s="38">
        <f t="shared" ref="E28:J28" si="21">AVERAGE(E22:E27)</f>
        <v>0.654983333333333</v>
      </c>
      <c r="F28" s="38">
        <f t="shared" si="21"/>
        <v>0.6955</v>
      </c>
      <c r="G28" s="38">
        <f t="shared" si="21"/>
        <v>0.689866666666667</v>
      </c>
      <c r="H28" s="38">
        <f t="shared" si="21"/>
        <v>0.675683333333333</v>
      </c>
      <c r="I28" s="38">
        <f t="shared" si="21"/>
        <v>0.6817</v>
      </c>
      <c r="J28" s="38">
        <f t="shared" si="21"/>
        <v>0.0424666666666667</v>
      </c>
      <c r="K28" s="1"/>
      <c r="N28" s="37" t="s">
        <v>20</v>
      </c>
      <c r="O28" s="38">
        <f t="shared" ref="O28:T28" si="22">AVERAGE(O22:O27)</f>
        <v>0.796133333333333</v>
      </c>
      <c r="P28" s="38">
        <f t="shared" si="22"/>
        <v>0.849333333333333</v>
      </c>
      <c r="Q28" s="38">
        <f t="shared" si="22"/>
        <v>0.6918</v>
      </c>
      <c r="R28" s="38">
        <f t="shared" si="22"/>
        <v>0.822883333333333</v>
      </c>
      <c r="S28" s="38">
        <f t="shared" si="22"/>
        <v>0.9393</v>
      </c>
      <c r="T28" s="38">
        <f t="shared" si="22"/>
        <v>0.0389166666666667</v>
      </c>
      <c r="U28" s="1"/>
      <c r="X28" s="37" t="s">
        <v>20</v>
      </c>
      <c r="Y28" s="38">
        <f t="shared" ref="Y28:AD28" si="23">AVERAGE(Y22:Y27)</f>
        <v>0.8984</v>
      </c>
      <c r="Z28" s="38">
        <f t="shared" si="23"/>
        <v>0.947916666666667</v>
      </c>
      <c r="AA28" s="38">
        <f t="shared" si="23"/>
        <v>0.7244</v>
      </c>
      <c r="AB28" s="38">
        <f t="shared" si="23"/>
        <v>0.930816666666667</v>
      </c>
      <c r="AC28" s="38">
        <f t="shared" si="23"/>
        <v>1.22355</v>
      </c>
      <c r="AD28" s="38">
        <f t="shared" si="23"/>
        <v>0.04155</v>
      </c>
      <c r="AE28" s="1"/>
    </row>
    <row r="29" s="21" customFormat="1" ht="14.25" spans="4:31">
      <c r="D29" s="37" t="s">
        <v>24</v>
      </c>
      <c r="E29" s="39">
        <f t="shared" ref="E29:J29" si="24">STDEV(E22:E27)</f>
        <v>0.0342488199310088</v>
      </c>
      <c r="F29" s="39">
        <f t="shared" si="24"/>
        <v>0.0462599610894778</v>
      </c>
      <c r="G29" s="39">
        <f t="shared" si="24"/>
        <v>0.0632961820860205</v>
      </c>
      <c r="H29" s="39">
        <f t="shared" si="24"/>
        <v>0.0651461561925696</v>
      </c>
      <c r="I29" s="39">
        <f t="shared" si="24"/>
        <v>0.0387355134211488</v>
      </c>
      <c r="J29" s="39">
        <f t="shared" si="24"/>
        <v>0.00366478739719873</v>
      </c>
      <c r="K29" s="50"/>
      <c r="N29" s="37" t="s">
        <v>24</v>
      </c>
      <c r="O29" s="39">
        <f t="shared" ref="O29:T29" si="25">STDEV(O22:O27)</f>
        <v>0.0586680378627636</v>
      </c>
      <c r="P29" s="39">
        <f t="shared" si="25"/>
        <v>0.0565583474534632</v>
      </c>
      <c r="Q29" s="39">
        <f t="shared" si="25"/>
        <v>0.0613427094282605</v>
      </c>
      <c r="R29" s="39">
        <f t="shared" si="25"/>
        <v>0.0649398619236803</v>
      </c>
      <c r="S29" s="39">
        <f t="shared" si="25"/>
        <v>0.0948227398886997</v>
      </c>
      <c r="T29" s="39">
        <f t="shared" si="25"/>
        <v>0.00466622616968645</v>
      </c>
      <c r="U29" s="50"/>
      <c r="X29" s="37" t="s">
        <v>24</v>
      </c>
      <c r="Y29" s="39">
        <f t="shared" ref="Y29:AD29" si="26">STDEV(Y22:Y27)</f>
        <v>0.076011314947184</v>
      </c>
      <c r="Z29" s="39">
        <f t="shared" si="26"/>
        <v>0.0740819658666444</v>
      </c>
      <c r="AA29" s="39">
        <f t="shared" si="26"/>
        <v>0.0675535047203326</v>
      </c>
      <c r="AB29" s="39">
        <f t="shared" si="26"/>
        <v>0.0719271135710774</v>
      </c>
      <c r="AC29" s="39">
        <f t="shared" si="26"/>
        <v>0.0820148706028364</v>
      </c>
      <c r="AD29" s="39">
        <f t="shared" si="26"/>
        <v>0.00561453470912773</v>
      </c>
      <c r="AE29" s="50"/>
    </row>
    <row r="30" s="21" customFormat="1" ht="14.25" spans="4:31">
      <c r="D30" s="40" t="s">
        <v>36</v>
      </c>
      <c r="E30" s="41"/>
      <c r="F30" s="42">
        <f>TTEST(E22:E27,F22:F27,2,2)</f>
        <v>0.115379176427383</v>
      </c>
      <c r="G30" s="42">
        <f>TTEST(E22:E27,G22:G27,2,2)</f>
        <v>0.262553078696729</v>
      </c>
      <c r="H30" s="42">
        <f>TTEST(E22:E27,H22:H27,2,2)</f>
        <v>0.506544624720298</v>
      </c>
      <c r="I30" s="42">
        <f>TTEST(H22:H27,I22:I27,2,2)</f>
        <v>0.849717398360402</v>
      </c>
      <c r="J30" s="39"/>
      <c r="K30" s="50"/>
      <c r="N30" s="40" t="s">
        <v>36</v>
      </c>
      <c r="O30" s="41"/>
      <c r="P30" s="42">
        <f>TTEST(O22:O27,P22:P27,2,2)</f>
        <v>0.140880256461404</v>
      </c>
      <c r="Q30" s="42">
        <f>TTEST(O22:O27,Q22:Q27,2,2)</f>
        <v>0.0130991048857883</v>
      </c>
      <c r="R30" s="42">
        <f>TTEST(O22:O27,R22:R27,2,2)</f>
        <v>0.471279102111237</v>
      </c>
      <c r="S30" s="42">
        <f>TTEST(R22:R27,S22:S27,2,2)</f>
        <v>0.032475493699992</v>
      </c>
      <c r="T30" s="39"/>
      <c r="U30" s="50"/>
      <c r="X30" s="40" t="s">
        <v>36</v>
      </c>
      <c r="Y30" s="41"/>
      <c r="Z30" s="42">
        <f>TTEST(Y22:Y27,Z22:Z27,2,2)</f>
        <v>0.279770418014704</v>
      </c>
      <c r="AA30" s="42">
        <f>TTEST(Y22:Y27,AA22:AA27,2,2)</f>
        <v>0.00185438818777416</v>
      </c>
      <c r="AB30" s="42">
        <f>TTEST(Y22:Y27,AB22:AB27,2,2)</f>
        <v>0.465495863810025</v>
      </c>
      <c r="AC30" s="42">
        <f>TTEST(AB22:AB27,AC22:AC27,2,2)</f>
        <v>6.28660430336092e-5</v>
      </c>
      <c r="AD30" s="39"/>
      <c r="AE30" s="50"/>
    </row>
    <row r="31" s="21" customFormat="1" ht="14.25" spans="12:13">
      <c r="L31" s="50"/>
      <c r="M31" s="1"/>
    </row>
    <row r="32" s="21" customFormat="1" ht="14.25" spans="12:13">
      <c r="L32" s="50"/>
      <c r="M32" s="50"/>
    </row>
    <row r="34" s="21" customFormat="1" spans="5:29">
      <c r="E34" s="43"/>
      <c r="F34" s="44"/>
      <c r="G34" s="44"/>
      <c r="H34" s="44"/>
      <c r="I34" s="44"/>
      <c r="O34" s="43"/>
      <c r="P34" s="44"/>
      <c r="Q34" s="44"/>
      <c r="R34" s="44"/>
      <c r="S34" s="44"/>
      <c r="Y34" s="43"/>
      <c r="Z34" s="44"/>
      <c r="AA34" s="44"/>
      <c r="AB34" s="44"/>
      <c r="AC34" s="44"/>
    </row>
    <row r="35" s="21" customFormat="1" ht="25.5" spans="4:29">
      <c r="D35" s="27"/>
      <c r="E35" s="6" t="s">
        <v>3</v>
      </c>
      <c r="F35" s="6" t="s">
        <v>17</v>
      </c>
      <c r="G35" s="6" t="s">
        <v>7</v>
      </c>
      <c r="H35" s="7" t="s">
        <v>13</v>
      </c>
      <c r="I35" s="6" t="s">
        <v>15</v>
      </c>
      <c r="J35" s="180"/>
      <c r="N35" s="27"/>
      <c r="O35" s="6" t="s">
        <v>3</v>
      </c>
      <c r="P35" s="6" t="s">
        <v>17</v>
      </c>
      <c r="Q35" s="6" t="s">
        <v>7</v>
      </c>
      <c r="R35" s="7" t="s">
        <v>13</v>
      </c>
      <c r="S35" s="6" t="s">
        <v>15</v>
      </c>
      <c r="X35" s="27"/>
      <c r="Y35" s="6" t="s">
        <v>3</v>
      </c>
      <c r="Z35" s="6" t="s">
        <v>17</v>
      </c>
      <c r="AA35" s="6" t="s">
        <v>7</v>
      </c>
      <c r="AB35" s="7" t="s">
        <v>13</v>
      </c>
      <c r="AC35" s="6" t="s">
        <v>15</v>
      </c>
    </row>
    <row r="36" s="21" customFormat="1" ht="15" spans="4:29">
      <c r="D36" s="45" t="s">
        <v>37</v>
      </c>
      <c r="E36" s="46">
        <f t="shared" ref="E36:E41" si="27">(E22-$J$28)/($E$28-$J$28)*100</f>
        <v>99.5619166825392</v>
      </c>
      <c r="F36" s="46">
        <f t="shared" ref="F36:F41" si="28">(F22-$J$28)/($E$28-$J$28)*100</f>
        <v>107.741285951403</v>
      </c>
      <c r="G36" s="46">
        <f t="shared" ref="G36:G41" si="29">(G22-$J$28)/($E$28-$J$28)*100</f>
        <v>103.480177410139</v>
      </c>
      <c r="H36" s="46">
        <f t="shared" ref="H36:H41" si="30">(H22-$J$28)/($E$28-$J$28)*100</f>
        <v>104.835242578433</v>
      </c>
      <c r="I36" s="46">
        <f t="shared" ref="I36:I41" si="31">(I22-$J$28)/($E$28-$J$28)*100</f>
        <v>109.341242415172</v>
      </c>
      <c r="N36" s="45" t="s">
        <v>37</v>
      </c>
      <c r="O36" s="46">
        <f t="shared" ref="O36:S36" si="32">(O22-$T$28)/($O$28-$T$28)*100</f>
        <v>100.82759227874</v>
      </c>
      <c r="P36" s="46">
        <f t="shared" si="32"/>
        <v>104.789470208879</v>
      </c>
      <c r="Q36" s="46">
        <f t="shared" si="32"/>
        <v>83.7386921400744</v>
      </c>
      <c r="R36" s="46">
        <f t="shared" si="32"/>
        <v>114.931877710035</v>
      </c>
      <c r="S36" s="46">
        <f t="shared" si="32"/>
        <v>125.945898355821</v>
      </c>
      <c r="X36" s="45" t="s">
        <v>37</v>
      </c>
      <c r="Y36" s="46">
        <f t="shared" ref="Y36:AC36" si="33">(Y22-$AD$28)/($Y$28-$AD$28)*100</f>
        <v>105.520219408298</v>
      </c>
      <c r="Z36" s="46">
        <f t="shared" si="33"/>
        <v>112.230845538892</v>
      </c>
      <c r="AA36" s="46">
        <f t="shared" si="33"/>
        <v>65.6649355196359</v>
      </c>
      <c r="AB36" s="46">
        <f t="shared" si="33"/>
        <v>94.1296609674972</v>
      </c>
      <c r="AC36" s="46">
        <f t="shared" si="33"/>
        <v>147.943047207796</v>
      </c>
    </row>
    <row r="37" s="21" customFormat="1" ht="15" spans="4:29">
      <c r="D37" s="9"/>
      <c r="E37" s="46">
        <f t="shared" si="27"/>
        <v>95.3987646594651</v>
      </c>
      <c r="F37" s="46">
        <f t="shared" si="28"/>
        <v>108.573916356018</v>
      </c>
      <c r="G37" s="46">
        <f t="shared" si="29"/>
        <v>109.831025006122</v>
      </c>
      <c r="H37" s="46">
        <f t="shared" si="30"/>
        <v>88.6560909907213</v>
      </c>
      <c r="I37" s="46">
        <f t="shared" si="31"/>
        <v>103.725068705613</v>
      </c>
      <c r="N37" s="9"/>
      <c r="O37" s="46">
        <f t="shared" ref="O37:S37" si="34">(O23-$T$28)/($O$28-$T$28)*100</f>
        <v>92.0190170140647</v>
      </c>
      <c r="P37" s="46">
        <f t="shared" si="34"/>
        <v>96.5883828934915</v>
      </c>
      <c r="Q37" s="46">
        <f t="shared" si="34"/>
        <v>95.3866132546827</v>
      </c>
      <c r="R37" s="46">
        <f t="shared" si="34"/>
        <v>91.9265731956948</v>
      </c>
      <c r="S37" s="46">
        <f t="shared" si="34"/>
        <v>108.856998217155</v>
      </c>
      <c r="X37" s="9"/>
      <c r="Y37" s="46">
        <f t="shared" ref="Y37:AC37" si="35">(Y23-$AD$28)/($Y$28-$AD$28)*100</f>
        <v>96.6621929159129</v>
      </c>
      <c r="Z37" s="46">
        <f t="shared" si="35"/>
        <v>96.7088755324736</v>
      </c>
      <c r="AA37" s="46">
        <f t="shared" si="35"/>
        <v>79.9964988037579</v>
      </c>
      <c r="AB37" s="46">
        <f t="shared" si="35"/>
        <v>101.738927466885</v>
      </c>
      <c r="AC37" s="46">
        <f t="shared" si="35"/>
        <v>124.018206220459</v>
      </c>
    </row>
    <row r="38" s="21" customFormat="1" ht="15" spans="4:29">
      <c r="D38" s="9"/>
      <c r="E38" s="46">
        <f t="shared" si="27"/>
        <v>95.3824385731</v>
      </c>
      <c r="F38" s="46">
        <f t="shared" si="28"/>
        <v>117.047155179451</v>
      </c>
      <c r="G38" s="46">
        <f t="shared" si="29"/>
        <v>92.1988517319256</v>
      </c>
      <c r="H38" s="46">
        <f t="shared" si="30"/>
        <v>92.1661995591957</v>
      </c>
      <c r="I38" s="46">
        <f t="shared" si="31"/>
        <v>92.1988517319256</v>
      </c>
      <c r="N38" s="9"/>
      <c r="O38" s="46">
        <f t="shared" ref="O38:S38" si="36">(O24-$T$28)/($O$28-$T$28)*100</f>
        <v>90.3814408029406</v>
      </c>
      <c r="P38" s="46">
        <f t="shared" si="36"/>
        <v>103.521669271235</v>
      </c>
      <c r="Q38" s="46">
        <f t="shared" si="36"/>
        <v>83.0915854114851</v>
      </c>
      <c r="R38" s="46">
        <f t="shared" si="36"/>
        <v>100.603085862699</v>
      </c>
      <c r="S38" s="46">
        <f t="shared" si="36"/>
        <v>138.927651706909</v>
      </c>
      <c r="X38" s="9"/>
      <c r="Y38" s="46">
        <f t="shared" ref="Y38:AC38" si="37">(Y24-$AD$28)/($Y$28-$AD$28)*100</f>
        <v>87.9908968897707</v>
      </c>
      <c r="Z38" s="46">
        <f t="shared" si="37"/>
        <v>103.489525587909</v>
      </c>
      <c r="AA38" s="46">
        <f t="shared" si="37"/>
        <v>83.7194374744704</v>
      </c>
      <c r="AB38" s="46">
        <f t="shared" si="37"/>
        <v>100.630215323569</v>
      </c>
      <c r="AC38" s="46">
        <f t="shared" si="37"/>
        <v>146.402520861294</v>
      </c>
    </row>
    <row r="39" s="21" customFormat="1" ht="15" spans="4:29">
      <c r="D39" s="9"/>
      <c r="E39" s="46">
        <f t="shared" si="27"/>
        <v>105.896438192158</v>
      </c>
      <c r="F39" s="46">
        <f t="shared" si="28"/>
        <v>98.0925689096895</v>
      </c>
      <c r="G39" s="46">
        <f t="shared" si="29"/>
        <v>119.33280727055</v>
      </c>
      <c r="H39" s="46">
        <f t="shared" si="30"/>
        <v>115.022720470191</v>
      </c>
      <c r="I39" s="46">
        <f t="shared" si="31"/>
        <v>107.741285951403</v>
      </c>
      <c r="N39" s="9"/>
      <c r="O39" s="46">
        <f t="shared" ref="O39:S39" si="38">(O25-$T$28)/($O$28-$T$28)*100</f>
        <v>106.202540003962</v>
      </c>
      <c r="P39" s="46">
        <f t="shared" si="38"/>
        <v>106.268571302798</v>
      </c>
      <c r="Q39" s="46">
        <f t="shared" si="38"/>
        <v>94.0791935377369</v>
      </c>
      <c r="R39" s="46">
        <f t="shared" si="38"/>
        <v>99.3749037043559</v>
      </c>
      <c r="S39" s="46">
        <f t="shared" si="38"/>
        <v>116.899610415337</v>
      </c>
      <c r="X39" s="9"/>
      <c r="Y39" s="46">
        <f t="shared" ref="Y39:AC39" si="39">(Y25-$AD$28)/($Y$28-$AD$28)*100</f>
        <v>112.580965163097</v>
      </c>
      <c r="Z39" s="46">
        <f t="shared" si="39"/>
        <v>118.929801015347</v>
      </c>
      <c r="AA39" s="46">
        <f t="shared" si="39"/>
        <v>79.2962595553481</v>
      </c>
      <c r="AB39" s="46">
        <f t="shared" si="39"/>
        <v>119.17488475229</v>
      </c>
      <c r="AC39" s="46">
        <f t="shared" si="39"/>
        <v>140.707241640894</v>
      </c>
    </row>
    <row r="40" s="21" customFormat="1" ht="15" spans="4:29">
      <c r="D40" s="9"/>
      <c r="E40" s="46">
        <f t="shared" si="27"/>
        <v>95.888547250415</v>
      </c>
      <c r="F40" s="46">
        <f t="shared" si="28"/>
        <v>110.679981497102</v>
      </c>
      <c r="G40" s="46">
        <f t="shared" si="29"/>
        <v>96.2477211504449</v>
      </c>
      <c r="H40" s="46">
        <f t="shared" si="30"/>
        <v>111.022829310767</v>
      </c>
      <c r="I40" s="46">
        <f t="shared" si="31"/>
        <v>104.916873010258</v>
      </c>
      <c r="N40" s="9"/>
      <c r="O40" s="46">
        <f t="shared" ref="O40:S40" si="40">(O26-$T$28)/($O$28-$T$28)*100</f>
        <v>100.338960667356</v>
      </c>
      <c r="P40" s="46">
        <f t="shared" si="40"/>
        <v>113.399951577048</v>
      </c>
      <c r="Q40" s="46">
        <f t="shared" si="40"/>
        <v>87.6345387713776</v>
      </c>
      <c r="R40" s="46">
        <f t="shared" si="40"/>
        <v>112.211388198006</v>
      </c>
      <c r="S40" s="46">
        <f t="shared" si="40"/>
        <v>103.785794466577</v>
      </c>
      <c r="X40" s="9"/>
      <c r="Y40" s="46">
        <f t="shared" ref="Y40:AC40" si="41">(Y26-$AD$28)/($Y$28-$AD$28)*100</f>
        <v>103.396160354788</v>
      </c>
      <c r="Z40" s="46">
        <f t="shared" si="41"/>
        <v>97.3157495477621</v>
      </c>
      <c r="AA40" s="46">
        <f t="shared" si="41"/>
        <v>89.5664351986929</v>
      </c>
      <c r="AB40" s="46">
        <f t="shared" si="41"/>
        <v>105.508548754158</v>
      </c>
      <c r="AC40" s="46">
        <f t="shared" si="41"/>
        <v>139.71523603898</v>
      </c>
    </row>
    <row r="41" s="21" customFormat="1" ht="15" spans="4:29">
      <c r="D41" s="9"/>
      <c r="E41" s="46">
        <f t="shared" si="27"/>
        <v>107.871894642323</v>
      </c>
      <c r="F41" s="46">
        <f t="shared" si="28"/>
        <v>97.5538080596446</v>
      </c>
      <c r="G41" s="46">
        <f t="shared" si="29"/>
        <v>113.079916192757</v>
      </c>
      <c r="H41" s="46">
        <f t="shared" si="30"/>
        <v>108.573916356018</v>
      </c>
      <c r="I41" s="46">
        <f t="shared" si="31"/>
        <v>108.247394628718</v>
      </c>
      <c r="N41" s="9"/>
      <c r="O41" s="46">
        <f t="shared" ref="O41:S41" si="42">(O27-$T$28)/($O$28-$T$28)*100</f>
        <v>110.230449232936</v>
      </c>
      <c r="P41" s="46">
        <f t="shared" si="42"/>
        <v>117.586335923228</v>
      </c>
      <c r="Q41" s="46">
        <f t="shared" si="42"/>
        <v>73.3981907424119</v>
      </c>
      <c r="R41" s="46">
        <f t="shared" si="42"/>
        <v>102.148218255453</v>
      </c>
      <c r="S41" s="46">
        <f t="shared" si="42"/>
        <v>119.025818237845</v>
      </c>
      <c r="X41" s="9"/>
      <c r="Y41" s="46">
        <f t="shared" ref="Y41:AC41" si="43">(Y27-$AD$28)/($Y$28-$AD$28)*100</f>
        <v>93.8495652681333</v>
      </c>
      <c r="Z41" s="46">
        <f t="shared" si="43"/>
        <v>105.998716228045</v>
      </c>
      <c r="AA41" s="46">
        <f t="shared" si="43"/>
        <v>79.9148042247768</v>
      </c>
      <c r="AB41" s="46">
        <f t="shared" si="43"/>
        <v>101.517185038221</v>
      </c>
      <c r="AC41" s="46">
        <f t="shared" si="43"/>
        <v>128.896539651047</v>
      </c>
    </row>
    <row r="42" s="21" customFormat="1" ht="15" spans="4:29">
      <c r="D42" s="36" t="s">
        <v>27</v>
      </c>
      <c r="E42" s="47">
        <f t="shared" ref="E42:I42" si="44">AVERAGE(E36:E41)</f>
        <v>100</v>
      </c>
      <c r="F42" s="47">
        <f t="shared" si="44"/>
        <v>106.614785992218</v>
      </c>
      <c r="G42" s="47">
        <f t="shared" si="44"/>
        <v>105.69508312699</v>
      </c>
      <c r="H42" s="47">
        <f t="shared" si="44"/>
        <v>103.379499877554</v>
      </c>
      <c r="I42" s="47">
        <f t="shared" si="44"/>
        <v>104.361786073848</v>
      </c>
      <c r="N42" s="36" t="s">
        <v>27</v>
      </c>
      <c r="O42" s="47">
        <f t="shared" ref="O42:S42" si="45">AVERAGE(O36:O41)</f>
        <v>100</v>
      </c>
      <c r="P42" s="47">
        <f t="shared" si="45"/>
        <v>107.025730196113</v>
      </c>
      <c r="Q42" s="47">
        <f t="shared" si="45"/>
        <v>86.2214689762948</v>
      </c>
      <c r="R42" s="47">
        <f t="shared" si="45"/>
        <v>103.532674487707</v>
      </c>
      <c r="S42" s="47">
        <f t="shared" si="45"/>
        <v>118.906961899941</v>
      </c>
      <c r="X42" s="36" t="s">
        <v>27</v>
      </c>
      <c r="Y42" s="47">
        <f t="shared" ref="Y42:AC42" si="46">AVERAGE(Y36:Y41)</f>
        <v>100</v>
      </c>
      <c r="Z42" s="47">
        <f t="shared" si="46"/>
        <v>105.778918908405</v>
      </c>
      <c r="AA42" s="47">
        <f t="shared" si="46"/>
        <v>79.6930617961137</v>
      </c>
      <c r="AB42" s="47">
        <f t="shared" si="46"/>
        <v>103.783237050437</v>
      </c>
      <c r="AC42" s="47">
        <f t="shared" si="46"/>
        <v>137.947131936745</v>
      </c>
    </row>
    <row r="43" s="21" customFormat="1" ht="15" spans="4:29">
      <c r="D43" s="36" t="s">
        <v>28</v>
      </c>
      <c r="E43" s="47">
        <f t="shared" ref="E43:I43" si="47">STDEV(E36:E41)</f>
        <v>5.59149192092876</v>
      </c>
      <c r="F43" s="47">
        <f t="shared" si="47"/>
        <v>7.55244119988209</v>
      </c>
      <c r="G43" s="47">
        <f t="shared" si="47"/>
        <v>10.3337893531094</v>
      </c>
      <c r="H43" s="47">
        <f t="shared" si="47"/>
        <v>10.6358177234747</v>
      </c>
      <c r="I43" s="47">
        <f t="shared" si="47"/>
        <v>6.32399337506172</v>
      </c>
      <c r="N43" s="36" t="s">
        <v>28</v>
      </c>
      <c r="O43" s="47">
        <f t="shared" ref="O43:S43" si="48">STDEV(O36:O41)</f>
        <v>7.74785348043452</v>
      </c>
      <c r="P43" s="47">
        <f t="shared" si="48"/>
        <v>7.46924228470009</v>
      </c>
      <c r="Q43" s="47">
        <f t="shared" si="48"/>
        <v>8.1010775552916</v>
      </c>
      <c r="R43" s="47">
        <f t="shared" si="48"/>
        <v>8.57612685805652</v>
      </c>
      <c r="S43" s="47">
        <f t="shared" si="48"/>
        <v>12.5225373480113</v>
      </c>
      <c r="X43" s="36" t="s">
        <v>28</v>
      </c>
      <c r="Y43" s="47">
        <f t="shared" ref="Y43:AC43" si="49">STDEV(Y36:Y41)</f>
        <v>8.87101767487705</v>
      </c>
      <c r="Z43" s="47">
        <f t="shared" si="49"/>
        <v>8.64585001653083</v>
      </c>
      <c r="AA43" s="47">
        <f t="shared" si="49"/>
        <v>7.88393589546976</v>
      </c>
      <c r="AB43" s="47">
        <f t="shared" si="49"/>
        <v>8.3943646578838</v>
      </c>
      <c r="AC43" s="47">
        <f t="shared" si="49"/>
        <v>9.57167189156052</v>
      </c>
    </row>
    <row r="44" s="21" customFormat="1" ht="14.25" spans="4:29">
      <c r="D44" s="40" t="s">
        <v>36</v>
      </c>
      <c r="E44" s="41"/>
      <c r="F44" s="42">
        <f>TTEST(E36:E41,F36:F41,2,2)</f>
        <v>0.115379176427382</v>
      </c>
      <c r="G44" s="42">
        <f>TTEST(E36:E41,G36:G41,2,2)</f>
        <v>0.262553078696728</v>
      </c>
      <c r="H44" s="42">
        <f>TTEST(E36:E41,H36:H41,2,2)</f>
        <v>0.506544624720297</v>
      </c>
      <c r="I44" s="42">
        <f>TTEST(H36:H41,I36:I41,2,2)</f>
        <v>0.849717398360408</v>
      </c>
      <c r="N44" s="40" t="s">
        <v>36</v>
      </c>
      <c r="O44" s="41"/>
      <c r="P44" s="42">
        <f>TTEST(O36:O41,P36:P41,2,2)</f>
        <v>0.140880256461405</v>
      </c>
      <c r="Q44" s="42">
        <f>TTEST(O36:O41,Q36:Q41,2,2)</f>
        <v>0.0130991048857882</v>
      </c>
      <c r="R44" s="42">
        <f>TTEST(O36:O41,R36:R41,2,2)</f>
        <v>0.471279102111238</v>
      </c>
      <c r="S44" s="42">
        <f>TTEST(R36:R41,S36:S41,2,2)</f>
        <v>0.0324754936999918</v>
      </c>
      <c r="X44" s="40" t="s">
        <v>36</v>
      </c>
      <c r="Y44" s="41"/>
      <c r="Z44" s="42">
        <f>TTEST(Y36:Y41,Z36:Z41,2,2)</f>
        <v>0.279770418014701</v>
      </c>
      <c r="AA44" s="42">
        <f>TTEST(Y36:Y41,AA36:AA41,2,2)</f>
        <v>0.00185438818777417</v>
      </c>
      <c r="AB44" s="42">
        <f>TTEST(Y36:Y41,AB36:AB41,2,2)</f>
        <v>0.465495863810022</v>
      </c>
      <c r="AC44" s="42">
        <f>TTEST(AB36:AB41,AC36:AC41,2,2)</f>
        <v>6.28660430336093e-5</v>
      </c>
    </row>
    <row r="45" s="21" customFormat="1" spans="10:31">
      <c r="J45" s="48"/>
      <c r="K45" s="48"/>
      <c r="T45" s="48"/>
      <c r="U45" s="48"/>
      <c r="AD45" s="48"/>
      <c r="AE45" s="48"/>
    </row>
  </sheetData>
  <mergeCells count="3">
    <mergeCell ref="D36:D41"/>
    <mergeCell ref="N36:N41"/>
    <mergeCell ref="X36:X4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8"/>
  <sheetViews>
    <sheetView workbookViewId="0">
      <selection activeCell="J32" sqref="J32"/>
    </sheetView>
  </sheetViews>
  <sheetFormatPr defaultColWidth="9" defaultRowHeight="13.5" outlineLevelRow="7" outlineLevelCol="6"/>
  <cols>
    <col min="2" max="2" width="7.125" customWidth="1"/>
    <col min="3" max="6" width="9.625" customWidth="1"/>
    <col min="7" max="7" width="9.25"/>
  </cols>
  <sheetData>
    <row r="1" ht="14.25" spans="2:7">
      <c r="B1" s="13" t="s">
        <v>38</v>
      </c>
      <c r="C1" s="14"/>
      <c r="D1" s="14"/>
      <c r="E1" s="14"/>
      <c r="F1" s="14"/>
      <c r="G1" s="15"/>
    </row>
    <row r="2" ht="25.5" spans="2:7">
      <c r="B2" s="174"/>
      <c r="C2" s="6" t="s">
        <v>3</v>
      </c>
      <c r="D2" s="6" t="s">
        <v>17</v>
      </c>
      <c r="E2" s="6" t="s">
        <v>7</v>
      </c>
      <c r="F2" s="7" t="s">
        <v>13</v>
      </c>
      <c r="G2" s="6" t="s">
        <v>15</v>
      </c>
    </row>
    <row r="3" spans="2:7">
      <c r="B3" s="9">
        <v>1</v>
      </c>
      <c r="C3" s="17">
        <v>87</v>
      </c>
      <c r="D3" s="17">
        <v>96</v>
      </c>
      <c r="E3" s="18">
        <v>44</v>
      </c>
      <c r="F3" s="19">
        <v>83</v>
      </c>
      <c r="G3" s="175">
        <v>156</v>
      </c>
    </row>
    <row r="4" spans="2:7">
      <c r="B4" s="9">
        <v>2</v>
      </c>
      <c r="C4" s="9">
        <v>80</v>
      </c>
      <c r="D4" s="9">
        <v>104</v>
      </c>
      <c r="E4" s="19">
        <v>39</v>
      </c>
      <c r="F4" s="19">
        <v>89</v>
      </c>
      <c r="G4" s="175">
        <v>178</v>
      </c>
    </row>
    <row r="5" spans="2:7">
      <c r="B5" s="9">
        <v>3</v>
      </c>
      <c r="C5" s="9">
        <v>94</v>
      </c>
      <c r="D5" s="9">
        <v>88</v>
      </c>
      <c r="E5" s="19">
        <v>48</v>
      </c>
      <c r="F5" s="19">
        <v>76</v>
      </c>
      <c r="G5" s="175">
        <v>147</v>
      </c>
    </row>
    <row r="6" spans="2:7">
      <c r="B6" s="8" t="s">
        <v>27</v>
      </c>
      <c r="C6" s="10">
        <f t="shared" ref="C6:G6" si="0">AVERAGE(C3:C5)</f>
        <v>87</v>
      </c>
      <c r="D6" s="10">
        <f t="shared" si="0"/>
        <v>96</v>
      </c>
      <c r="E6" s="10">
        <f t="shared" si="0"/>
        <v>43.6666666666667</v>
      </c>
      <c r="F6" s="10">
        <f t="shared" si="0"/>
        <v>82.6666666666667</v>
      </c>
      <c r="G6" s="10">
        <f t="shared" si="0"/>
        <v>160.333333333333</v>
      </c>
    </row>
    <row r="7" spans="2:7">
      <c r="B7" s="8" t="s">
        <v>28</v>
      </c>
      <c r="C7" s="10">
        <f t="shared" ref="C7:G7" si="1">STDEV(C3:C5)</f>
        <v>7</v>
      </c>
      <c r="D7" s="10">
        <f t="shared" si="1"/>
        <v>8</v>
      </c>
      <c r="E7" s="10">
        <f t="shared" si="1"/>
        <v>4.50924975282289</v>
      </c>
      <c r="F7" s="10">
        <f t="shared" si="1"/>
        <v>6.50640709864771</v>
      </c>
      <c r="G7" s="10">
        <f t="shared" si="1"/>
        <v>15.9478316185409</v>
      </c>
    </row>
    <row r="8" spans="2:7">
      <c r="B8" s="8" t="s">
        <v>25</v>
      </c>
      <c r="C8" s="20"/>
      <c r="D8" s="20">
        <f>TTEST(C3:C5,D3:D5,2,2)</f>
        <v>0.216415998997393</v>
      </c>
      <c r="E8" s="20">
        <f>TTEST(C3:C5,E3:E5,2,2)</f>
        <v>0.000838850525994887</v>
      </c>
      <c r="F8" s="20">
        <f>TTEST(C3:C5,F3:F5,2,2)</f>
        <v>0.476151905942451</v>
      </c>
      <c r="G8" s="20">
        <f>TTEST(F3:F5,G3:G5,2,2)</f>
        <v>0.00145035134394762</v>
      </c>
    </row>
  </sheetData>
  <mergeCells count="1">
    <mergeCell ref="B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AG63"/>
  <sheetViews>
    <sheetView workbookViewId="0">
      <selection activeCell="L34" sqref="L34"/>
    </sheetView>
  </sheetViews>
  <sheetFormatPr defaultColWidth="8.625" defaultRowHeight="13.5"/>
  <cols>
    <col min="1" max="2" width="8.625" style="63"/>
    <col min="3" max="3" width="15.375" style="63" customWidth="1"/>
    <col min="4" max="7" width="10.125" style="63" customWidth="1"/>
    <col min="8" max="16384" width="8.625" style="63"/>
  </cols>
  <sheetData>
    <row r="2" s="63" customFormat="1" spans="3:7">
      <c r="C2" s="111"/>
      <c r="D2" s="111"/>
      <c r="E2" s="111"/>
      <c r="F2" s="111"/>
      <c r="G2" s="111"/>
    </row>
    <row r="3" s="63" customFormat="1" spans="3:18">
      <c r="C3" s="67" t="s">
        <v>38</v>
      </c>
      <c r="D3" s="8" t="s">
        <v>39</v>
      </c>
      <c r="E3" s="8"/>
      <c r="F3" s="8"/>
      <c r="G3" s="8"/>
      <c r="H3" s="8"/>
      <c r="J3" s="114" t="s">
        <v>40</v>
      </c>
      <c r="K3" s="115"/>
      <c r="L3" s="115"/>
      <c r="M3" s="115"/>
      <c r="N3" s="115"/>
      <c r="O3" s="115"/>
      <c r="P3" s="115"/>
      <c r="Q3" s="115"/>
      <c r="R3" s="157"/>
    </row>
    <row r="4" s="63" customFormat="1" ht="26.25" spans="3:17">
      <c r="C4" s="112"/>
      <c r="D4" s="6" t="s">
        <v>3</v>
      </c>
      <c r="E4" s="6" t="s">
        <v>17</v>
      </c>
      <c r="F4" s="6" t="s">
        <v>7</v>
      </c>
      <c r="G4" s="7" t="s">
        <v>13</v>
      </c>
      <c r="H4" s="6" t="s">
        <v>15</v>
      </c>
      <c r="J4" s="116" t="s">
        <v>41</v>
      </c>
      <c r="K4" s="115"/>
      <c r="L4" s="115"/>
      <c r="M4" s="115"/>
      <c r="N4" s="115"/>
      <c r="O4" s="115"/>
      <c r="P4" s="115"/>
      <c r="Q4" s="115"/>
    </row>
    <row r="5" s="63" customFormat="1" ht="14.25" spans="3:17">
      <c r="C5" s="8">
        <v>1</v>
      </c>
      <c r="D5" s="68">
        <v>55.96</v>
      </c>
      <c r="E5" s="67">
        <v>59.03</v>
      </c>
      <c r="F5" s="67">
        <v>79.04</v>
      </c>
      <c r="G5" s="67">
        <v>61.43</v>
      </c>
      <c r="H5" s="67">
        <v>42.35</v>
      </c>
      <c r="J5" s="117" t="s">
        <v>42</v>
      </c>
      <c r="K5" s="118" t="s">
        <v>43</v>
      </c>
      <c r="L5" s="119" t="s">
        <v>44</v>
      </c>
      <c r="M5" s="120" t="s">
        <v>45</v>
      </c>
      <c r="N5" s="121" t="s">
        <v>46</v>
      </c>
      <c r="O5" s="121" t="s">
        <v>47</v>
      </c>
      <c r="P5" s="122" t="s">
        <v>48</v>
      </c>
      <c r="Q5" s="158"/>
    </row>
    <row r="6" s="63" customFormat="1" ht="24.75" spans="3:17">
      <c r="C6" s="8">
        <v>2</v>
      </c>
      <c r="D6" s="68">
        <v>57.1</v>
      </c>
      <c r="E6" s="67">
        <v>55.08</v>
      </c>
      <c r="F6" s="67">
        <v>76.65</v>
      </c>
      <c r="G6" s="67">
        <v>63.05</v>
      </c>
      <c r="H6" s="67">
        <v>45.48</v>
      </c>
      <c r="J6" s="123"/>
      <c r="K6" s="124"/>
      <c r="L6" s="125"/>
      <c r="M6" s="126"/>
      <c r="N6" s="127"/>
      <c r="O6" s="127"/>
      <c r="P6" s="128" t="s">
        <v>49</v>
      </c>
      <c r="Q6" s="159" t="s">
        <v>50</v>
      </c>
    </row>
    <row r="7" s="63" customFormat="1" ht="14.25" spans="3:33">
      <c r="C7" s="8">
        <v>3</v>
      </c>
      <c r="D7" s="68">
        <v>61.77</v>
      </c>
      <c r="E7" s="68">
        <v>60.19</v>
      </c>
      <c r="F7" s="68">
        <v>74.73</v>
      </c>
      <c r="G7" s="68">
        <v>59.88</v>
      </c>
      <c r="H7" s="67">
        <v>44.09</v>
      </c>
      <c r="J7" s="129" t="s">
        <v>51</v>
      </c>
      <c r="K7" s="130" t="s">
        <v>52</v>
      </c>
      <c r="L7" s="131" t="s">
        <v>53</v>
      </c>
      <c r="M7" s="132">
        <v>0.176666666666669</v>
      </c>
      <c r="N7" s="133">
        <v>1.87220487957678</v>
      </c>
      <c r="O7" s="134">
        <v>0.999978568759192</v>
      </c>
      <c r="P7" s="135">
        <v>-5.98491337594682</v>
      </c>
      <c r="Q7" s="160">
        <v>6.33824670928016</v>
      </c>
      <c r="R7" s="161" t="s">
        <v>54</v>
      </c>
      <c r="S7" s="149" t="s">
        <v>52</v>
      </c>
      <c r="T7" s="150" t="s">
        <v>53</v>
      </c>
      <c r="U7" s="151">
        <v>-0.583333333333332</v>
      </c>
      <c r="V7" s="152">
        <v>1.58472710584504</v>
      </c>
      <c r="W7" s="153">
        <v>0.995425858726514</v>
      </c>
      <c r="X7" s="154">
        <v>-5.7988004090151</v>
      </c>
      <c r="Y7" s="164">
        <v>4.63213374234843</v>
      </c>
      <c r="Z7" s="165" t="s">
        <v>55</v>
      </c>
      <c r="AA7" s="149" t="s">
        <v>52</v>
      </c>
      <c r="AB7" s="150" t="s">
        <v>53</v>
      </c>
      <c r="AC7" s="151">
        <v>0.643333333333334</v>
      </c>
      <c r="AD7" s="152">
        <v>0.953808739271722</v>
      </c>
      <c r="AE7" s="153">
        <v>0.957633261710707</v>
      </c>
      <c r="AF7" s="154">
        <v>-2.49572957397812</v>
      </c>
      <c r="AG7" s="164">
        <v>3.78239624064479</v>
      </c>
    </row>
    <row r="8" s="63" customFormat="1" spans="3:33">
      <c r="C8" s="8" t="s">
        <v>27</v>
      </c>
      <c r="D8" s="10">
        <f t="shared" ref="D8:H8" si="0">AVERAGE(D5:D7)</f>
        <v>58.2766666666667</v>
      </c>
      <c r="E8" s="10">
        <f t="shared" si="0"/>
        <v>58.1</v>
      </c>
      <c r="F8" s="10">
        <f t="shared" si="0"/>
        <v>76.8066666666667</v>
      </c>
      <c r="G8" s="10">
        <f t="shared" si="0"/>
        <v>61.4533333333333</v>
      </c>
      <c r="H8" s="10">
        <f t="shared" si="0"/>
        <v>43.9733333333333</v>
      </c>
      <c r="J8" s="136"/>
      <c r="K8" s="115"/>
      <c r="L8" s="137" t="s">
        <v>56</v>
      </c>
      <c r="M8" s="138" t="s">
        <v>57</v>
      </c>
      <c r="N8" s="139">
        <v>1.87220487957678</v>
      </c>
      <c r="O8" s="140">
        <v>1.34919878858094e-5</v>
      </c>
      <c r="P8" s="141">
        <v>-24.6915800426135</v>
      </c>
      <c r="Q8" s="162">
        <v>-12.3684199573865</v>
      </c>
      <c r="R8" s="136"/>
      <c r="S8" s="115"/>
      <c r="T8" s="137" t="s">
        <v>56</v>
      </c>
      <c r="U8" s="138" t="s">
        <v>58</v>
      </c>
      <c r="V8" s="139">
        <v>1.58472710584504</v>
      </c>
      <c r="W8" s="140">
        <v>0.000171553740782153</v>
      </c>
      <c r="X8" s="141">
        <v>6.53453292431824</v>
      </c>
      <c r="Y8" s="162">
        <v>16.9654670756818</v>
      </c>
      <c r="Z8" s="136"/>
      <c r="AA8" s="115"/>
      <c r="AB8" s="137" t="s">
        <v>56</v>
      </c>
      <c r="AC8" s="138" t="s">
        <v>59</v>
      </c>
      <c r="AD8" s="139">
        <v>0.953808739271722</v>
      </c>
      <c r="AE8" s="140">
        <v>0.000245688791049231</v>
      </c>
      <c r="AF8" s="141">
        <v>3.63760375935522</v>
      </c>
      <c r="AG8" s="162">
        <v>9.91572957397812</v>
      </c>
    </row>
    <row r="9" s="63" customFormat="1" spans="3:33">
      <c r="C9" s="8" t="s">
        <v>28</v>
      </c>
      <c r="D9" s="68">
        <f t="shared" ref="D9:H9" si="1">STDEV(D5:D7)</f>
        <v>3.07854402816223</v>
      </c>
      <c r="E9" s="68">
        <f t="shared" si="1"/>
        <v>2.67893635609359</v>
      </c>
      <c r="F9" s="68">
        <f t="shared" si="1"/>
        <v>2.15926685088558</v>
      </c>
      <c r="G9" s="68">
        <f t="shared" si="1"/>
        <v>1.58512880654328</v>
      </c>
      <c r="H9" s="68">
        <f t="shared" si="1"/>
        <v>1.56825805699615</v>
      </c>
      <c r="J9" s="136"/>
      <c r="K9" s="115"/>
      <c r="L9" s="137" t="s">
        <v>60</v>
      </c>
      <c r="M9" s="142">
        <v>-3.17666666666666</v>
      </c>
      <c r="N9" s="139">
        <v>1.87220487957678</v>
      </c>
      <c r="O9" s="140">
        <v>0.476748470580753</v>
      </c>
      <c r="P9" s="141">
        <v>-9.33824670928015</v>
      </c>
      <c r="Q9" s="162">
        <v>2.98491337594683</v>
      </c>
      <c r="R9" s="136"/>
      <c r="S9" s="115"/>
      <c r="T9" s="137" t="s">
        <v>60</v>
      </c>
      <c r="U9" s="142">
        <v>2.66333333333333</v>
      </c>
      <c r="V9" s="139">
        <v>1.58472710584504</v>
      </c>
      <c r="W9" s="140">
        <v>0.485281818598161</v>
      </c>
      <c r="X9" s="141">
        <v>-2.55213374234843</v>
      </c>
      <c r="Y9" s="162">
        <v>7.8788004090151</v>
      </c>
      <c r="Z9" s="136"/>
      <c r="AA9" s="115"/>
      <c r="AB9" s="137" t="s">
        <v>60</v>
      </c>
      <c r="AC9" s="142">
        <v>0.510000000000002</v>
      </c>
      <c r="AD9" s="139">
        <v>0.953808739271722</v>
      </c>
      <c r="AE9" s="140">
        <v>0.981463148425649</v>
      </c>
      <c r="AF9" s="141">
        <v>-2.62906290731145</v>
      </c>
      <c r="AG9" s="162">
        <v>3.64906290731145</v>
      </c>
    </row>
    <row r="10" s="110" customFormat="1" spans="3:33">
      <c r="C10" s="11" t="s">
        <v>25</v>
      </c>
      <c r="D10" s="11"/>
      <c r="E10" s="11">
        <v>1</v>
      </c>
      <c r="F10" s="11">
        <v>0</v>
      </c>
      <c r="G10" s="11">
        <v>0.477</v>
      </c>
      <c r="H10" s="11">
        <v>0</v>
      </c>
      <c r="J10" s="136"/>
      <c r="K10" s="143"/>
      <c r="L10" s="144" t="s">
        <v>61</v>
      </c>
      <c r="M10" s="145" t="s">
        <v>62</v>
      </c>
      <c r="N10" s="146">
        <v>1.87220487957678</v>
      </c>
      <c r="O10" s="147">
        <v>0.000132957976284459</v>
      </c>
      <c r="P10" s="148">
        <v>8.14175329071984</v>
      </c>
      <c r="Q10" s="163">
        <v>20.4649133759468</v>
      </c>
      <c r="R10" s="136"/>
      <c r="S10" s="143"/>
      <c r="T10" s="144" t="s">
        <v>61</v>
      </c>
      <c r="U10" s="145" t="s">
        <v>63</v>
      </c>
      <c r="V10" s="146">
        <v>1.58472710584504</v>
      </c>
      <c r="W10" s="147">
        <v>0.00956162883368671</v>
      </c>
      <c r="X10" s="148">
        <v>-12.1388004090151</v>
      </c>
      <c r="Y10" s="163">
        <v>-1.70786625765157</v>
      </c>
      <c r="Z10" s="136"/>
      <c r="AA10" s="143"/>
      <c r="AB10" s="144" t="s">
        <v>61</v>
      </c>
      <c r="AC10" s="145" t="s">
        <v>64</v>
      </c>
      <c r="AD10" s="146">
        <v>0.953808739271722</v>
      </c>
      <c r="AE10" s="147">
        <v>0.000119260427275371</v>
      </c>
      <c r="AF10" s="148">
        <v>-10.5190629073115</v>
      </c>
      <c r="AG10" s="163">
        <v>-4.24093709268855</v>
      </c>
    </row>
    <row r="11" s="63" customFormat="1" spans="3:33">
      <c r="C11" s="67" t="s">
        <v>38</v>
      </c>
      <c r="D11" s="8" t="s">
        <v>65</v>
      </c>
      <c r="E11" s="8"/>
      <c r="F11" s="8"/>
      <c r="G11" s="8"/>
      <c r="H11" s="8"/>
      <c r="J11" s="136"/>
      <c r="K11" s="149" t="s">
        <v>53</v>
      </c>
      <c r="L11" s="150" t="s">
        <v>52</v>
      </c>
      <c r="M11" s="151">
        <v>-0.176666666666669</v>
      </c>
      <c r="N11" s="152">
        <v>1.87220487957678</v>
      </c>
      <c r="O11" s="153">
        <v>0.999978568759192</v>
      </c>
      <c r="P11" s="154">
        <v>-6.33824670928016</v>
      </c>
      <c r="Q11" s="164">
        <v>5.98491337594682</v>
      </c>
      <c r="R11" s="136"/>
      <c r="S11" s="149" t="s">
        <v>53</v>
      </c>
      <c r="T11" s="150" t="s">
        <v>52</v>
      </c>
      <c r="U11" s="151">
        <v>0.583333333333332</v>
      </c>
      <c r="V11" s="152">
        <v>1.58472710584504</v>
      </c>
      <c r="W11" s="153">
        <v>0.995425858726514</v>
      </c>
      <c r="X11" s="154">
        <v>-4.63213374234843</v>
      </c>
      <c r="Y11" s="164">
        <v>5.7988004090151</v>
      </c>
      <c r="Z11" s="136"/>
      <c r="AA11" s="149" t="s">
        <v>53</v>
      </c>
      <c r="AB11" s="150" t="s">
        <v>52</v>
      </c>
      <c r="AC11" s="151">
        <v>-0.643333333333334</v>
      </c>
      <c r="AD11" s="152">
        <v>0.953808739271722</v>
      </c>
      <c r="AE11" s="153">
        <v>0.957633261710707</v>
      </c>
      <c r="AF11" s="154">
        <v>-3.78239624064479</v>
      </c>
      <c r="AG11" s="164">
        <v>2.49572957397812</v>
      </c>
    </row>
    <row r="12" s="63" customFormat="1" ht="25.5" spans="3:33">
      <c r="C12" s="112"/>
      <c r="D12" s="6" t="s">
        <v>3</v>
      </c>
      <c r="E12" s="6" t="s">
        <v>17</v>
      </c>
      <c r="F12" s="6" t="s">
        <v>7</v>
      </c>
      <c r="G12" s="7" t="s">
        <v>13</v>
      </c>
      <c r="H12" s="6" t="s">
        <v>15</v>
      </c>
      <c r="J12" s="136"/>
      <c r="K12" s="115"/>
      <c r="L12" s="137" t="s">
        <v>56</v>
      </c>
      <c r="M12" s="138" t="s">
        <v>66</v>
      </c>
      <c r="N12" s="139">
        <v>1.87220487957678</v>
      </c>
      <c r="O12" s="140">
        <v>1.23764977155756e-5</v>
      </c>
      <c r="P12" s="141">
        <v>-24.8682467092802</v>
      </c>
      <c r="Q12" s="162">
        <v>-12.5450866240532</v>
      </c>
      <c r="R12" s="136"/>
      <c r="S12" s="115"/>
      <c r="T12" s="137" t="s">
        <v>56</v>
      </c>
      <c r="U12" s="138" t="s">
        <v>67</v>
      </c>
      <c r="V12" s="139">
        <v>1.58472710584504</v>
      </c>
      <c r="W12" s="140">
        <v>0.000113436952648261</v>
      </c>
      <c r="X12" s="141">
        <v>7.11786625765157</v>
      </c>
      <c r="Y12" s="162">
        <v>17.5488004090151</v>
      </c>
      <c r="Z12" s="136"/>
      <c r="AA12" s="115"/>
      <c r="AB12" s="137" t="s">
        <v>56</v>
      </c>
      <c r="AC12" s="138" t="s">
        <v>68</v>
      </c>
      <c r="AD12" s="139">
        <v>0.953808739271722</v>
      </c>
      <c r="AE12" s="140">
        <v>0.000557570072324644</v>
      </c>
      <c r="AF12" s="141">
        <v>2.99427042602188</v>
      </c>
      <c r="AG12" s="162">
        <v>9.27239624064478</v>
      </c>
    </row>
    <row r="13" s="63" customFormat="1" spans="3:33">
      <c r="C13" s="8">
        <v>1</v>
      </c>
      <c r="D13" s="68">
        <v>30.34</v>
      </c>
      <c r="E13" s="67">
        <v>28.32</v>
      </c>
      <c r="F13" s="67">
        <v>15.07</v>
      </c>
      <c r="G13" s="67">
        <v>26.64</v>
      </c>
      <c r="H13" s="67">
        <v>37.88</v>
      </c>
      <c r="J13" s="136"/>
      <c r="K13" s="115"/>
      <c r="L13" s="137" t="s">
        <v>60</v>
      </c>
      <c r="M13" s="142">
        <v>-3.35333333333332</v>
      </c>
      <c r="N13" s="139">
        <v>1.87220487957678</v>
      </c>
      <c r="O13" s="140">
        <v>0.428289098780748</v>
      </c>
      <c r="P13" s="141">
        <v>-9.51491337594681</v>
      </c>
      <c r="Q13" s="162">
        <v>2.80824670928017</v>
      </c>
      <c r="R13" s="136"/>
      <c r="S13" s="115"/>
      <c r="T13" s="137" t="s">
        <v>60</v>
      </c>
      <c r="U13" s="142">
        <v>3.24666666666667</v>
      </c>
      <c r="V13" s="139">
        <v>1.58472710584504</v>
      </c>
      <c r="W13" s="140">
        <v>0.311412185064782</v>
      </c>
      <c r="X13" s="141">
        <v>-1.9688004090151</v>
      </c>
      <c r="Y13" s="162">
        <v>8.46213374234843</v>
      </c>
      <c r="Z13" s="136"/>
      <c r="AA13" s="115"/>
      <c r="AB13" s="137" t="s">
        <v>60</v>
      </c>
      <c r="AC13" s="142">
        <v>-0.133333333333333</v>
      </c>
      <c r="AD13" s="139">
        <v>0.953808739271722</v>
      </c>
      <c r="AE13" s="140">
        <v>0.999897495485311</v>
      </c>
      <c r="AF13" s="141">
        <v>-3.27239624064478</v>
      </c>
      <c r="AG13" s="162">
        <v>3.00572957397812</v>
      </c>
    </row>
    <row r="14" s="63" customFormat="1" spans="3:33">
      <c r="C14" s="8">
        <v>2</v>
      </c>
      <c r="D14" s="68">
        <v>28.31</v>
      </c>
      <c r="E14" s="67">
        <v>30.23</v>
      </c>
      <c r="F14" s="67">
        <v>16.65</v>
      </c>
      <c r="G14" s="67">
        <v>22.98</v>
      </c>
      <c r="H14" s="67">
        <v>34.38</v>
      </c>
      <c r="J14" s="136"/>
      <c r="K14" s="143"/>
      <c r="L14" s="144" t="s">
        <v>61</v>
      </c>
      <c r="M14" s="145" t="s">
        <v>69</v>
      </c>
      <c r="N14" s="146">
        <v>1.87220487957678</v>
      </c>
      <c r="O14" s="147">
        <v>0.00014783918939359</v>
      </c>
      <c r="P14" s="148">
        <v>7.96508662405317</v>
      </c>
      <c r="Q14" s="163">
        <v>20.2882467092802</v>
      </c>
      <c r="R14" s="136"/>
      <c r="S14" s="143"/>
      <c r="T14" s="144" t="s">
        <v>61</v>
      </c>
      <c r="U14" s="145" t="s">
        <v>70</v>
      </c>
      <c r="V14" s="146">
        <v>1.58472710584504</v>
      </c>
      <c r="W14" s="147">
        <v>0.0166927654685997</v>
      </c>
      <c r="X14" s="148">
        <v>-11.5554670756818</v>
      </c>
      <c r="Y14" s="163">
        <v>-1.12453292431824</v>
      </c>
      <c r="Z14" s="136"/>
      <c r="AA14" s="143"/>
      <c r="AB14" s="144" t="s">
        <v>61</v>
      </c>
      <c r="AC14" s="145" t="s">
        <v>71</v>
      </c>
      <c r="AD14" s="146">
        <v>0.953808739271722</v>
      </c>
      <c r="AE14" s="147">
        <v>5.77245795873997e-5</v>
      </c>
      <c r="AF14" s="148">
        <v>-11.1623962406448</v>
      </c>
      <c r="AG14" s="163">
        <v>-4.88427042602188</v>
      </c>
    </row>
    <row r="15" s="63" customFormat="1" spans="3:33">
      <c r="C15" s="8">
        <v>3</v>
      </c>
      <c r="D15" s="68">
        <v>26.09</v>
      </c>
      <c r="E15" s="68">
        <v>27.94</v>
      </c>
      <c r="F15" s="68">
        <v>17.77</v>
      </c>
      <c r="G15" s="68">
        <v>27.13</v>
      </c>
      <c r="H15" s="67">
        <v>33.25</v>
      </c>
      <c r="J15" s="136"/>
      <c r="K15" s="149" t="s">
        <v>56</v>
      </c>
      <c r="L15" s="150" t="s">
        <v>52</v>
      </c>
      <c r="M15" s="155" t="s">
        <v>72</v>
      </c>
      <c r="N15" s="152">
        <v>1.87220487957678</v>
      </c>
      <c r="O15" s="153">
        <v>1.34919878858094e-5</v>
      </c>
      <c r="P15" s="154">
        <v>12.3684199573865</v>
      </c>
      <c r="Q15" s="164">
        <v>24.6915800426135</v>
      </c>
      <c r="R15" s="136"/>
      <c r="S15" s="149" t="s">
        <v>56</v>
      </c>
      <c r="T15" s="150" t="s">
        <v>52</v>
      </c>
      <c r="U15" s="155" t="s">
        <v>73</v>
      </c>
      <c r="V15" s="152">
        <v>1.58472710584504</v>
      </c>
      <c r="W15" s="153">
        <v>0.000171553740782153</v>
      </c>
      <c r="X15" s="154">
        <v>-16.9654670756818</v>
      </c>
      <c r="Y15" s="164">
        <v>-6.53453292431824</v>
      </c>
      <c r="Z15" s="136"/>
      <c r="AA15" s="149" t="s">
        <v>56</v>
      </c>
      <c r="AB15" s="150" t="s">
        <v>52</v>
      </c>
      <c r="AC15" s="155" t="s">
        <v>74</v>
      </c>
      <c r="AD15" s="152">
        <v>0.953808739271722</v>
      </c>
      <c r="AE15" s="153">
        <v>0.000245688791049231</v>
      </c>
      <c r="AF15" s="154">
        <v>-9.91572957397812</v>
      </c>
      <c r="AG15" s="164">
        <v>-3.63760375935522</v>
      </c>
    </row>
    <row r="16" s="63" customFormat="1" spans="3:33">
      <c r="C16" s="8" t="s">
        <v>27</v>
      </c>
      <c r="D16" s="10">
        <f t="shared" ref="D16:H16" si="2">AVERAGE(D13:D15)</f>
        <v>28.2466666666667</v>
      </c>
      <c r="E16" s="10">
        <f t="shared" si="2"/>
        <v>28.83</v>
      </c>
      <c r="F16" s="10">
        <f t="shared" si="2"/>
        <v>16.4966666666667</v>
      </c>
      <c r="G16" s="10">
        <f t="shared" si="2"/>
        <v>25.5833333333333</v>
      </c>
      <c r="H16" s="10">
        <f t="shared" si="2"/>
        <v>35.17</v>
      </c>
      <c r="J16" s="136"/>
      <c r="K16" s="115"/>
      <c r="L16" s="137" t="s">
        <v>53</v>
      </c>
      <c r="M16" s="138" t="s">
        <v>75</v>
      </c>
      <c r="N16" s="139">
        <v>1.87220487957678</v>
      </c>
      <c r="O16" s="140">
        <v>1.23764977155756e-5</v>
      </c>
      <c r="P16" s="141">
        <v>12.5450866240532</v>
      </c>
      <c r="Q16" s="162">
        <v>24.8682467092802</v>
      </c>
      <c r="R16" s="136"/>
      <c r="S16" s="115"/>
      <c r="T16" s="137" t="s">
        <v>53</v>
      </c>
      <c r="U16" s="138" t="s">
        <v>76</v>
      </c>
      <c r="V16" s="139">
        <v>1.58472710584504</v>
      </c>
      <c r="W16" s="140">
        <v>0.000113436952648261</v>
      </c>
      <c r="X16" s="141">
        <v>-17.5488004090151</v>
      </c>
      <c r="Y16" s="162">
        <v>-7.11786625765157</v>
      </c>
      <c r="Z16" s="136"/>
      <c r="AA16" s="115"/>
      <c r="AB16" s="137" t="s">
        <v>53</v>
      </c>
      <c r="AC16" s="138" t="s">
        <v>77</v>
      </c>
      <c r="AD16" s="139">
        <v>0.953808739271722</v>
      </c>
      <c r="AE16" s="140">
        <v>0.000557570072324644</v>
      </c>
      <c r="AF16" s="141">
        <v>-9.27239624064478</v>
      </c>
      <c r="AG16" s="162">
        <v>-2.99427042602188</v>
      </c>
    </row>
    <row r="17" s="63" customFormat="1" spans="3:33">
      <c r="C17" s="8" t="s">
        <v>28</v>
      </c>
      <c r="D17" s="68">
        <f t="shared" ref="D17:H17" si="3">STDEV(D13:D15)</f>
        <v>2.1257077252843</v>
      </c>
      <c r="E17" s="68">
        <f t="shared" si="3"/>
        <v>1.22723265927859</v>
      </c>
      <c r="F17" s="68">
        <f t="shared" si="3"/>
        <v>1.35651514305345</v>
      </c>
      <c r="G17" s="68">
        <f t="shared" si="3"/>
        <v>2.26782568407127</v>
      </c>
      <c r="H17" s="68">
        <f t="shared" si="3"/>
        <v>2.41398011590817</v>
      </c>
      <c r="J17" s="136"/>
      <c r="K17" s="115"/>
      <c r="L17" s="137" t="s">
        <v>60</v>
      </c>
      <c r="M17" s="138" t="s">
        <v>78</v>
      </c>
      <c r="N17" s="139">
        <v>1.87220487957678</v>
      </c>
      <c r="O17" s="140">
        <v>7.21072759856073e-5</v>
      </c>
      <c r="P17" s="141">
        <v>9.19175329071986</v>
      </c>
      <c r="Q17" s="162">
        <v>21.5149133759468</v>
      </c>
      <c r="R17" s="136"/>
      <c r="S17" s="115"/>
      <c r="T17" s="137" t="s">
        <v>60</v>
      </c>
      <c r="U17" s="138" t="s">
        <v>79</v>
      </c>
      <c r="V17" s="139">
        <v>1.58472710584504</v>
      </c>
      <c r="W17" s="140">
        <v>0.00137510156864875</v>
      </c>
      <c r="X17" s="141">
        <v>-14.3021337423484</v>
      </c>
      <c r="Y17" s="162">
        <v>-3.8711995909849</v>
      </c>
      <c r="Z17" s="136"/>
      <c r="AA17" s="115"/>
      <c r="AB17" s="137" t="s">
        <v>60</v>
      </c>
      <c r="AC17" s="138" t="s">
        <v>80</v>
      </c>
      <c r="AD17" s="139">
        <v>0.953808739271722</v>
      </c>
      <c r="AE17" s="140">
        <v>0.000468445385364064</v>
      </c>
      <c r="AF17" s="141">
        <v>-9.40572957397812</v>
      </c>
      <c r="AG17" s="162">
        <v>-3.12760375935521</v>
      </c>
    </row>
    <row r="18" s="63" customFormat="1" spans="3:33">
      <c r="C18" s="11" t="s">
        <v>25</v>
      </c>
      <c r="D18" s="11"/>
      <c r="E18" s="11">
        <v>0.995</v>
      </c>
      <c r="F18" s="11">
        <v>0</v>
      </c>
      <c r="G18" s="11">
        <v>0.485</v>
      </c>
      <c r="H18" s="11">
        <v>0.01</v>
      </c>
      <c r="J18" s="136"/>
      <c r="K18" s="143"/>
      <c r="L18" s="144" t="s">
        <v>61</v>
      </c>
      <c r="M18" s="145" t="s">
        <v>81</v>
      </c>
      <c r="N18" s="146">
        <v>1.87220487957678</v>
      </c>
      <c r="O18" s="147">
        <v>6.09558300541805e-8</v>
      </c>
      <c r="P18" s="148">
        <v>26.6717532907198</v>
      </c>
      <c r="Q18" s="163">
        <v>38.9949133759468</v>
      </c>
      <c r="R18" s="136"/>
      <c r="S18" s="143"/>
      <c r="T18" s="144" t="s">
        <v>61</v>
      </c>
      <c r="U18" s="145" t="s">
        <v>82</v>
      </c>
      <c r="V18" s="146">
        <v>1.58472710584504</v>
      </c>
      <c r="W18" s="147">
        <v>2.7026477172938e-6</v>
      </c>
      <c r="X18" s="148">
        <v>-23.8888004090151</v>
      </c>
      <c r="Y18" s="163">
        <v>-13.4578662576516</v>
      </c>
      <c r="Z18" s="136"/>
      <c r="AA18" s="143"/>
      <c r="AB18" s="144" t="s">
        <v>61</v>
      </c>
      <c r="AC18" s="145" t="s">
        <v>83</v>
      </c>
      <c r="AD18" s="146">
        <v>0.953808739271722</v>
      </c>
      <c r="AE18" s="147">
        <v>3.04218079953526e-7</v>
      </c>
      <c r="AF18" s="148">
        <v>-17.2957295739781</v>
      </c>
      <c r="AG18" s="163">
        <v>-11.0176037593552</v>
      </c>
    </row>
    <row r="19" s="63" customFormat="1" spans="3:33">
      <c r="C19" s="67" t="s">
        <v>38</v>
      </c>
      <c r="D19" s="8" t="s">
        <v>84</v>
      </c>
      <c r="E19" s="8"/>
      <c r="F19" s="8"/>
      <c r="G19" s="8"/>
      <c r="H19" s="8"/>
      <c r="J19" s="136"/>
      <c r="K19" s="149" t="s">
        <v>60</v>
      </c>
      <c r="L19" s="150" t="s">
        <v>52</v>
      </c>
      <c r="M19" s="151">
        <v>3.17666666666666</v>
      </c>
      <c r="N19" s="152">
        <v>1.87220487957678</v>
      </c>
      <c r="O19" s="153">
        <v>0.476748470580753</v>
      </c>
      <c r="P19" s="154">
        <v>-2.98491337594683</v>
      </c>
      <c r="Q19" s="164">
        <v>9.33824670928015</v>
      </c>
      <c r="R19" s="136"/>
      <c r="S19" s="149" t="s">
        <v>60</v>
      </c>
      <c r="T19" s="150" t="s">
        <v>52</v>
      </c>
      <c r="U19" s="151">
        <v>-2.66333333333333</v>
      </c>
      <c r="V19" s="152">
        <v>1.58472710584504</v>
      </c>
      <c r="W19" s="153">
        <v>0.485281818598161</v>
      </c>
      <c r="X19" s="154">
        <v>-7.8788004090151</v>
      </c>
      <c r="Y19" s="164">
        <v>2.55213374234843</v>
      </c>
      <c r="Z19" s="136"/>
      <c r="AA19" s="149" t="s">
        <v>60</v>
      </c>
      <c r="AB19" s="150" t="s">
        <v>52</v>
      </c>
      <c r="AC19" s="151">
        <v>-0.510000000000002</v>
      </c>
      <c r="AD19" s="152">
        <v>0.953808739271722</v>
      </c>
      <c r="AE19" s="153">
        <v>0.981463148425649</v>
      </c>
      <c r="AF19" s="154">
        <v>-3.64906290731145</v>
      </c>
      <c r="AG19" s="164">
        <v>2.62906290731145</v>
      </c>
    </row>
    <row r="20" s="63" customFormat="1" ht="25.5" spans="3:33">
      <c r="C20" s="112"/>
      <c r="D20" s="6" t="s">
        <v>3</v>
      </c>
      <c r="E20" s="6" t="s">
        <v>17</v>
      </c>
      <c r="F20" s="6" t="s">
        <v>7</v>
      </c>
      <c r="G20" s="7" t="s">
        <v>13</v>
      </c>
      <c r="H20" s="6" t="s">
        <v>15</v>
      </c>
      <c r="J20" s="136"/>
      <c r="K20" s="115"/>
      <c r="L20" s="137" t="s">
        <v>53</v>
      </c>
      <c r="M20" s="142">
        <v>3.35333333333332</v>
      </c>
      <c r="N20" s="139">
        <v>1.87220487957678</v>
      </c>
      <c r="O20" s="140">
        <v>0.428289098780748</v>
      </c>
      <c r="P20" s="141">
        <v>-2.80824670928017</v>
      </c>
      <c r="Q20" s="162">
        <v>9.51491337594681</v>
      </c>
      <c r="R20" s="136"/>
      <c r="S20" s="115"/>
      <c r="T20" s="137" t="s">
        <v>53</v>
      </c>
      <c r="U20" s="142">
        <v>-3.24666666666667</v>
      </c>
      <c r="V20" s="139">
        <v>1.58472710584504</v>
      </c>
      <c r="W20" s="140">
        <v>0.311412185064782</v>
      </c>
      <c r="X20" s="141">
        <v>-8.46213374234843</v>
      </c>
      <c r="Y20" s="162">
        <v>1.9688004090151</v>
      </c>
      <c r="Z20" s="136"/>
      <c r="AA20" s="115"/>
      <c r="AB20" s="137" t="s">
        <v>53</v>
      </c>
      <c r="AC20" s="142">
        <v>0.133333333333333</v>
      </c>
      <c r="AD20" s="139">
        <v>0.953808739271722</v>
      </c>
      <c r="AE20" s="140">
        <v>0.999897495485311</v>
      </c>
      <c r="AF20" s="141">
        <v>-3.00572957397812</v>
      </c>
      <c r="AG20" s="162">
        <v>3.27239624064478</v>
      </c>
    </row>
    <row r="21" s="63" customFormat="1" spans="3:33">
      <c r="C21" s="8">
        <v>1</v>
      </c>
      <c r="D21" s="68">
        <v>13.7</v>
      </c>
      <c r="E21" s="67">
        <v>12.65</v>
      </c>
      <c r="F21" s="67">
        <v>5.89</v>
      </c>
      <c r="G21" s="67">
        <v>11.93</v>
      </c>
      <c r="H21" s="67">
        <v>19.77</v>
      </c>
      <c r="J21" s="136"/>
      <c r="K21" s="115"/>
      <c r="L21" s="137" t="s">
        <v>56</v>
      </c>
      <c r="M21" s="138" t="s">
        <v>85</v>
      </c>
      <c r="N21" s="139">
        <v>1.87220487957678</v>
      </c>
      <c r="O21" s="140">
        <v>7.21072759856073e-5</v>
      </c>
      <c r="P21" s="141">
        <v>-21.5149133759468</v>
      </c>
      <c r="Q21" s="162">
        <v>-9.19175329071986</v>
      </c>
      <c r="R21" s="136"/>
      <c r="S21" s="115"/>
      <c r="T21" s="137" t="s">
        <v>56</v>
      </c>
      <c r="U21" s="138" t="s">
        <v>86</v>
      </c>
      <c r="V21" s="139">
        <v>1.58472710584504</v>
      </c>
      <c r="W21" s="140">
        <v>0.00137510156864875</v>
      </c>
      <c r="X21" s="141">
        <v>3.8711995909849</v>
      </c>
      <c r="Y21" s="162">
        <v>14.3021337423484</v>
      </c>
      <c r="Z21" s="136"/>
      <c r="AA21" s="115"/>
      <c r="AB21" s="137" t="s">
        <v>56</v>
      </c>
      <c r="AC21" s="138" t="s">
        <v>87</v>
      </c>
      <c r="AD21" s="139">
        <v>0.953808739271722</v>
      </c>
      <c r="AE21" s="140">
        <v>0.000468445385364064</v>
      </c>
      <c r="AF21" s="141">
        <v>3.12760375935521</v>
      </c>
      <c r="AG21" s="162">
        <v>9.40572957397812</v>
      </c>
    </row>
    <row r="22" s="63" customFormat="1" spans="3:33">
      <c r="C22" s="8">
        <v>2</v>
      </c>
      <c r="D22" s="68">
        <v>14.58</v>
      </c>
      <c r="E22" s="67">
        <v>13.97</v>
      </c>
      <c r="F22" s="67">
        <v>6.7</v>
      </c>
      <c r="G22" s="67">
        <v>13.97</v>
      </c>
      <c r="H22" s="67">
        <v>20.13</v>
      </c>
      <c r="J22" s="136"/>
      <c r="K22" s="143"/>
      <c r="L22" s="144" t="s">
        <v>61</v>
      </c>
      <c r="M22" s="145" t="s">
        <v>88</v>
      </c>
      <c r="N22" s="146">
        <v>1.87220487957678</v>
      </c>
      <c r="O22" s="147">
        <v>2.28560984606491e-5</v>
      </c>
      <c r="P22" s="148">
        <v>11.3184199573865</v>
      </c>
      <c r="Q22" s="163">
        <v>23.6415800426135</v>
      </c>
      <c r="R22" s="136"/>
      <c r="S22" s="143"/>
      <c r="T22" s="144" t="s">
        <v>61</v>
      </c>
      <c r="U22" s="145" t="s">
        <v>89</v>
      </c>
      <c r="V22" s="146">
        <v>1.58472710584504</v>
      </c>
      <c r="W22" s="147">
        <v>0.000906913979829493</v>
      </c>
      <c r="X22" s="148">
        <v>-14.8021337423484</v>
      </c>
      <c r="Y22" s="163">
        <v>-4.37119959098491</v>
      </c>
      <c r="Z22" s="136"/>
      <c r="AA22" s="143"/>
      <c r="AB22" s="144" t="s">
        <v>61</v>
      </c>
      <c r="AC22" s="145" t="s">
        <v>90</v>
      </c>
      <c r="AD22" s="146">
        <v>0.953808739271722</v>
      </c>
      <c r="AE22" s="147">
        <v>6.68496691778592e-5</v>
      </c>
      <c r="AF22" s="148">
        <v>-11.0290629073115</v>
      </c>
      <c r="AG22" s="163">
        <v>-4.75093709268855</v>
      </c>
    </row>
    <row r="23" s="63" customFormat="1" ht="14.25" spans="3:33">
      <c r="C23" s="8">
        <v>3</v>
      </c>
      <c r="D23" s="68">
        <v>12.14</v>
      </c>
      <c r="E23" s="68">
        <v>11.87</v>
      </c>
      <c r="F23" s="68">
        <v>7.5</v>
      </c>
      <c r="G23" s="68">
        <v>12.99</v>
      </c>
      <c r="H23" s="67">
        <v>22.66</v>
      </c>
      <c r="J23" s="136"/>
      <c r="K23" s="149" t="s">
        <v>61</v>
      </c>
      <c r="L23" s="150" t="s">
        <v>52</v>
      </c>
      <c r="M23" s="155" t="s">
        <v>91</v>
      </c>
      <c r="N23" s="152">
        <v>1.87220487957678</v>
      </c>
      <c r="O23" s="153">
        <v>0.000132957976284459</v>
      </c>
      <c r="P23" s="154">
        <v>-20.4649133759468</v>
      </c>
      <c r="Q23" s="164">
        <v>-8.14175329071984</v>
      </c>
      <c r="R23" s="136"/>
      <c r="S23" s="149" t="s">
        <v>61</v>
      </c>
      <c r="T23" s="150" t="s">
        <v>52</v>
      </c>
      <c r="U23" s="155" t="s">
        <v>92</v>
      </c>
      <c r="V23" s="152">
        <v>1.58472710584504</v>
      </c>
      <c r="W23" s="153">
        <v>0.00956162883368671</v>
      </c>
      <c r="X23" s="154">
        <v>1.70786625765157</v>
      </c>
      <c r="Y23" s="164">
        <v>12.1388004090151</v>
      </c>
      <c r="Z23" s="136"/>
      <c r="AA23" s="166" t="s">
        <v>61</v>
      </c>
      <c r="AB23" s="150" t="s">
        <v>52</v>
      </c>
      <c r="AC23" s="155" t="s">
        <v>93</v>
      </c>
      <c r="AD23" s="152">
        <v>0.953808739271722</v>
      </c>
      <c r="AE23" s="153">
        <v>0.000119260427275371</v>
      </c>
      <c r="AF23" s="154">
        <v>4.24093709268855</v>
      </c>
      <c r="AG23" s="164">
        <v>10.5190629073115</v>
      </c>
    </row>
    <row r="24" s="63" customFormat="1" spans="3:33">
      <c r="C24" s="8" t="s">
        <v>27</v>
      </c>
      <c r="D24" s="10">
        <f t="shared" ref="D24:H24" si="4">AVERAGE(D21:D23)</f>
        <v>13.4733333333333</v>
      </c>
      <c r="E24" s="10">
        <f t="shared" si="4"/>
        <v>12.83</v>
      </c>
      <c r="F24" s="10">
        <f t="shared" si="4"/>
        <v>6.69666666666667</v>
      </c>
      <c r="G24" s="10">
        <f t="shared" si="4"/>
        <v>12.9633333333333</v>
      </c>
      <c r="H24" s="10">
        <f t="shared" si="4"/>
        <v>20.8533333333333</v>
      </c>
      <c r="J24" s="136"/>
      <c r="K24" s="115"/>
      <c r="L24" s="137" t="s">
        <v>53</v>
      </c>
      <c r="M24" s="138" t="s">
        <v>94</v>
      </c>
      <c r="N24" s="139">
        <v>1.87220487957678</v>
      </c>
      <c r="O24" s="140">
        <v>0.00014783918939359</v>
      </c>
      <c r="P24" s="141">
        <v>-20.2882467092802</v>
      </c>
      <c r="Q24" s="162">
        <v>-7.96508662405317</v>
      </c>
      <c r="R24" s="136"/>
      <c r="S24" s="115"/>
      <c r="T24" s="137" t="s">
        <v>53</v>
      </c>
      <c r="U24" s="138" t="s">
        <v>95</v>
      </c>
      <c r="V24" s="139">
        <v>1.58472710584504</v>
      </c>
      <c r="W24" s="140">
        <v>0.0166927654685997</v>
      </c>
      <c r="X24" s="141">
        <v>1.12453292431824</v>
      </c>
      <c r="Y24" s="162">
        <v>11.5554670756818</v>
      </c>
      <c r="Z24" s="136"/>
      <c r="AA24" s="115"/>
      <c r="AB24" s="137" t="s">
        <v>53</v>
      </c>
      <c r="AC24" s="138" t="s">
        <v>96</v>
      </c>
      <c r="AD24" s="139">
        <v>0.953808739271722</v>
      </c>
      <c r="AE24" s="140">
        <v>5.77245795873997e-5</v>
      </c>
      <c r="AF24" s="141">
        <v>4.88427042602188</v>
      </c>
      <c r="AG24" s="162">
        <v>11.1623962406448</v>
      </c>
    </row>
    <row r="25" s="63" customFormat="1" spans="3:33">
      <c r="C25" s="8" t="s">
        <v>28</v>
      </c>
      <c r="D25" s="68">
        <f t="shared" ref="D25:H25" si="5">STDEV(D21:D23)</f>
        <v>1.23569143937042</v>
      </c>
      <c r="E25" s="68">
        <f t="shared" si="5"/>
        <v>1.06150836077725</v>
      </c>
      <c r="F25" s="68">
        <f t="shared" si="5"/>
        <v>0.805005175966797</v>
      </c>
      <c r="G25" s="68">
        <f t="shared" si="5"/>
        <v>1.02026140441229</v>
      </c>
      <c r="H25" s="68">
        <f t="shared" si="5"/>
        <v>1.57493915226377</v>
      </c>
      <c r="J25" s="136"/>
      <c r="K25" s="115"/>
      <c r="L25" s="137" t="s">
        <v>56</v>
      </c>
      <c r="M25" s="138" t="s">
        <v>97</v>
      </c>
      <c r="N25" s="139">
        <v>1.87220487957678</v>
      </c>
      <c r="O25" s="140">
        <v>6.09558300541805e-8</v>
      </c>
      <c r="P25" s="141">
        <v>-38.9949133759468</v>
      </c>
      <c r="Q25" s="162">
        <v>-26.6717532907198</v>
      </c>
      <c r="R25" s="136"/>
      <c r="S25" s="115"/>
      <c r="T25" s="137" t="s">
        <v>56</v>
      </c>
      <c r="U25" s="138" t="s">
        <v>98</v>
      </c>
      <c r="V25" s="139">
        <v>1.58472710584504</v>
      </c>
      <c r="W25" s="140">
        <v>2.7026477172938e-6</v>
      </c>
      <c r="X25" s="141">
        <v>13.4578662576516</v>
      </c>
      <c r="Y25" s="162">
        <v>23.8888004090151</v>
      </c>
      <c r="Z25" s="136"/>
      <c r="AA25" s="115"/>
      <c r="AB25" s="137" t="s">
        <v>56</v>
      </c>
      <c r="AC25" s="138" t="s">
        <v>99</v>
      </c>
      <c r="AD25" s="139">
        <v>0.953808739271722</v>
      </c>
      <c r="AE25" s="140">
        <v>3.04218079953526e-7</v>
      </c>
      <c r="AF25" s="141">
        <v>11.0176037593552</v>
      </c>
      <c r="AG25" s="162">
        <v>17.2957295739781</v>
      </c>
    </row>
    <row r="26" s="63" customFormat="1" ht="14.25" spans="3:33">
      <c r="C26" s="11" t="s">
        <v>25</v>
      </c>
      <c r="D26" s="11"/>
      <c r="E26" s="11">
        <v>0.958</v>
      </c>
      <c r="F26" s="11">
        <v>0</v>
      </c>
      <c r="G26" s="11">
        <v>0.981</v>
      </c>
      <c r="H26" s="11">
        <v>0</v>
      </c>
      <c r="J26" s="156"/>
      <c r="K26" s="143"/>
      <c r="L26" s="144" t="s">
        <v>60</v>
      </c>
      <c r="M26" s="145" t="s">
        <v>100</v>
      </c>
      <c r="N26" s="146">
        <v>1.87220487957678</v>
      </c>
      <c r="O26" s="147">
        <v>2.28560984606491e-5</v>
      </c>
      <c r="P26" s="148">
        <v>-23.6415800426135</v>
      </c>
      <c r="Q26" s="163">
        <v>-11.3184199573865</v>
      </c>
      <c r="R26" s="156"/>
      <c r="S26" s="143"/>
      <c r="T26" s="144" t="s">
        <v>60</v>
      </c>
      <c r="U26" s="145" t="s">
        <v>101</v>
      </c>
      <c r="V26" s="146">
        <v>1.58472710584504</v>
      </c>
      <c r="W26" s="147">
        <v>0.000906913979829493</v>
      </c>
      <c r="X26" s="148">
        <v>4.37119959098491</v>
      </c>
      <c r="Y26" s="163">
        <v>14.8021337423484</v>
      </c>
      <c r="Z26" s="123"/>
      <c r="AA26" s="124"/>
      <c r="AB26" s="167" t="s">
        <v>60</v>
      </c>
      <c r="AC26" s="168" t="s">
        <v>102</v>
      </c>
      <c r="AD26" s="169">
        <v>0.953808739271722</v>
      </c>
      <c r="AE26" s="170">
        <v>6.68496691778592e-5</v>
      </c>
      <c r="AF26" s="171">
        <v>4.75093709268855</v>
      </c>
      <c r="AG26" s="173">
        <v>11.0290629073115</v>
      </c>
    </row>
    <row r="27" s="63" customFormat="1" spans="26:33">
      <c r="Z27" s="172" t="s">
        <v>103</v>
      </c>
      <c r="AA27" s="157"/>
      <c r="AB27" s="157"/>
      <c r="AC27" s="157"/>
      <c r="AD27" s="157"/>
      <c r="AE27" s="157"/>
      <c r="AF27" s="157"/>
      <c r="AG27" s="157"/>
    </row>
    <row r="28" s="63" customFormat="1" spans="4:8">
      <c r="D28" s="113"/>
      <c r="E28" s="113"/>
      <c r="F28" s="113"/>
      <c r="G28" s="113"/>
      <c r="H28" s="113"/>
    </row>
    <row r="63" s="63" customFormat="1" spans="18:18">
      <c r="R63" s="157"/>
    </row>
  </sheetData>
  <mergeCells count="31">
    <mergeCell ref="D3:H3"/>
    <mergeCell ref="J3:Q3"/>
    <mergeCell ref="J4:Q4"/>
    <mergeCell ref="P5:Q5"/>
    <mergeCell ref="D11:H11"/>
    <mergeCell ref="D19:H19"/>
    <mergeCell ref="Z27:AG27"/>
    <mergeCell ref="J5:J6"/>
    <mergeCell ref="J7:J26"/>
    <mergeCell ref="K5:K6"/>
    <mergeCell ref="K7:K10"/>
    <mergeCell ref="K11:K14"/>
    <mergeCell ref="K15:K18"/>
    <mergeCell ref="K19:K22"/>
    <mergeCell ref="K23:K26"/>
    <mergeCell ref="L5:L6"/>
    <mergeCell ref="M5:M6"/>
    <mergeCell ref="N5:N6"/>
    <mergeCell ref="O5:O6"/>
    <mergeCell ref="R7:R26"/>
    <mergeCell ref="S7:S10"/>
    <mergeCell ref="S11:S14"/>
    <mergeCell ref="S15:S18"/>
    <mergeCell ref="S19:S22"/>
    <mergeCell ref="S23:S26"/>
    <mergeCell ref="Z7:Z26"/>
    <mergeCell ref="AA7:AA10"/>
    <mergeCell ref="AA11:AA14"/>
    <mergeCell ref="AA15:AA18"/>
    <mergeCell ref="AA19:AA22"/>
    <mergeCell ref="AA23:AA2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H14"/>
  <sheetViews>
    <sheetView workbookViewId="0">
      <selection activeCell="I38" sqref="I38"/>
    </sheetView>
  </sheetViews>
  <sheetFormatPr defaultColWidth="9" defaultRowHeight="13.5" outlineLevelCol="7"/>
  <cols>
    <col min="1" max="1" width="9" style="62"/>
    <col min="2" max="2" width="18.5" style="62" customWidth="1"/>
    <col min="3" max="16384" width="9" style="62"/>
  </cols>
  <sheetData>
    <row r="2" s="62" customFormat="1" ht="25.5" spans="2:8">
      <c r="B2" s="104"/>
      <c r="C2" s="67"/>
      <c r="D2" s="6" t="s">
        <v>3</v>
      </c>
      <c r="E2" s="6" t="s">
        <v>17</v>
      </c>
      <c r="F2" s="6" t="s">
        <v>7</v>
      </c>
      <c r="G2" s="7" t="s">
        <v>13</v>
      </c>
      <c r="H2" s="6" t="s">
        <v>15</v>
      </c>
    </row>
    <row r="3" s="62" customFormat="1" spans="2:8">
      <c r="B3" s="105" t="s">
        <v>104</v>
      </c>
      <c r="C3" s="67">
        <v>1</v>
      </c>
      <c r="D3" s="67">
        <v>13</v>
      </c>
      <c r="E3" s="67">
        <v>10</v>
      </c>
      <c r="F3" s="67">
        <v>72</v>
      </c>
      <c r="G3" s="104">
        <v>17</v>
      </c>
      <c r="H3" s="104">
        <v>4</v>
      </c>
    </row>
    <row r="4" s="62" customFormat="1" spans="2:8">
      <c r="B4" s="106"/>
      <c r="C4" s="67">
        <v>2</v>
      </c>
      <c r="D4" s="67">
        <v>17</v>
      </c>
      <c r="E4" s="67">
        <v>11</v>
      </c>
      <c r="F4" s="67">
        <v>70</v>
      </c>
      <c r="G4" s="104">
        <v>15</v>
      </c>
      <c r="H4" s="104">
        <v>3</v>
      </c>
    </row>
    <row r="5" s="62" customFormat="1" spans="2:8">
      <c r="B5" s="107"/>
      <c r="C5" s="67">
        <v>3</v>
      </c>
      <c r="D5" s="67">
        <v>10</v>
      </c>
      <c r="E5" s="67">
        <v>7</v>
      </c>
      <c r="F5" s="67">
        <v>75</v>
      </c>
      <c r="G5" s="104">
        <v>12</v>
      </c>
      <c r="H5" s="104">
        <v>4</v>
      </c>
    </row>
    <row r="6" s="62" customFormat="1" spans="2:8">
      <c r="B6" s="105" t="s">
        <v>105</v>
      </c>
      <c r="C6" s="67">
        <v>1</v>
      </c>
      <c r="D6" s="67">
        <v>339</v>
      </c>
      <c r="E6" s="67">
        <v>347</v>
      </c>
      <c r="F6" s="67">
        <v>327</v>
      </c>
      <c r="G6" s="104">
        <v>374</v>
      </c>
      <c r="H6" s="104">
        <v>383</v>
      </c>
    </row>
    <row r="7" s="62" customFormat="1" spans="2:8">
      <c r="B7" s="106"/>
      <c r="C7" s="67">
        <v>2</v>
      </c>
      <c r="D7" s="67">
        <v>389</v>
      </c>
      <c r="E7" s="67">
        <v>361</v>
      </c>
      <c r="F7" s="67">
        <v>359</v>
      </c>
      <c r="G7" s="104">
        <v>391</v>
      </c>
      <c r="H7" s="104">
        <v>360</v>
      </c>
    </row>
    <row r="8" s="62" customFormat="1" spans="2:8">
      <c r="B8" s="107"/>
      <c r="C8" s="67">
        <v>3</v>
      </c>
      <c r="D8" s="67">
        <v>347</v>
      </c>
      <c r="E8" s="67">
        <v>367</v>
      </c>
      <c r="F8" s="67">
        <v>318</v>
      </c>
      <c r="G8" s="104">
        <v>360</v>
      </c>
      <c r="H8" s="104">
        <v>392</v>
      </c>
    </row>
    <row r="9" s="62" customFormat="1" spans="2:8">
      <c r="B9" s="105" t="s">
        <v>106</v>
      </c>
      <c r="C9" s="67">
        <v>1</v>
      </c>
      <c r="D9" s="67">
        <f t="shared" ref="D9:H9" si="0">D3/D6*100</f>
        <v>3.83480825958702</v>
      </c>
      <c r="E9" s="67">
        <f t="shared" si="0"/>
        <v>2.88184438040346</v>
      </c>
      <c r="F9" s="67">
        <f t="shared" si="0"/>
        <v>22.0183486238532</v>
      </c>
      <c r="G9" s="67">
        <f t="shared" si="0"/>
        <v>4.54545454545455</v>
      </c>
      <c r="H9" s="67">
        <f t="shared" si="0"/>
        <v>1.0443864229765</v>
      </c>
    </row>
    <row r="10" s="62" customFormat="1" spans="2:8">
      <c r="B10" s="106"/>
      <c r="C10" s="67">
        <v>2</v>
      </c>
      <c r="D10" s="67">
        <f t="shared" ref="D10:H10" si="1">D4/D7*100</f>
        <v>4.37017994858612</v>
      </c>
      <c r="E10" s="67">
        <f t="shared" si="1"/>
        <v>3.04709141274238</v>
      </c>
      <c r="F10" s="67">
        <f t="shared" si="1"/>
        <v>19.4986072423398</v>
      </c>
      <c r="G10" s="67">
        <f t="shared" si="1"/>
        <v>3.83631713554987</v>
      </c>
      <c r="H10" s="67">
        <f t="shared" si="1"/>
        <v>0.833333333333333</v>
      </c>
    </row>
    <row r="11" s="62" customFormat="1" spans="2:8">
      <c r="B11" s="107"/>
      <c r="C11" s="67">
        <v>3</v>
      </c>
      <c r="D11" s="67">
        <f t="shared" ref="D11:H11" si="2">D5/D8*100</f>
        <v>2.88184438040346</v>
      </c>
      <c r="E11" s="67">
        <f t="shared" si="2"/>
        <v>1.90735694822888</v>
      </c>
      <c r="F11" s="67">
        <f t="shared" si="2"/>
        <v>23.5849056603774</v>
      </c>
      <c r="G11" s="67">
        <f t="shared" si="2"/>
        <v>3.33333333333333</v>
      </c>
      <c r="H11" s="67">
        <f t="shared" si="2"/>
        <v>1.02040816326531</v>
      </c>
    </row>
    <row r="12" s="62" customFormat="1" spans="2:8">
      <c r="B12" s="104"/>
      <c r="C12" s="67" t="s">
        <v>20</v>
      </c>
      <c r="D12" s="108">
        <f t="shared" ref="D12:H12" si="3">AVERAGE(D9:D11)</f>
        <v>3.69561086285887</v>
      </c>
      <c r="E12" s="108">
        <f t="shared" si="3"/>
        <v>2.61209758045824</v>
      </c>
      <c r="F12" s="108">
        <f t="shared" si="3"/>
        <v>21.7006205088568</v>
      </c>
      <c r="G12" s="108">
        <f t="shared" si="3"/>
        <v>3.90503500477925</v>
      </c>
      <c r="H12" s="108">
        <f t="shared" si="3"/>
        <v>0.96604263985838</v>
      </c>
    </row>
    <row r="13" s="62" customFormat="1" spans="2:8">
      <c r="B13" s="104"/>
      <c r="C13" s="67" t="s">
        <v>24</v>
      </c>
      <c r="D13" s="108">
        <f t="shared" ref="D13:H13" si="4">STDEV(D9:D11)</f>
        <v>0.753868441653663</v>
      </c>
      <c r="E13" s="108">
        <f t="shared" si="4"/>
        <v>0.615890545844375</v>
      </c>
      <c r="F13" s="108">
        <f t="shared" si="4"/>
        <v>2.06159454224355</v>
      </c>
      <c r="G13" s="108">
        <f t="shared" si="4"/>
        <v>0.608975424284198</v>
      </c>
      <c r="H13" s="108">
        <f t="shared" si="4"/>
        <v>0.115553274568329</v>
      </c>
    </row>
    <row r="14" s="62" customFormat="1" spans="2:8">
      <c r="B14" s="104"/>
      <c r="C14" s="67" t="s">
        <v>25</v>
      </c>
      <c r="D14" s="108"/>
      <c r="E14" s="109">
        <f t="shared" ref="E14:H14" si="5">TTEST(D9:D11,E9:E11,2,2)</f>
        <v>0.126126789102917</v>
      </c>
      <c r="F14" s="109">
        <f t="shared" si="5"/>
        <v>0.000104646044145886</v>
      </c>
      <c r="G14" s="109">
        <f>TTEST(E9:E11,G9:G11,2,2)</f>
        <v>0.0609675168632189</v>
      </c>
      <c r="H14" s="109">
        <f t="shared" si="5"/>
        <v>0.00119807726500134</v>
      </c>
    </row>
  </sheetData>
  <mergeCells count="3">
    <mergeCell ref="B3:B5"/>
    <mergeCell ref="B6:B8"/>
    <mergeCell ref="B9:B1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4"/>
  <sheetViews>
    <sheetView tabSelected="1" zoomScale="130" zoomScaleNormal="130" topLeftCell="A117" workbookViewId="0">
      <selection activeCell="I139" sqref="I139"/>
    </sheetView>
  </sheetViews>
  <sheetFormatPr defaultColWidth="9" defaultRowHeight="13.5"/>
  <cols>
    <col min="1" max="1" width="20.125" style="87" customWidth="1"/>
    <col min="2" max="6" width="13.725" style="86" customWidth="1"/>
    <col min="7" max="15" width="10.3666666666667" style="86"/>
    <col min="16" max="16384" width="9" style="86"/>
  </cols>
  <sheetData>
    <row r="1" s="86" customFormat="1" ht="25.5" spans="1:9">
      <c r="A1" s="88" t="s">
        <v>26</v>
      </c>
      <c r="B1" s="6" t="s">
        <v>3</v>
      </c>
      <c r="C1" s="6" t="s">
        <v>17</v>
      </c>
      <c r="D1" s="6" t="s">
        <v>7</v>
      </c>
      <c r="E1" s="7" t="s">
        <v>13</v>
      </c>
      <c r="F1" s="6" t="s">
        <v>15</v>
      </c>
      <c r="G1" s="89"/>
      <c r="H1" s="89"/>
      <c r="I1" s="89"/>
    </row>
    <row r="2" s="86" customFormat="1" ht="15" spans="1:20">
      <c r="A2" s="90" t="s">
        <v>1</v>
      </c>
      <c r="B2" s="91">
        <v>31470.146</v>
      </c>
      <c r="C2" s="91">
        <v>30198.024</v>
      </c>
      <c r="D2" s="91">
        <v>31127.974</v>
      </c>
      <c r="E2" s="91">
        <v>30974.853</v>
      </c>
      <c r="F2" s="91">
        <v>31700.024</v>
      </c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="86" customFormat="1" ht="15" spans="1:8">
      <c r="A3" s="90" t="str">
        <f>A2</f>
        <v>GAPDH</v>
      </c>
      <c r="B3" s="91">
        <v>33053.7892</v>
      </c>
      <c r="C3" s="91">
        <v>31750.043</v>
      </c>
      <c r="D3" s="91">
        <v>32654.3266</v>
      </c>
      <c r="E3" s="91">
        <v>32394.4629</v>
      </c>
      <c r="F3" s="91">
        <v>33282.2176</v>
      </c>
      <c r="G3" s="89"/>
      <c r="H3" s="89"/>
    </row>
    <row r="4" s="86" customFormat="1" ht="15" spans="1:8">
      <c r="A4" s="90" t="str">
        <f>A3</f>
        <v>GAPDH</v>
      </c>
      <c r="B4" s="91">
        <v>29901.9915</v>
      </c>
      <c r="C4" s="91">
        <v>28644.6029</v>
      </c>
      <c r="D4" s="91">
        <v>29648.7788</v>
      </c>
      <c r="E4" s="91">
        <v>29394.4719</v>
      </c>
      <c r="F4" s="91">
        <v>30216.2425</v>
      </c>
      <c r="G4" s="89"/>
      <c r="H4" s="89"/>
    </row>
    <row r="5" s="86" customFormat="1" ht="14.25" spans="1:8">
      <c r="A5" s="92" t="s">
        <v>27</v>
      </c>
      <c r="B5" s="93">
        <f t="shared" ref="B5:F5" si="0">AVERAGE(B2:B4)</f>
        <v>31475.3089</v>
      </c>
      <c r="C5" s="93">
        <f t="shared" si="0"/>
        <v>30197.5566333333</v>
      </c>
      <c r="D5" s="93">
        <f t="shared" si="0"/>
        <v>31143.6931333333</v>
      </c>
      <c r="E5" s="93">
        <f t="shared" si="0"/>
        <v>30921.2626</v>
      </c>
      <c r="F5" s="93">
        <f t="shared" si="0"/>
        <v>31732.8280333333</v>
      </c>
      <c r="G5" s="94"/>
      <c r="H5" s="89"/>
    </row>
    <row r="6" s="86" customFormat="1" ht="14.25" spans="1:7">
      <c r="A6" s="92" t="s">
        <v>28</v>
      </c>
      <c r="B6" s="93">
        <f t="shared" ref="B6:F6" si="1">STDEV(B2:B4)</f>
        <v>1575.90519292362</v>
      </c>
      <c r="C6" s="93">
        <f t="shared" si="1"/>
        <v>1552.72010275378</v>
      </c>
      <c r="D6" s="93">
        <f t="shared" si="1"/>
        <v>1502.83555749981</v>
      </c>
      <c r="E6" s="93">
        <f t="shared" si="1"/>
        <v>1500.71331314457</v>
      </c>
      <c r="F6" s="93">
        <f t="shared" si="1"/>
        <v>1533.25076452197</v>
      </c>
      <c r="G6" s="94"/>
    </row>
    <row r="7" s="86" customFormat="1" ht="14.25" spans="1:7">
      <c r="A7" s="92"/>
      <c r="B7" s="93"/>
      <c r="C7" s="93"/>
      <c r="D7" s="93"/>
      <c r="E7" s="93"/>
      <c r="F7" s="93"/>
      <c r="G7" s="94"/>
    </row>
    <row r="8" s="86" customFormat="1" ht="14.25" spans="1:9">
      <c r="A8" s="92"/>
      <c r="B8" s="93"/>
      <c r="C8" s="93"/>
      <c r="D8" s="93"/>
      <c r="E8" s="95"/>
      <c r="F8" s="95"/>
      <c r="G8" s="94"/>
      <c r="H8" s="89"/>
      <c r="I8" s="89"/>
    </row>
    <row r="9" s="86" customFormat="1" ht="25.5" spans="1:9">
      <c r="A9" s="88" t="s">
        <v>26</v>
      </c>
      <c r="B9" s="6" t="s">
        <v>3</v>
      </c>
      <c r="C9" s="6" t="s">
        <v>17</v>
      </c>
      <c r="D9" s="6" t="s">
        <v>7</v>
      </c>
      <c r="E9" s="7" t="s">
        <v>13</v>
      </c>
      <c r="F9" s="6" t="s">
        <v>15</v>
      </c>
      <c r="G9" s="94"/>
      <c r="H9" s="89"/>
      <c r="I9" s="89"/>
    </row>
    <row r="10" s="86" customFormat="1" ht="18" customHeight="1" spans="1:9">
      <c r="A10" s="96" t="s">
        <v>107</v>
      </c>
      <c r="B10" s="91">
        <v>7756.803</v>
      </c>
      <c r="C10" s="91">
        <v>6152.388</v>
      </c>
      <c r="D10" s="91">
        <v>23252.267</v>
      </c>
      <c r="E10" s="91">
        <v>8991.752</v>
      </c>
      <c r="F10" s="91">
        <v>2580.731</v>
      </c>
      <c r="G10" s="97"/>
      <c r="H10" s="89"/>
      <c r="I10" s="89"/>
    </row>
    <row r="11" s="86" customFormat="1" ht="15.75" spans="1:7">
      <c r="A11" s="96" t="str">
        <f>A10</f>
        <v>FAS</v>
      </c>
      <c r="B11" s="89">
        <v>7348.279</v>
      </c>
      <c r="C11" s="89">
        <v>5802.9876</v>
      </c>
      <c r="D11" s="89">
        <v>22089.8395</v>
      </c>
      <c r="E11" s="89">
        <v>8476.9686</v>
      </c>
      <c r="F11" s="89">
        <v>2434.5295</v>
      </c>
      <c r="G11" s="89"/>
    </row>
    <row r="12" s="86" customFormat="1" ht="18" customHeight="1" spans="1:7">
      <c r="A12" s="96" t="str">
        <f>A11</f>
        <v>FAS</v>
      </c>
      <c r="B12" s="89">
        <v>8059.9426</v>
      </c>
      <c r="C12" s="89">
        <v>6480.0846</v>
      </c>
      <c r="D12" s="89">
        <v>24206.4966</v>
      </c>
      <c r="E12" s="89">
        <v>9388.8349</v>
      </c>
      <c r="F12" s="89">
        <v>2672.5534</v>
      </c>
      <c r="G12" s="89"/>
    </row>
    <row r="13" s="86" customFormat="1" ht="15" spans="1:9">
      <c r="A13" s="90" t="str">
        <f t="shared" ref="A13:F13" si="2">A2</f>
        <v>GAPDH</v>
      </c>
      <c r="B13" s="98">
        <f t="shared" si="2"/>
        <v>31470.146</v>
      </c>
      <c r="C13" s="98">
        <f t="shared" si="2"/>
        <v>30198.024</v>
      </c>
      <c r="D13" s="98">
        <f t="shared" si="2"/>
        <v>31127.974</v>
      </c>
      <c r="E13" s="98">
        <f t="shared" si="2"/>
        <v>30974.853</v>
      </c>
      <c r="F13" s="98">
        <f t="shared" si="2"/>
        <v>31700.024</v>
      </c>
      <c r="G13" s="89"/>
      <c r="H13" s="89"/>
      <c r="I13" s="89"/>
    </row>
    <row r="14" s="86" customFormat="1" ht="15" spans="1:9">
      <c r="A14" s="90" t="str">
        <f t="shared" ref="A14:F14" si="3">A3</f>
        <v>GAPDH</v>
      </c>
      <c r="B14" s="98">
        <f t="shared" si="3"/>
        <v>33053.7892</v>
      </c>
      <c r="C14" s="98">
        <f t="shared" si="3"/>
        <v>31750.043</v>
      </c>
      <c r="D14" s="98">
        <f t="shared" si="3"/>
        <v>32654.3266</v>
      </c>
      <c r="E14" s="98">
        <f t="shared" si="3"/>
        <v>32394.4629</v>
      </c>
      <c r="F14" s="98">
        <f t="shared" si="3"/>
        <v>33282.2176</v>
      </c>
      <c r="G14" s="89"/>
      <c r="H14" s="89"/>
      <c r="I14" s="89"/>
    </row>
    <row r="15" s="86" customFormat="1" ht="15" spans="1:9">
      <c r="A15" s="90" t="str">
        <f t="shared" ref="A15:F15" si="4">A4</f>
        <v>GAPDH</v>
      </c>
      <c r="B15" s="98">
        <f t="shared" si="4"/>
        <v>29901.9915</v>
      </c>
      <c r="C15" s="98">
        <f t="shared" si="4"/>
        <v>28644.6029</v>
      </c>
      <c r="D15" s="98">
        <f t="shared" si="4"/>
        <v>29648.7788</v>
      </c>
      <c r="E15" s="98">
        <f t="shared" si="4"/>
        <v>29394.4719</v>
      </c>
      <c r="F15" s="98">
        <f t="shared" si="4"/>
        <v>30216.2425</v>
      </c>
      <c r="G15" s="89"/>
      <c r="H15" s="89"/>
      <c r="I15" s="89"/>
    </row>
    <row r="16" s="86" customFormat="1" ht="15" spans="1:9">
      <c r="A16" s="92" t="s">
        <v>108</v>
      </c>
      <c r="B16" s="98">
        <f t="shared" ref="B16:F16" si="5">B10/B13</f>
        <v>0.246481315974829</v>
      </c>
      <c r="C16" s="98">
        <f t="shared" si="5"/>
        <v>0.20373478741523</v>
      </c>
      <c r="D16" s="98">
        <f t="shared" si="5"/>
        <v>0.746989412160265</v>
      </c>
      <c r="E16" s="98">
        <f t="shared" si="5"/>
        <v>0.290291999125872</v>
      </c>
      <c r="F16" s="98">
        <f t="shared" si="5"/>
        <v>0.0814110109191085</v>
      </c>
      <c r="G16" s="89"/>
      <c r="H16" s="89"/>
      <c r="I16" s="89"/>
    </row>
    <row r="17" s="86" customFormat="1" ht="15" spans="1:9">
      <c r="A17" s="92" t="str">
        <f>A16</f>
        <v>FAS/GAPDH</v>
      </c>
      <c r="B17" s="98">
        <f t="shared" ref="B17:F17" si="6">B11/B14</f>
        <v>0.222312756807924</v>
      </c>
      <c r="C17" s="98">
        <f t="shared" si="6"/>
        <v>0.182771015459727</v>
      </c>
      <c r="D17" s="98">
        <f t="shared" si="6"/>
        <v>0.676475119839097</v>
      </c>
      <c r="E17" s="98">
        <f t="shared" si="6"/>
        <v>0.2616795538845</v>
      </c>
      <c r="F17" s="98">
        <f t="shared" si="6"/>
        <v>0.073148055494956</v>
      </c>
      <c r="G17" s="89"/>
      <c r="H17" s="89"/>
      <c r="I17" s="89"/>
    </row>
    <row r="18" s="86" customFormat="1" ht="18" customHeight="1" spans="1:9">
      <c r="A18" s="92" t="str">
        <f>A17</f>
        <v>FAS/GAPDH</v>
      </c>
      <c r="B18" s="98">
        <f t="shared" ref="B18:F18" si="7">B12/B15</f>
        <v>0.269545344496536</v>
      </c>
      <c r="C18" s="98">
        <f t="shared" si="7"/>
        <v>0.226223579451332</v>
      </c>
      <c r="D18" s="98">
        <f t="shared" si="7"/>
        <v>0.816441606694438</v>
      </c>
      <c r="E18" s="98">
        <f t="shared" si="7"/>
        <v>0.319408184366803</v>
      </c>
      <c r="F18" s="98">
        <f t="shared" si="7"/>
        <v>0.0884475758360756</v>
      </c>
      <c r="G18" s="89"/>
      <c r="H18" s="89"/>
      <c r="I18" s="89"/>
    </row>
    <row r="19" s="86" customFormat="1" ht="15" spans="1:9">
      <c r="A19" s="92" t="s">
        <v>20</v>
      </c>
      <c r="B19" s="98">
        <f t="shared" ref="B19:F19" si="8">AVERAGE(B16:B18)</f>
        <v>0.246113139093097</v>
      </c>
      <c r="C19" s="98">
        <f t="shared" si="8"/>
        <v>0.204243127442096</v>
      </c>
      <c r="D19" s="98">
        <f t="shared" si="8"/>
        <v>0.7466353795646</v>
      </c>
      <c r="E19" s="98">
        <f t="shared" si="8"/>
        <v>0.290459912459058</v>
      </c>
      <c r="F19" s="98">
        <f t="shared" si="8"/>
        <v>0.08100221408338</v>
      </c>
      <c r="G19" s="89"/>
      <c r="H19" s="89"/>
      <c r="I19" s="89"/>
    </row>
    <row r="20" s="86" customFormat="1" ht="15" spans="1:9">
      <c r="A20" s="99" t="s">
        <v>30</v>
      </c>
      <c r="B20" s="98">
        <f t="shared" ref="B20:B22" si="9">B16/$B$19</f>
        <v>1.00149596597357</v>
      </c>
      <c r="C20" s="98">
        <f t="shared" ref="C20:C22" si="10">C16/$B$19</f>
        <v>0.827809470741679</v>
      </c>
      <c r="D20" s="98">
        <f t="shared" ref="D20:D22" si="11">D16/$B$19</f>
        <v>3.03514641645241</v>
      </c>
      <c r="E20" s="98">
        <f t="shared" ref="E20:E22" si="12">E16/$B$19</f>
        <v>1.17950630427766</v>
      </c>
      <c r="F20" s="98">
        <f t="shared" ref="F20:F22" si="13">F16/$B$19</f>
        <v>0.330786934899536</v>
      </c>
      <c r="G20" s="89"/>
      <c r="H20" s="89"/>
      <c r="I20" s="89"/>
    </row>
    <row r="21" s="86" customFormat="1" ht="15" spans="1:9">
      <c r="A21" s="100"/>
      <c r="B21" s="98">
        <f t="shared" si="9"/>
        <v>0.903294954617725</v>
      </c>
      <c r="C21" s="98">
        <f t="shared" si="10"/>
        <v>0.742630060846084</v>
      </c>
      <c r="D21" s="98">
        <f t="shared" si="11"/>
        <v>2.74863472276142</v>
      </c>
      <c r="E21" s="98">
        <f t="shared" si="12"/>
        <v>1.06324901973444</v>
      </c>
      <c r="F21" s="98">
        <f t="shared" si="13"/>
        <v>0.29721312630646</v>
      </c>
      <c r="G21" s="89"/>
      <c r="H21" s="89"/>
      <c r="I21" s="89"/>
    </row>
    <row r="22" s="86" customFormat="1" ht="15" spans="1:9">
      <c r="A22" s="100"/>
      <c r="B22" s="98">
        <f t="shared" si="9"/>
        <v>1.0952090794087</v>
      </c>
      <c r="C22" s="98">
        <f t="shared" si="10"/>
        <v>0.919185299431571</v>
      </c>
      <c r="D22" s="98">
        <f t="shared" si="11"/>
        <v>3.31734262422131</v>
      </c>
      <c r="E22" s="98">
        <f t="shared" si="12"/>
        <v>1.29781037105045</v>
      </c>
      <c r="F22" s="98">
        <f t="shared" si="13"/>
        <v>0.35937770800046</v>
      </c>
      <c r="G22" s="89"/>
      <c r="H22" s="89"/>
      <c r="I22" s="89"/>
    </row>
    <row r="23" s="86" customFormat="1" ht="15" spans="1:9">
      <c r="A23" s="92" t="s">
        <v>20</v>
      </c>
      <c r="B23" s="98">
        <f t="shared" ref="B23:F23" si="14">AVERAGE(B20:B22)</f>
        <v>1</v>
      </c>
      <c r="C23" s="98">
        <f t="shared" si="14"/>
        <v>0.829874943673111</v>
      </c>
      <c r="D23" s="98">
        <f t="shared" si="14"/>
        <v>3.03370792114505</v>
      </c>
      <c r="E23" s="98">
        <f t="shared" si="14"/>
        <v>1.18018856502085</v>
      </c>
      <c r="F23" s="98">
        <f t="shared" si="14"/>
        <v>0.329125923068819</v>
      </c>
      <c r="G23" s="89"/>
      <c r="H23" s="89"/>
      <c r="I23" s="89"/>
    </row>
    <row r="24" s="86" customFormat="1" ht="14.25" spans="1:9">
      <c r="A24" s="92" t="s">
        <v>24</v>
      </c>
      <c r="B24" s="93">
        <f t="shared" ref="B24:F24" si="15">STDEV(B20:B22)</f>
        <v>0.0959658077609797</v>
      </c>
      <c r="C24" s="93">
        <f t="shared" si="15"/>
        <v>0.08829573999813</v>
      </c>
      <c r="D24" s="93">
        <f t="shared" si="15"/>
        <v>0.284356679624887</v>
      </c>
      <c r="E24" s="93">
        <f t="shared" si="15"/>
        <v>0.117282164000284</v>
      </c>
      <c r="F24" s="93">
        <f t="shared" si="15"/>
        <v>0.0311155592031356</v>
      </c>
      <c r="G24" s="89"/>
      <c r="H24" s="89"/>
      <c r="I24" s="89"/>
    </row>
    <row r="25" s="86" customFormat="1" ht="14.25" spans="1:9">
      <c r="A25" s="92" t="s">
        <v>25</v>
      </c>
      <c r="B25" s="93"/>
      <c r="C25" s="93">
        <f>TTEST(C20:C22,B20:B22,2,2)</f>
        <v>0.0867179746735628</v>
      </c>
      <c r="D25" s="93">
        <f>TTEST(C20:C22,D20:D22,2,2)</f>
        <v>0.000213395350824186</v>
      </c>
      <c r="E25" s="93">
        <f>TTEST(B20:B22,E20:E22,2,2)</f>
        <v>0.108515720318899</v>
      </c>
      <c r="F25" s="93">
        <f>TTEST(E20:E22,F20:F22,2,2)</f>
        <v>0.000263453771128285</v>
      </c>
      <c r="G25" s="89"/>
      <c r="H25" s="89"/>
      <c r="I25" s="89"/>
    </row>
    <row r="26" s="86" customFormat="1" ht="14.25" spans="1:9">
      <c r="A26" s="92"/>
      <c r="B26" s="93"/>
      <c r="C26" s="93"/>
      <c r="D26" s="93"/>
      <c r="E26" s="93"/>
      <c r="F26" s="93"/>
      <c r="G26" s="89"/>
      <c r="H26" s="89"/>
      <c r="I26" s="89"/>
    </row>
    <row r="27" s="86" customFormat="1" ht="15.75" spans="1:9">
      <c r="A27" s="101"/>
      <c r="B27" s="91"/>
      <c r="C27" s="102"/>
      <c r="D27" s="91"/>
      <c r="E27" s="91"/>
      <c r="F27" s="91"/>
      <c r="G27" s="89"/>
      <c r="H27" s="89"/>
      <c r="I27" s="89"/>
    </row>
    <row r="28" s="86" customFormat="1" ht="25.5" spans="1:9">
      <c r="A28" s="88" t="s">
        <v>26</v>
      </c>
      <c r="B28" s="6" t="s">
        <v>3</v>
      </c>
      <c r="C28" s="6" t="s">
        <v>17</v>
      </c>
      <c r="D28" s="6" t="s">
        <v>7</v>
      </c>
      <c r="E28" s="7" t="s">
        <v>13</v>
      </c>
      <c r="F28" s="6" t="s">
        <v>15</v>
      </c>
      <c r="G28" s="89"/>
      <c r="H28" s="89"/>
      <c r="I28" s="89"/>
    </row>
    <row r="29" s="86" customFormat="1" ht="15.75" spans="1:7">
      <c r="A29" s="96" t="s">
        <v>109</v>
      </c>
      <c r="B29" s="91">
        <v>25872.803</v>
      </c>
      <c r="C29" s="91">
        <v>24109.217</v>
      </c>
      <c r="D29" s="91">
        <v>24213.095</v>
      </c>
      <c r="E29" s="91">
        <v>22739.388</v>
      </c>
      <c r="F29" s="91">
        <v>25823.681</v>
      </c>
      <c r="G29" s="89"/>
    </row>
    <row r="30" s="86" customFormat="1" ht="15.75" spans="1:7">
      <c r="A30" s="96" t="str">
        <f t="shared" ref="A30:A34" si="16">A29</f>
        <v>FADD</v>
      </c>
      <c r="B30" s="91">
        <v>24515.7484</v>
      </c>
      <c r="C30" s="91">
        <v>22626.7408</v>
      </c>
      <c r="D30" s="91">
        <v>22587.4085</v>
      </c>
      <c r="E30" s="91">
        <v>21208.9284</v>
      </c>
      <c r="F30" s="91">
        <v>24744.9642</v>
      </c>
      <c r="G30" s="89"/>
    </row>
    <row r="31" s="86" customFormat="1" ht="14" customHeight="1" spans="1:7">
      <c r="A31" s="96" t="str">
        <f t="shared" si="16"/>
        <v>FADD</v>
      </c>
      <c r="B31" s="91">
        <v>26980.6288</v>
      </c>
      <c r="C31" s="91">
        <v>25328.4754</v>
      </c>
      <c r="D31" s="91">
        <v>25619.1916</v>
      </c>
      <c r="E31" s="91">
        <v>23887.1773</v>
      </c>
      <c r="F31" s="91">
        <v>26759.1591</v>
      </c>
      <c r="G31" s="89"/>
    </row>
    <row r="32" s="86" customFormat="1" ht="15.75" spans="1:9">
      <c r="A32" s="96" t="str">
        <f t="shared" ref="A32:F32" si="17">A2</f>
        <v>GAPDH</v>
      </c>
      <c r="B32" s="98">
        <f t="shared" si="17"/>
        <v>31470.146</v>
      </c>
      <c r="C32" s="98">
        <f t="shared" si="17"/>
        <v>30198.024</v>
      </c>
      <c r="D32" s="98">
        <f t="shared" si="17"/>
        <v>31127.974</v>
      </c>
      <c r="E32" s="98">
        <f t="shared" si="17"/>
        <v>30974.853</v>
      </c>
      <c r="F32" s="98">
        <f t="shared" si="17"/>
        <v>31700.024</v>
      </c>
      <c r="G32" s="89"/>
      <c r="I32" s="89"/>
    </row>
    <row r="33" s="86" customFormat="1" ht="15.75" spans="1:9">
      <c r="A33" s="96" t="str">
        <f t="shared" si="16"/>
        <v>GAPDH</v>
      </c>
      <c r="B33" s="98">
        <f t="shared" ref="B33:F33" si="18">B3</f>
        <v>33053.7892</v>
      </c>
      <c r="C33" s="98">
        <f t="shared" si="18"/>
        <v>31750.043</v>
      </c>
      <c r="D33" s="98">
        <f t="shared" si="18"/>
        <v>32654.3266</v>
      </c>
      <c r="E33" s="98">
        <f t="shared" si="18"/>
        <v>32394.4629</v>
      </c>
      <c r="F33" s="98">
        <f t="shared" si="18"/>
        <v>33282.2176</v>
      </c>
      <c r="G33" s="89"/>
      <c r="H33" s="89"/>
      <c r="I33" s="89"/>
    </row>
    <row r="34" s="86" customFormat="1" ht="15.75" spans="1:9">
      <c r="A34" s="96" t="str">
        <f t="shared" si="16"/>
        <v>GAPDH</v>
      </c>
      <c r="B34" s="98">
        <f t="shared" ref="B34:F34" si="19">B4</f>
        <v>29901.9915</v>
      </c>
      <c r="C34" s="98">
        <f t="shared" si="19"/>
        <v>28644.6029</v>
      </c>
      <c r="D34" s="98">
        <f t="shared" si="19"/>
        <v>29648.7788</v>
      </c>
      <c r="E34" s="98">
        <f t="shared" si="19"/>
        <v>29394.4719</v>
      </c>
      <c r="F34" s="98">
        <f t="shared" si="19"/>
        <v>30216.2425</v>
      </c>
      <c r="G34" s="89"/>
      <c r="H34" s="89"/>
      <c r="I34" s="89"/>
    </row>
    <row r="35" s="86" customFormat="1" ht="15" spans="1:9">
      <c r="A35" s="92" t="s">
        <v>110</v>
      </c>
      <c r="B35" s="98">
        <f t="shared" ref="B35:F35" si="20">B29/B32</f>
        <v>0.822138003427121</v>
      </c>
      <c r="C35" s="98">
        <f t="shared" si="20"/>
        <v>0.798370681472404</v>
      </c>
      <c r="D35" s="98">
        <f t="shared" si="20"/>
        <v>0.777856438713294</v>
      </c>
      <c r="E35" s="98">
        <f t="shared" si="20"/>
        <v>0.734124161945175</v>
      </c>
      <c r="F35" s="98">
        <f t="shared" si="20"/>
        <v>0.814626544131323</v>
      </c>
      <c r="G35" s="89"/>
      <c r="H35" s="89"/>
      <c r="I35" s="89"/>
    </row>
    <row r="36" s="86" customFormat="1" ht="15" spans="1:9">
      <c r="A36" s="92" t="str">
        <f>A35</f>
        <v>FADD/GAPDH</v>
      </c>
      <c r="B36" s="98">
        <f t="shared" ref="B36:F36" si="21">B30/B33</f>
        <v>0.741692525829989</v>
      </c>
      <c r="C36" s="98">
        <f t="shared" si="21"/>
        <v>0.712652288376428</v>
      </c>
      <c r="D36" s="98">
        <f t="shared" si="21"/>
        <v>0.691712579980137</v>
      </c>
      <c r="E36" s="98">
        <f t="shared" si="21"/>
        <v>0.654708444016215</v>
      </c>
      <c r="F36" s="98">
        <f t="shared" si="21"/>
        <v>0.743489045633786</v>
      </c>
      <c r="G36" s="89"/>
      <c r="H36" s="89"/>
      <c r="I36" s="89"/>
    </row>
    <row r="37" s="86" customFormat="1" ht="15" customHeight="1" spans="1:9">
      <c r="A37" s="92" t="str">
        <f>A36</f>
        <v>FADD/GAPDH</v>
      </c>
      <c r="B37" s="98">
        <f t="shared" ref="B37:F37" si="22">B31/B34</f>
        <v>0.902302069077907</v>
      </c>
      <c r="C37" s="98">
        <f t="shared" si="22"/>
        <v>0.884232031019009</v>
      </c>
      <c r="D37" s="98">
        <f t="shared" si="22"/>
        <v>0.86408926899883</v>
      </c>
      <c r="E37" s="98">
        <f t="shared" si="22"/>
        <v>0.81264182534948</v>
      </c>
      <c r="F37" s="98">
        <f t="shared" si="22"/>
        <v>0.885588573761281</v>
      </c>
      <c r="G37" s="89"/>
      <c r="H37" s="89"/>
      <c r="I37" s="89"/>
    </row>
    <row r="38" s="86" customFormat="1" ht="15" spans="1:9">
      <c r="A38" s="92" t="s">
        <v>20</v>
      </c>
      <c r="B38" s="98">
        <f t="shared" ref="B38:F38" si="23">AVERAGE(B35:B37)</f>
        <v>0.822044199445006</v>
      </c>
      <c r="C38" s="98">
        <f t="shared" si="23"/>
        <v>0.798418333622614</v>
      </c>
      <c r="D38" s="98">
        <f t="shared" si="23"/>
        <v>0.77788609589742</v>
      </c>
      <c r="E38" s="98">
        <f t="shared" si="23"/>
        <v>0.733824810436957</v>
      </c>
      <c r="F38" s="98">
        <f t="shared" si="23"/>
        <v>0.814568054508797</v>
      </c>
      <c r="G38" s="89"/>
      <c r="H38" s="89"/>
      <c r="I38" s="89"/>
    </row>
    <row r="39" s="86" customFormat="1" ht="15" spans="1:9">
      <c r="A39" s="99" t="s">
        <v>30</v>
      </c>
      <c r="B39" s="98">
        <f t="shared" ref="B39:B41" si="24">B35/$B$38</f>
        <v>1.00011411063076</v>
      </c>
      <c r="C39" s="98">
        <f t="shared" ref="C39:C41" si="25">C35/$B$38</f>
        <v>0.971201648295086</v>
      </c>
      <c r="D39" s="98">
        <f t="shared" ref="D39:D41" si="26">D35/$B$38</f>
        <v>0.946246490442309</v>
      </c>
      <c r="E39" s="98">
        <f t="shared" ref="E39:E41" si="27">E35/$B$38</f>
        <v>0.893047067835052</v>
      </c>
      <c r="F39" s="98">
        <f t="shared" ref="F39:F41" si="28">F35/$B$38</f>
        <v>0.990976573621357</v>
      </c>
      <c r="G39" s="89"/>
      <c r="H39" s="89"/>
      <c r="I39" s="89"/>
    </row>
    <row r="40" s="86" customFormat="1" ht="15" spans="1:9">
      <c r="A40" s="100"/>
      <c r="B40" s="98">
        <f t="shared" si="24"/>
        <v>0.902253828116219</v>
      </c>
      <c r="C40" s="98">
        <f t="shared" si="25"/>
        <v>0.866926971636766</v>
      </c>
      <c r="D40" s="98">
        <f t="shared" si="26"/>
        <v>0.841454243515299</v>
      </c>
      <c r="E40" s="98">
        <f t="shared" si="27"/>
        <v>0.796439466951089</v>
      </c>
      <c r="F40" s="98">
        <f t="shared" si="28"/>
        <v>0.904439257810887</v>
      </c>
      <c r="G40" s="89"/>
      <c r="H40" s="89"/>
      <c r="I40" s="89"/>
    </row>
    <row r="41" s="86" customFormat="1" ht="15" spans="1:9">
      <c r="A41" s="100"/>
      <c r="B41" s="98">
        <f t="shared" si="24"/>
        <v>1.09763206125302</v>
      </c>
      <c r="C41" s="98">
        <f t="shared" si="25"/>
        <v>1.07565022855947</v>
      </c>
      <c r="D41" s="98">
        <f t="shared" si="26"/>
        <v>1.05114696944788</v>
      </c>
      <c r="E41" s="98">
        <f t="shared" si="27"/>
        <v>0.988562203708908</v>
      </c>
      <c r="F41" s="98">
        <f t="shared" si="28"/>
        <v>1.07730043513375</v>
      </c>
      <c r="G41" s="89"/>
      <c r="H41" s="89"/>
      <c r="I41" s="89"/>
    </row>
    <row r="42" s="86" customFormat="1" ht="15" spans="1:9">
      <c r="A42" s="92" t="s">
        <v>20</v>
      </c>
      <c r="B42" s="98">
        <f t="shared" ref="B42:F42" si="29">AVERAGE(B39:B41)</f>
        <v>1</v>
      </c>
      <c r="C42" s="98">
        <f t="shared" si="29"/>
        <v>0.971259616163775</v>
      </c>
      <c r="D42" s="98">
        <f t="shared" si="29"/>
        <v>0.94628256780183</v>
      </c>
      <c r="E42" s="98">
        <f t="shared" si="29"/>
        <v>0.892682912831683</v>
      </c>
      <c r="F42" s="98">
        <f t="shared" si="29"/>
        <v>0.990905422188665</v>
      </c>
      <c r="G42" s="89"/>
      <c r="H42" s="89"/>
      <c r="I42" s="89"/>
    </row>
    <row r="43" s="86" customFormat="1" ht="14.25" spans="1:9">
      <c r="A43" s="92" t="s">
        <v>24</v>
      </c>
      <c r="B43" s="93">
        <f t="shared" ref="B43:F43" si="30">STDEV(B39:B41)</f>
        <v>0.09768916655311</v>
      </c>
      <c r="C43" s="93">
        <f t="shared" si="30"/>
        <v>0.10436164053574</v>
      </c>
      <c r="D43" s="93">
        <f t="shared" si="30"/>
        <v>0.104846367621589</v>
      </c>
      <c r="E43" s="93">
        <f t="shared" si="30"/>
        <v>0.0960618860499753</v>
      </c>
      <c r="F43" s="93">
        <f t="shared" si="30"/>
        <v>0.0864306106264235</v>
      </c>
      <c r="G43" s="89"/>
      <c r="H43" s="89"/>
      <c r="I43" s="89"/>
    </row>
    <row r="44" s="86" customFormat="1" ht="14.25" spans="1:9">
      <c r="A44" s="92" t="s">
        <v>25</v>
      </c>
      <c r="B44" s="93"/>
      <c r="C44" s="93">
        <f>TTEST(C39:C41,B39:B41,2,2)</f>
        <v>0.745219532483706</v>
      </c>
      <c r="D44" s="93">
        <f>TTEST(C39:C41,D39:D41,2,2)</f>
        <v>0.784491783093792</v>
      </c>
      <c r="E44" s="93">
        <f>TTEST(B39:B41,E39:E41,2,2)</f>
        <v>0.246391750951024</v>
      </c>
      <c r="F44" s="93">
        <f>TTEST(E39:E41,F39:F41,2,2)</f>
        <v>0.258356578036691</v>
      </c>
      <c r="G44" s="89"/>
      <c r="H44" s="89"/>
      <c r="I44" s="89"/>
    </row>
    <row r="45" s="86" customFormat="1" ht="14.25" spans="1:9">
      <c r="A45" s="92"/>
      <c r="B45" s="93"/>
      <c r="C45" s="93"/>
      <c r="D45" s="93"/>
      <c r="E45" s="93"/>
      <c r="F45" s="93"/>
      <c r="G45" s="89"/>
      <c r="H45" s="89"/>
      <c r="I45" s="89"/>
    </row>
    <row r="46" s="86" customFormat="1" ht="14" customHeight="1" spans="1:9">
      <c r="A46" s="101"/>
      <c r="B46" s="91"/>
      <c r="C46" s="91"/>
      <c r="D46" s="91"/>
      <c r="E46" s="91"/>
      <c r="F46" s="91"/>
      <c r="G46" s="89"/>
      <c r="H46" s="89"/>
      <c r="I46" s="89"/>
    </row>
    <row r="47" s="86" customFormat="1" ht="25.5" spans="1:9">
      <c r="A47" s="88" t="s">
        <v>26</v>
      </c>
      <c r="B47" s="6" t="s">
        <v>3</v>
      </c>
      <c r="C47" s="6" t="s">
        <v>17</v>
      </c>
      <c r="D47" s="6" t="s">
        <v>7</v>
      </c>
      <c r="E47" s="7" t="s">
        <v>13</v>
      </c>
      <c r="F47" s="6" t="s">
        <v>15</v>
      </c>
      <c r="G47" s="89"/>
      <c r="H47" s="89"/>
      <c r="I47" s="89"/>
    </row>
    <row r="48" s="86" customFormat="1" ht="15" spans="1:20">
      <c r="A48" s="90" t="s">
        <v>111</v>
      </c>
      <c r="B48" s="91">
        <v>20412.267</v>
      </c>
      <c r="C48" s="91">
        <v>16675.974</v>
      </c>
      <c r="D48" s="91">
        <v>27596.267</v>
      </c>
      <c r="E48" s="91">
        <v>21662.631</v>
      </c>
      <c r="F48" s="91">
        <v>12058.803</v>
      </c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</row>
    <row r="49" s="86" customFormat="1" ht="15" spans="1:8">
      <c r="A49" s="90" t="str">
        <f>A48</f>
        <v>p-FADD</v>
      </c>
      <c r="B49" s="91">
        <v>21392.7993</v>
      </c>
      <c r="C49" s="91">
        <v>17353.7056</v>
      </c>
      <c r="D49" s="91">
        <v>28251.3703</v>
      </c>
      <c r="E49" s="91">
        <v>22315.2724</v>
      </c>
      <c r="F49" s="91">
        <v>12729.8335</v>
      </c>
      <c r="G49" s="89"/>
      <c r="H49" s="89"/>
    </row>
    <row r="50" s="86" customFormat="1" ht="15" spans="1:8">
      <c r="A50" s="90" t="str">
        <f>A49</f>
        <v>p-FADD</v>
      </c>
      <c r="B50" s="91">
        <v>19029.6411</v>
      </c>
      <c r="C50" s="91">
        <v>15661.3705</v>
      </c>
      <c r="D50" s="91">
        <v>26345.0969</v>
      </c>
      <c r="E50" s="91">
        <v>20382.567</v>
      </c>
      <c r="F50" s="91">
        <v>11229.0929</v>
      </c>
      <c r="G50" s="89"/>
      <c r="H50" s="89"/>
    </row>
    <row r="51" s="86" customFormat="1" ht="15" spans="1:9">
      <c r="A51" s="90" t="str">
        <f t="shared" ref="A51:F51" si="31">A29</f>
        <v>FADD</v>
      </c>
      <c r="B51" s="90">
        <f t="shared" si="31"/>
        <v>25872.803</v>
      </c>
      <c r="C51" s="90">
        <f t="shared" si="31"/>
        <v>24109.217</v>
      </c>
      <c r="D51" s="90">
        <f t="shared" si="31"/>
        <v>24213.095</v>
      </c>
      <c r="E51" s="90">
        <f t="shared" si="31"/>
        <v>22739.388</v>
      </c>
      <c r="F51" s="90">
        <f t="shared" si="31"/>
        <v>25823.681</v>
      </c>
      <c r="G51" s="89"/>
      <c r="H51" s="89"/>
      <c r="I51" s="89"/>
    </row>
    <row r="52" s="86" customFormat="1" ht="15" spans="1:6">
      <c r="A52" s="90" t="str">
        <f t="shared" ref="A52:F52" si="32">A30</f>
        <v>FADD</v>
      </c>
      <c r="B52" s="90">
        <f t="shared" si="32"/>
        <v>24515.7484</v>
      </c>
      <c r="C52" s="90">
        <f t="shared" si="32"/>
        <v>22626.7408</v>
      </c>
      <c r="D52" s="90">
        <f t="shared" si="32"/>
        <v>22587.4085</v>
      </c>
      <c r="E52" s="90">
        <f t="shared" si="32"/>
        <v>21208.9284</v>
      </c>
      <c r="F52" s="90">
        <f t="shared" si="32"/>
        <v>24744.9642</v>
      </c>
    </row>
    <row r="53" s="86" customFormat="1" ht="15" spans="1:9">
      <c r="A53" s="90" t="str">
        <f t="shared" ref="A53:F53" si="33">A31</f>
        <v>FADD</v>
      </c>
      <c r="B53" s="90">
        <f t="shared" si="33"/>
        <v>26980.6288</v>
      </c>
      <c r="C53" s="90">
        <f t="shared" si="33"/>
        <v>25328.4754</v>
      </c>
      <c r="D53" s="90">
        <f t="shared" si="33"/>
        <v>25619.1916</v>
      </c>
      <c r="E53" s="90">
        <f t="shared" si="33"/>
        <v>23887.1773</v>
      </c>
      <c r="F53" s="90">
        <f t="shared" si="33"/>
        <v>26759.1591</v>
      </c>
      <c r="G53" s="89"/>
      <c r="H53" s="89"/>
      <c r="I53" s="89"/>
    </row>
    <row r="54" s="86" customFormat="1" ht="15" spans="1:9">
      <c r="A54" s="92" t="s">
        <v>112</v>
      </c>
      <c r="B54" s="98">
        <f t="shared" ref="B54:F54" si="34">B48/B51</f>
        <v>0.788946872126688</v>
      </c>
      <c r="C54" s="98">
        <f t="shared" si="34"/>
        <v>0.691684595148818</v>
      </c>
      <c r="D54" s="98">
        <f t="shared" si="34"/>
        <v>1.13972488853655</v>
      </c>
      <c r="E54" s="98">
        <f t="shared" si="34"/>
        <v>0.952647934060495</v>
      </c>
      <c r="F54" s="98">
        <f t="shared" si="34"/>
        <v>0.46696685108525</v>
      </c>
      <c r="G54" s="89"/>
      <c r="H54" s="89"/>
      <c r="I54" s="89"/>
    </row>
    <row r="55" s="86" customFormat="1" ht="15" spans="1:9">
      <c r="A55" s="92" t="str">
        <f>A54</f>
        <v>p-FADD/FADD</v>
      </c>
      <c r="B55" s="98">
        <f t="shared" ref="B55:F55" si="35">B49/B52</f>
        <v>0.872614572109086</v>
      </c>
      <c r="C55" s="98">
        <f t="shared" si="35"/>
        <v>0.766955601489013</v>
      </c>
      <c r="D55" s="98">
        <f t="shared" si="35"/>
        <v>1.25075748729652</v>
      </c>
      <c r="E55" s="98">
        <f t="shared" si="35"/>
        <v>1.05216406878907</v>
      </c>
      <c r="F55" s="98">
        <f t="shared" si="35"/>
        <v>0.514441378743235</v>
      </c>
      <c r="G55" s="89"/>
      <c r="H55" s="89"/>
      <c r="I55" s="89"/>
    </row>
    <row r="56" s="86" customFormat="1" ht="15" spans="1:9">
      <c r="A56" s="92" t="str">
        <f>A55</f>
        <v>p-FADD/FADD</v>
      </c>
      <c r="B56" s="98">
        <f t="shared" ref="B56:F56" si="36">B50/B53</f>
        <v>0.705307546427532</v>
      </c>
      <c r="C56" s="98">
        <f t="shared" si="36"/>
        <v>0.618330564815599</v>
      </c>
      <c r="D56" s="98">
        <f t="shared" si="36"/>
        <v>1.0283344342528</v>
      </c>
      <c r="E56" s="98">
        <f t="shared" si="36"/>
        <v>0.85328487095878</v>
      </c>
      <c r="F56" s="98">
        <f t="shared" si="36"/>
        <v>0.419635492207974</v>
      </c>
      <c r="G56" s="89"/>
      <c r="H56" s="89"/>
      <c r="I56" s="89"/>
    </row>
    <row r="57" s="86" customFormat="1" ht="15" spans="1:9">
      <c r="A57" s="92" t="s">
        <v>20</v>
      </c>
      <c r="B57" s="98">
        <f t="shared" ref="B57:F57" si="37">AVERAGE(B54:B56)</f>
        <v>0.788956330221102</v>
      </c>
      <c r="C57" s="98">
        <f t="shared" si="37"/>
        <v>0.692323587151143</v>
      </c>
      <c r="D57" s="98">
        <f t="shared" si="37"/>
        <v>1.13960560336196</v>
      </c>
      <c r="E57" s="98">
        <f t="shared" si="37"/>
        <v>0.952698957936115</v>
      </c>
      <c r="F57" s="98">
        <f t="shared" si="37"/>
        <v>0.467014574012153</v>
      </c>
      <c r="G57" s="89"/>
      <c r="H57" s="89"/>
      <c r="I57" s="89"/>
    </row>
    <row r="58" s="86" customFormat="1" ht="15" spans="1:9">
      <c r="A58" s="99" t="s">
        <v>30</v>
      </c>
      <c r="B58" s="98">
        <f t="shared" ref="B58:B60" si="38">B54/$B$57</f>
        <v>0.999988011891088</v>
      </c>
      <c r="C58" s="98">
        <f t="shared" ref="C58:C60" si="39">C54/$B$57</f>
        <v>0.876708340694821</v>
      </c>
      <c r="D58" s="98">
        <f t="shared" ref="D58:D60" si="40">D54/$B$57</f>
        <v>1.44459819242106</v>
      </c>
      <c r="E58" s="98">
        <f t="shared" ref="E58:E60" si="41">E54/$B$57</f>
        <v>1.20747866208706</v>
      </c>
      <c r="F58" s="98">
        <f t="shared" ref="F58:F60" si="42">F54/$B$57</f>
        <v>0.591879212065368</v>
      </c>
      <c r="G58" s="89"/>
      <c r="H58" s="89"/>
      <c r="I58" s="89"/>
    </row>
    <row r="59" s="86" customFormat="1" ht="15" spans="1:9">
      <c r="A59" s="100"/>
      <c r="B59" s="98">
        <f t="shared" si="38"/>
        <v>1.10603659376754</v>
      </c>
      <c r="C59" s="98">
        <f t="shared" si="39"/>
        <v>0.972114136246396</v>
      </c>
      <c r="D59" s="98">
        <f t="shared" si="40"/>
        <v>1.58533170897558</v>
      </c>
      <c r="E59" s="98">
        <f t="shared" si="41"/>
        <v>1.33361509184444</v>
      </c>
      <c r="F59" s="98">
        <f t="shared" si="42"/>
        <v>0.652053046585056</v>
      </c>
      <c r="G59" s="89"/>
      <c r="H59" s="89"/>
      <c r="I59" s="89"/>
    </row>
    <row r="60" s="86" customFormat="1" ht="15" spans="1:9">
      <c r="A60" s="100"/>
      <c r="B60" s="98">
        <f t="shared" si="38"/>
        <v>0.893975394341373</v>
      </c>
      <c r="C60" s="98">
        <f t="shared" si="39"/>
        <v>0.783732307011611</v>
      </c>
      <c r="D60" s="98">
        <f t="shared" si="40"/>
        <v>1.30341109496468</v>
      </c>
      <c r="E60" s="98">
        <f t="shared" si="41"/>
        <v>1.08153625019987</v>
      </c>
      <c r="F60" s="98">
        <f t="shared" si="42"/>
        <v>0.531886843585339</v>
      </c>
      <c r="G60" s="89"/>
      <c r="H60" s="89"/>
      <c r="I60" s="89"/>
    </row>
    <row r="61" s="86" customFormat="1" ht="15" spans="1:9">
      <c r="A61" s="92" t="s">
        <v>20</v>
      </c>
      <c r="B61" s="98">
        <f t="shared" ref="B61:F61" si="43">AVERAGE(B58:B60)</f>
        <v>1</v>
      </c>
      <c r="C61" s="98">
        <f t="shared" si="43"/>
        <v>0.877518261317609</v>
      </c>
      <c r="D61" s="98">
        <f t="shared" si="43"/>
        <v>1.4444469987871</v>
      </c>
      <c r="E61" s="98">
        <f t="shared" si="43"/>
        <v>1.20754333471046</v>
      </c>
      <c r="F61" s="98">
        <f t="shared" si="43"/>
        <v>0.591939700745254</v>
      </c>
      <c r="G61" s="89"/>
      <c r="H61" s="89"/>
      <c r="I61" s="89"/>
    </row>
    <row r="62" s="86" customFormat="1" ht="14.25" spans="1:9">
      <c r="A62" s="92" t="s">
        <v>24</v>
      </c>
      <c r="B62" s="93">
        <f t="shared" ref="B62:F62" si="44">STDEV(B58:B60)</f>
        <v>0.106030600221362</v>
      </c>
      <c r="C62" s="93">
        <f t="shared" si="44"/>
        <v>0.0941935261842463</v>
      </c>
      <c r="D62" s="93">
        <f t="shared" si="44"/>
        <v>0.140960367819139</v>
      </c>
      <c r="E62" s="93">
        <f t="shared" si="44"/>
        <v>0.126039433266454</v>
      </c>
      <c r="F62" s="93">
        <f t="shared" si="44"/>
        <v>0.0600831243362279</v>
      </c>
      <c r="G62" s="89"/>
      <c r="H62" s="89"/>
      <c r="I62" s="89"/>
    </row>
    <row r="63" s="86" customFormat="1" ht="14.25" spans="1:9">
      <c r="A63" s="92" t="s">
        <v>25</v>
      </c>
      <c r="B63" s="93"/>
      <c r="C63" s="93">
        <f>TTEST(C58:C60,B58:B60,2,2)</f>
        <v>0.209035298830273</v>
      </c>
      <c r="D63" s="93">
        <f>TTEST(C58:C60,D58:D60,2,2)</f>
        <v>0.00441681014014593</v>
      </c>
      <c r="E63" s="93">
        <f>TTEST(B58:B60,E58:E60,2,2)</f>
        <v>0.0944786512887147</v>
      </c>
      <c r="F63" s="93">
        <f>TTEST(E58:E60,F58:F60,2,2)</f>
        <v>0.0015794445891828</v>
      </c>
      <c r="G63" s="89"/>
      <c r="H63" s="89"/>
      <c r="I63" s="89"/>
    </row>
    <row r="64" s="86" customFormat="1" ht="14.25" spans="1:9">
      <c r="A64" s="92"/>
      <c r="B64" s="93"/>
      <c r="C64" s="93"/>
      <c r="D64" s="93"/>
      <c r="E64" s="93"/>
      <c r="F64" s="93"/>
      <c r="G64" s="89"/>
      <c r="H64" s="89"/>
      <c r="I64" s="89"/>
    </row>
    <row r="65" s="86" customFormat="1" ht="15" spans="1:9">
      <c r="A65" s="92"/>
      <c r="B65" s="93"/>
      <c r="C65" s="93"/>
      <c r="D65" s="93"/>
      <c r="E65" s="91"/>
      <c r="F65" s="91"/>
      <c r="G65" s="89"/>
      <c r="H65" s="89"/>
      <c r="I65" s="89"/>
    </row>
    <row r="66" s="86" customFormat="1" ht="25.5" spans="1:9">
      <c r="A66" s="88" t="s">
        <v>26</v>
      </c>
      <c r="B66" s="6" t="s">
        <v>3</v>
      </c>
      <c r="C66" s="6" t="s">
        <v>17</v>
      </c>
      <c r="D66" s="6" t="s">
        <v>7</v>
      </c>
      <c r="E66" s="7" t="s">
        <v>13</v>
      </c>
      <c r="F66" s="6" t="s">
        <v>15</v>
      </c>
      <c r="G66" s="89"/>
      <c r="H66" s="89"/>
      <c r="I66" s="89"/>
    </row>
    <row r="67" s="86" customFormat="1" ht="15" spans="1:20">
      <c r="A67" s="90" t="s">
        <v>113</v>
      </c>
      <c r="B67" s="91">
        <v>22773.924</v>
      </c>
      <c r="C67" s="91">
        <v>20754.095</v>
      </c>
      <c r="D67" s="91">
        <v>33187.338</v>
      </c>
      <c r="E67" s="91">
        <v>22129.803</v>
      </c>
      <c r="F67" s="91">
        <v>6640.146</v>
      </c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</row>
    <row r="68" s="86" customFormat="1" ht="15" spans="1:8">
      <c r="A68" s="90" t="str">
        <f>A67</f>
        <v>caspase-8</v>
      </c>
      <c r="B68" s="91">
        <v>21522.1557</v>
      </c>
      <c r="C68" s="91">
        <v>19419.4074</v>
      </c>
      <c r="D68" s="91">
        <v>31290.6594</v>
      </c>
      <c r="E68" s="91">
        <v>20925.1394</v>
      </c>
      <c r="F68" s="91">
        <v>6241.3803</v>
      </c>
      <c r="G68" s="89"/>
      <c r="H68" s="89"/>
    </row>
    <row r="69" s="86" customFormat="1" ht="15" spans="1:8">
      <c r="A69" s="90" t="str">
        <f>A68</f>
        <v>caspase-8</v>
      </c>
      <c r="B69" s="91">
        <v>23816.0448</v>
      </c>
      <c r="C69" s="91">
        <v>21852.016</v>
      </c>
      <c r="D69" s="91">
        <v>34772.7952</v>
      </c>
      <c r="E69" s="91">
        <v>23012.7151</v>
      </c>
      <c r="F69" s="91">
        <v>6986.2275</v>
      </c>
      <c r="G69" s="89"/>
      <c r="H69" s="89"/>
    </row>
    <row r="70" s="86" customFormat="1" ht="15" spans="1:9">
      <c r="A70" s="90" t="str">
        <f t="shared" ref="A70:F70" si="45">A2</f>
        <v>GAPDH</v>
      </c>
      <c r="B70" s="90">
        <f t="shared" si="45"/>
        <v>31470.146</v>
      </c>
      <c r="C70" s="90">
        <f t="shared" si="45"/>
        <v>30198.024</v>
      </c>
      <c r="D70" s="90">
        <f t="shared" si="45"/>
        <v>31127.974</v>
      </c>
      <c r="E70" s="90">
        <f t="shared" si="45"/>
        <v>30974.853</v>
      </c>
      <c r="F70" s="90">
        <f t="shared" si="45"/>
        <v>31700.024</v>
      </c>
      <c r="G70" s="89"/>
      <c r="H70" s="89"/>
      <c r="I70" s="89"/>
    </row>
    <row r="71" s="86" customFormat="1" ht="15" spans="1:6">
      <c r="A71" s="90" t="str">
        <f t="shared" ref="A71:F71" si="46">A3</f>
        <v>GAPDH</v>
      </c>
      <c r="B71" s="90">
        <f t="shared" si="46"/>
        <v>33053.7892</v>
      </c>
      <c r="C71" s="90">
        <f t="shared" si="46"/>
        <v>31750.043</v>
      </c>
      <c r="D71" s="90">
        <f t="shared" si="46"/>
        <v>32654.3266</v>
      </c>
      <c r="E71" s="90">
        <f t="shared" si="46"/>
        <v>32394.4629</v>
      </c>
      <c r="F71" s="90">
        <f t="shared" si="46"/>
        <v>33282.2176</v>
      </c>
    </row>
    <row r="72" s="86" customFormat="1" ht="15" spans="1:9">
      <c r="A72" s="90" t="str">
        <f t="shared" ref="A72:F72" si="47">A4</f>
        <v>GAPDH</v>
      </c>
      <c r="B72" s="90">
        <f t="shared" si="47"/>
        <v>29901.9915</v>
      </c>
      <c r="C72" s="90">
        <f t="shared" si="47"/>
        <v>28644.6029</v>
      </c>
      <c r="D72" s="90">
        <f t="shared" si="47"/>
        <v>29648.7788</v>
      </c>
      <c r="E72" s="90">
        <f t="shared" si="47"/>
        <v>29394.4719</v>
      </c>
      <c r="F72" s="90">
        <f t="shared" si="47"/>
        <v>30216.2425</v>
      </c>
      <c r="G72" s="89"/>
      <c r="H72" s="89"/>
      <c r="I72" s="89"/>
    </row>
    <row r="73" s="86" customFormat="1" ht="15" spans="1:9">
      <c r="A73" s="92" t="s">
        <v>114</v>
      </c>
      <c r="B73" s="98">
        <f t="shared" ref="B73:F73" si="48">B67/B70</f>
        <v>0.723667567350974</v>
      </c>
      <c r="C73" s="98">
        <f t="shared" si="48"/>
        <v>0.687266656917684</v>
      </c>
      <c r="D73" s="98">
        <f t="shared" si="48"/>
        <v>1.06615798381225</v>
      </c>
      <c r="E73" s="98">
        <f t="shared" si="48"/>
        <v>0.714444165400882</v>
      </c>
      <c r="F73" s="98">
        <f t="shared" si="48"/>
        <v>0.209468169487821</v>
      </c>
      <c r="G73" s="89"/>
      <c r="H73" s="89"/>
      <c r="I73" s="89"/>
    </row>
    <row r="74" s="86" customFormat="1" ht="15" spans="1:9">
      <c r="A74" s="92" t="str">
        <f>A73</f>
        <v>caspase-8/GAPDH</v>
      </c>
      <c r="B74" s="98">
        <f t="shared" ref="B74:F74" si="49">B68/B71</f>
        <v>0.65112521804308</v>
      </c>
      <c r="C74" s="98">
        <f t="shared" si="49"/>
        <v>0.611634050385381</v>
      </c>
      <c r="D74" s="98">
        <f t="shared" si="49"/>
        <v>0.958239310315467</v>
      </c>
      <c r="E74" s="98">
        <f t="shared" si="49"/>
        <v>0.645948027124105</v>
      </c>
      <c r="F74" s="98">
        <f t="shared" si="49"/>
        <v>0.187528979439158</v>
      </c>
      <c r="G74" s="89"/>
      <c r="H74" s="89"/>
      <c r="I74" s="89"/>
    </row>
    <row r="75" s="86" customFormat="1" ht="15" spans="1:9">
      <c r="A75" s="92" t="str">
        <f>A74</f>
        <v>caspase-8/GAPDH</v>
      </c>
      <c r="B75" s="98">
        <f t="shared" ref="B75:F75" si="50">B69/B72</f>
        <v>0.796470188281607</v>
      </c>
      <c r="C75" s="98">
        <f t="shared" si="50"/>
        <v>0.762866780743538</v>
      </c>
      <c r="D75" s="98">
        <f t="shared" si="50"/>
        <v>1.17282386011798</v>
      </c>
      <c r="E75" s="98">
        <f t="shared" si="50"/>
        <v>0.782892619343163</v>
      </c>
      <c r="F75" s="98">
        <f t="shared" si="50"/>
        <v>0.231207685733923</v>
      </c>
      <c r="G75" s="89"/>
      <c r="H75" s="89"/>
      <c r="I75" s="89"/>
    </row>
    <row r="76" s="86" customFormat="1" ht="15" spans="1:9">
      <c r="A76" s="92" t="s">
        <v>20</v>
      </c>
      <c r="B76" s="98">
        <f t="shared" ref="B76:F76" si="51">AVERAGE(B73:B75)</f>
        <v>0.723754324558554</v>
      </c>
      <c r="C76" s="98">
        <f t="shared" si="51"/>
        <v>0.687255829348867</v>
      </c>
      <c r="D76" s="98">
        <f t="shared" si="51"/>
        <v>1.06574038474856</v>
      </c>
      <c r="E76" s="98">
        <f t="shared" si="51"/>
        <v>0.714428270622717</v>
      </c>
      <c r="F76" s="98">
        <f t="shared" si="51"/>
        <v>0.209401611553634</v>
      </c>
      <c r="G76" s="89"/>
      <c r="H76" s="89"/>
      <c r="I76" s="89"/>
    </row>
    <row r="77" s="86" customFormat="1" ht="15" spans="1:9">
      <c r="A77" s="99" t="s">
        <v>30</v>
      </c>
      <c r="B77" s="98">
        <f t="shared" ref="B77:B79" si="52">B73/$B$76</f>
        <v>0.999880128926854</v>
      </c>
      <c r="C77" s="98">
        <f t="shared" ref="C77:C79" si="53">C73/$B$76</f>
        <v>0.949585561836712</v>
      </c>
      <c r="D77" s="98">
        <f t="shared" ref="D77:D79" si="54">D73/$B$76</f>
        <v>1.47309376626183</v>
      </c>
      <c r="E77" s="98">
        <f t="shared" ref="E77:E79" si="55">E73/$B$76</f>
        <v>0.98713629909797</v>
      </c>
      <c r="F77" s="98">
        <f t="shared" ref="F77:F79" si="56">F73/$B$76</f>
        <v>0.28941888480678</v>
      </c>
      <c r="G77" s="89"/>
      <c r="H77" s="89"/>
      <c r="I77" s="89"/>
    </row>
    <row r="78" s="86" customFormat="1" ht="15" spans="1:9">
      <c r="A78" s="100"/>
      <c r="B78" s="98">
        <f t="shared" si="52"/>
        <v>0.899649502530056</v>
      </c>
      <c r="C78" s="98">
        <f t="shared" si="53"/>
        <v>0.84508517549576</v>
      </c>
      <c r="D78" s="98">
        <f t="shared" si="54"/>
        <v>1.32398422752076</v>
      </c>
      <c r="E78" s="98">
        <f t="shared" si="55"/>
        <v>0.892496259028357</v>
      </c>
      <c r="F78" s="98">
        <f t="shared" si="56"/>
        <v>0.259105849976841</v>
      </c>
      <c r="G78" s="89"/>
      <c r="H78" s="89"/>
      <c r="I78" s="89"/>
    </row>
    <row r="79" s="86" customFormat="1" ht="15" spans="1:9">
      <c r="A79" s="100"/>
      <c r="B79" s="98">
        <f t="shared" si="52"/>
        <v>1.10047036854309</v>
      </c>
      <c r="C79" s="98">
        <f t="shared" si="53"/>
        <v>1.05404106733157</v>
      </c>
      <c r="D79" s="98">
        <f t="shared" si="54"/>
        <v>1.62047233477096</v>
      </c>
      <c r="E79" s="98">
        <f t="shared" si="55"/>
        <v>1.08171045447042</v>
      </c>
      <c r="F79" s="98">
        <f t="shared" si="56"/>
        <v>0.319456033475096</v>
      </c>
      <c r="G79" s="89"/>
      <c r="H79" s="89"/>
      <c r="I79" s="89"/>
    </row>
    <row r="80" s="86" customFormat="1" ht="15" spans="1:9">
      <c r="A80" s="92" t="s">
        <v>20</v>
      </c>
      <c r="B80" s="98">
        <f t="shared" ref="B80:F80" si="57">AVERAGE(B77:B79)</f>
        <v>1</v>
      </c>
      <c r="C80" s="98">
        <f t="shared" si="57"/>
        <v>0.949570601554681</v>
      </c>
      <c r="D80" s="98">
        <f t="shared" si="57"/>
        <v>1.47251677618452</v>
      </c>
      <c r="E80" s="98">
        <f t="shared" si="57"/>
        <v>0.987114337532248</v>
      </c>
      <c r="F80" s="98">
        <f t="shared" si="57"/>
        <v>0.289326922752906</v>
      </c>
      <c r="G80" s="89"/>
      <c r="H80" s="89"/>
      <c r="I80" s="89"/>
    </row>
    <row r="81" s="86" customFormat="1" ht="14.25" spans="1:9">
      <c r="A81" s="92" t="s">
        <v>24</v>
      </c>
      <c r="B81" s="93">
        <f t="shared" ref="B81:F81" si="58">STDEV(B77:B79)</f>
        <v>0.100410486670277</v>
      </c>
      <c r="C81" s="93">
        <f t="shared" si="58"/>
        <v>0.104477946721221</v>
      </c>
      <c r="D81" s="93">
        <f t="shared" si="58"/>
        <v>0.148244895775075</v>
      </c>
      <c r="E81" s="93">
        <f t="shared" si="58"/>
        <v>0.0946070996327934</v>
      </c>
      <c r="F81" s="93">
        <f t="shared" si="58"/>
        <v>0.0301751968482854</v>
      </c>
      <c r="G81" s="89"/>
      <c r="H81" s="89"/>
      <c r="I81" s="89"/>
    </row>
    <row r="82" s="86" customFormat="1" ht="14.25" spans="1:9">
      <c r="A82" s="92" t="s">
        <v>25</v>
      </c>
      <c r="B82" s="93"/>
      <c r="C82" s="93">
        <f>TTEST(C77:C79,B77:B79,2,2)</f>
        <v>0.579163905613703</v>
      </c>
      <c r="D82" s="93">
        <f>TTEST(C77:C79,D77:D79,2,2)</f>
        <v>0.00752092271805962</v>
      </c>
      <c r="E82" s="93">
        <f>TTEST(B77:B79,E77:E79,2,2)</f>
        <v>0.87932440527064</v>
      </c>
      <c r="F82" s="93">
        <f>TTEST(E77:E79,F77:F79,2,2)</f>
        <v>0.000261556253605447</v>
      </c>
      <c r="G82" s="89"/>
      <c r="H82" s="89"/>
      <c r="I82" s="89"/>
    </row>
    <row r="83" s="86" customFormat="1" ht="14.25" spans="1:9">
      <c r="A83" s="92"/>
      <c r="B83" s="93"/>
      <c r="C83" s="93"/>
      <c r="D83" s="93"/>
      <c r="E83" s="93"/>
      <c r="F83" s="93"/>
      <c r="G83" s="89"/>
      <c r="H83" s="89"/>
      <c r="I83" s="89"/>
    </row>
    <row r="84" s="86" customFormat="1" ht="14" customHeight="1" spans="1:7">
      <c r="A84" s="103"/>
      <c r="B84" s="89"/>
      <c r="C84" s="89"/>
      <c r="D84" s="89"/>
      <c r="E84" s="89"/>
      <c r="F84" s="89"/>
      <c r="G84" s="89"/>
    </row>
    <row r="85" s="86" customFormat="1" ht="25.5" spans="1:9">
      <c r="A85" s="88" t="s">
        <v>26</v>
      </c>
      <c r="B85" s="6" t="s">
        <v>3</v>
      </c>
      <c r="C85" s="6" t="s">
        <v>17</v>
      </c>
      <c r="D85" s="6" t="s">
        <v>7</v>
      </c>
      <c r="E85" s="7" t="s">
        <v>13</v>
      </c>
      <c r="F85" s="6" t="s">
        <v>15</v>
      </c>
      <c r="G85" s="89"/>
      <c r="H85" s="89"/>
      <c r="I85" s="89"/>
    </row>
    <row r="86" s="86" customFormat="1" ht="15" spans="1:20">
      <c r="A86" s="90" t="s">
        <v>115</v>
      </c>
      <c r="B86" s="91">
        <v>7382.267</v>
      </c>
      <c r="C86" s="91">
        <v>8601.581</v>
      </c>
      <c r="D86" s="91">
        <v>20790.095</v>
      </c>
      <c r="E86" s="91">
        <v>8307.56</v>
      </c>
      <c r="F86" s="91">
        <v>2644.51</v>
      </c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</row>
    <row r="87" s="86" customFormat="1" ht="15" spans="1:8">
      <c r="A87" s="90" t="str">
        <f>A86</f>
        <v>caspase-3</v>
      </c>
      <c r="B87" s="91">
        <v>6975.8887</v>
      </c>
      <c r="C87" s="91">
        <v>8104.4112</v>
      </c>
      <c r="D87" s="91">
        <v>19451.8795</v>
      </c>
      <c r="E87" s="91">
        <v>7788.1098</v>
      </c>
      <c r="F87" s="91">
        <v>2517.6734</v>
      </c>
      <c r="G87" s="89"/>
      <c r="H87" s="89"/>
    </row>
    <row r="88" s="86" customFormat="1" ht="15" spans="1:8">
      <c r="A88" s="90" t="str">
        <f>A87</f>
        <v>caspase-3</v>
      </c>
      <c r="B88" s="91">
        <v>7725.2672</v>
      </c>
      <c r="C88" s="91">
        <v>9015.6488</v>
      </c>
      <c r="D88" s="91">
        <v>21932.4425</v>
      </c>
      <c r="E88" s="91">
        <v>8665.2321</v>
      </c>
      <c r="F88" s="91">
        <v>2709.331</v>
      </c>
      <c r="G88" s="89"/>
      <c r="H88" s="89"/>
    </row>
    <row r="89" s="86" customFormat="1" ht="15" spans="1:9">
      <c r="A89" s="90" t="str">
        <f t="shared" ref="A89:F89" si="59">A2</f>
        <v>GAPDH</v>
      </c>
      <c r="B89" s="90">
        <f t="shared" si="59"/>
        <v>31470.146</v>
      </c>
      <c r="C89" s="90">
        <f t="shared" si="59"/>
        <v>30198.024</v>
      </c>
      <c r="D89" s="90">
        <f t="shared" si="59"/>
        <v>31127.974</v>
      </c>
      <c r="E89" s="90">
        <f t="shared" si="59"/>
        <v>30974.853</v>
      </c>
      <c r="F89" s="90">
        <f t="shared" si="59"/>
        <v>31700.024</v>
      </c>
      <c r="G89" s="89"/>
      <c r="H89" s="89"/>
      <c r="I89" s="89"/>
    </row>
    <row r="90" s="86" customFormat="1" ht="15" spans="1:6">
      <c r="A90" s="90" t="str">
        <f t="shared" ref="A90:F90" si="60">A3</f>
        <v>GAPDH</v>
      </c>
      <c r="B90" s="90">
        <f t="shared" si="60"/>
        <v>33053.7892</v>
      </c>
      <c r="C90" s="90">
        <f t="shared" si="60"/>
        <v>31750.043</v>
      </c>
      <c r="D90" s="90">
        <f t="shared" si="60"/>
        <v>32654.3266</v>
      </c>
      <c r="E90" s="90">
        <f t="shared" si="60"/>
        <v>32394.4629</v>
      </c>
      <c r="F90" s="90">
        <f t="shared" si="60"/>
        <v>33282.2176</v>
      </c>
    </row>
    <row r="91" s="86" customFormat="1" ht="15" spans="1:9">
      <c r="A91" s="90" t="str">
        <f t="shared" ref="A91:F91" si="61">A4</f>
        <v>GAPDH</v>
      </c>
      <c r="B91" s="90">
        <f t="shared" si="61"/>
        <v>29901.9915</v>
      </c>
      <c r="C91" s="90">
        <f t="shared" si="61"/>
        <v>28644.6029</v>
      </c>
      <c r="D91" s="90">
        <f t="shared" si="61"/>
        <v>29648.7788</v>
      </c>
      <c r="E91" s="90">
        <f t="shared" si="61"/>
        <v>29394.4719</v>
      </c>
      <c r="F91" s="90">
        <f t="shared" si="61"/>
        <v>30216.2425</v>
      </c>
      <c r="G91" s="89"/>
      <c r="H91" s="89"/>
      <c r="I91" s="89"/>
    </row>
    <row r="92" s="86" customFormat="1" ht="15" spans="1:9">
      <c r="A92" s="92" t="s">
        <v>116</v>
      </c>
      <c r="B92" s="98">
        <f t="shared" ref="B92:F92" si="62">B86/B89</f>
        <v>0.234580004808367</v>
      </c>
      <c r="C92" s="98">
        <f t="shared" si="62"/>
        <v>0.284839200074813</v>
      </c>
      <c r="D92" s="98">
        <f t="shared" si="62"/>
        <v>0.667891042314543</v>
      </c>
      <c r="E92" s="98">
        <f t="shared" si="62"/>
        <v>0.268203371296064</v>
      </c>
      <c r="F92" s="98">
        <f t="shared" si="62"/>
        <v>0.0834229652318244</v>
      </c>
      <c r="G92" s="89"/>
      <c r="H92" s="89"/>
      <c r="I92" s="89"/>
    </row>
    <row r="93" s="86" customFormat="1" ht="15" spans="1:9">
      <c r="A93" s="92" t="str">
        <f>A92</f>
        <v>caspase-3/GAPDH</v>
      </c>
      <c r="B93" s="98">
        <f t="shared" ref="B93:F93" si="63">B87/B90</f>
        <v>0.211046565880562</v>
      </c>
      <c r="C93" s="98">
        <f t="shared" si="63"/>
        <v>0.255256699967304</v>
      </c>
      <c r="D93" s="98">
        <f t="shared" si="63"/>
        <v>0.595690725406048</v>
      </c>
      <c r="E93" s="98">
        <f t="shared" si="63"/>
        <v>0.240414845711179</v>
      </c>
      <c r="F93" s="98">
        <f t="shared" si="63"/>
        <v>0.0756462033347201</v>
      </c>
      <c r="G93" s="89"/>
      <c r="H93" s="89"/>
      <c r="I93" s="89"/>
    </row>
    <row r="94" s="86" customFormat="1" ht="15" spans="1:9">
      <c r="A94" s="92" t="str">
        <f>A93</f>
        <v>caspase-3/GAPDH</v>
      </c>
      <c r="B94" s="98">
        <f t="shared" ref="B94:F94" si="64">B88/B91</f>
        <v>0.258352932780414</v>
      </c>
      <c r="C94" s="98">
        <f t="shared" si="64"/>
        <v>0.314741622757842</v>
      </c>
      <c r="D94" s="98">
        <f t="shared" si="64"/>
        <v>0.739741850682902</v>
      </c>
      <c r="E94" s="98">
        <f t="shared" si="64"/>
        <v>0.294791215487018</v>
      </c>
      <c r="F94" s="98">
        <f t="shared" si="64"/>
        <v>0.0896647225411962</v>
      </c>
      <c r="G94" s="89"/>
      <c r="H94" s="89"/>
      <c r="I94" s="89"/>
    </row>
    <row r="95" s="86" customFormat="1" ht="15" spans="1:9">
      <c r="A95" s="92" t="s">
        <v>20</v>
      </c>
      <c r="B95" s="98">
        <f t="shared" ref="B95:F95" si="65">AVERAGE(B92:B94)</f>
        <v>0.234659834489781</v>
      </c>
      <c r="C95" s="98">
        <f t="shared" si="65"/>
        <v>0.28494584093332</v>
      </c>
      <c r="D95" s="98">
        <f t="shared" si="65"/>
        <v>0.667774539467831</v>
      </c>
      <c r="E95" s="98">
        <f t="shared" si="65"/>
        <v>0.267803144164754</v>
      </c>
      <c r="F95" s="98">
        <f t="shared" si="65"/>
        <v>0.0829112970359136</v>
      </c>
      <c r="G95" s="89"/>
      <c r="H95" s="89"/>
      <c r="I95" s="89"/>
    </row>
    <row r="96" s="86" customFormat="1" ht="15" spans="1:9">
      <c r="A96" s="99" t="s">
        <v>30</v>
      </c>
      <c r="B96" s="98">
        <f t="shared" ref="B96:B98" si="66">B92/$B$95</f>
        <v>0.999659806794002</v>
      </c>
      <c r="C96" s="98">
        <f t="shared" ref="C96:C98" si="67">C92/$B$95</f>
        <v>1.21383874958464</v>
      </c>
      <c r="D96" s="98">
        <f t="shared" ref="D96:D98" si="68">D92/$B$95</f>
        <v>2.84620946642502</v>
      </c>
      <c r="E96" s="98">
        <f t="shared" ref="E96:E98" si="69">E92/$B$95</f>
        <v>1.14294536974858</v>
      </c>
      <c r="F96" s="98">
        <f t="shared" ref="F96:F98" si="70">F92/$B$95</f>
        <v>0.355505940815182</v>
      </c>
      <c r="G96" s="89"/>
      <c r="H96" s="89"/>
      <c r="I96" s="89"/>
    </row>
    <row r="97" s="86" customFormat="1" ht="15" spans="1:9">
      <c r="A97" s="100"/>
      <c r="B97" s="98">
        <f t="shared" si="66"/>
        <v>0.899372346100213</v>
      </c>
      <c r="C97" s="98">
        <f t="shared" si="67"/>
        <v>1.08777328903477</v>
      </c>
      <c r="D97" s="98">
        <f t="shared" si="68"/>
        <v>2.53852870347946</v>
      </c>
      <c r="E97" s="98">
        <f t="shared" si="69"/>
        <v>1.02452490957352</v>
      </c>
      <c r="F97" s="98">
        <f t="shared" si="70"/>
        <v>0.322365365590567</v>
      </c>
      <c r="G97" s="89"/>
      <c r="H97" s="89"/>
      <c r="I97" s="89"/>
    </row>
    <row r="98" s="86" customFormat="1" ht="15" spans="1:9">
      <c r="A98" s="100"/>
      <c r="B98" s="98">
        <f t="shared" si="66"/>
        <v>1.10096784710578</v>
      </c>
      <c r="C98" s="98">
        <f t="shared" si="67"/>
        <v>1.34126755625727</v>
      </c>
      <c r="D98" s="98">
        <f t="shared" si="68"/>
        <v>3.15240080302331</v>
      </c>
      <c r="E98" s="98">
        <f t="shared" si="69"/>
        <v>1.25624914092342</v>
      </c>
      <c r="F98" s="98">
        <f t="shared" si="70"/>
        <v>0.382105112859018</v>
      </c>
      <c r="G98" s="89"/>
      <c r="H98" s="89"/>
      <c r="I98" s="89"/>
    </row>
    <row r="99" s="86" customFormat="1" ht="15" spans="1:9">
      <c r="A99" s="92" t="s">
        <v>20</v>
      </c>
      <c r="B99" s="98">
        <f t="shared" ref="B99:F99" si="71">AVERAGE(B96:B98)</f>
        <v>1</v>
      </c>
      <c r="C99" s="98">
        <f t="shared" si="71"/>
        <v>1.21429319829222</v>
      </c>
      <c r="D99" s="98">
        <f t="shared" si="71"/>
        <v>2.84571299097593</v>
      </c>
      <c r="E99" s="98">
        <f t="shared" si="71"/>
        <v>1.14123980674851</v>
      </c>
      <c r="F99" s="98">
        <f t="shared" si="71"/>
        <v>0.353325473088256</v>
      </c>
      <c r="G99" s="89"/>
      <c r="H99" s="89"/>
      <c r="I99" s="89"/>
    </row>
    <row r="100" s="86" customFormat="1" ht="14.25" spans="1:9">
      <c r="A100" s="92" t="s">
        <v>24</v>
      </c>
      <c r="B100" s="93">
        <f t="shared" ref="B100:F100" si="72">STDEV(B96:B98)</f>
        <v>0.100798181059903</v>
      </c>
      <c r="C100" s="93">
        <f t="shared" si="72"/>
        <v>0.126747744640242</v>
      </c>
      <c r="D100" s="93">
        <f t="shared" si="72"/>
        <v>0.306936350919043</v>
      </c>
      <c r="E100" s="93">
        <f t="shared" si="72"/>
        <v>0.115871530401286</v>
      </c>
      <c r="F100" s="93">
        <f t="shared" si="72"/>
        <v>0.0299295035133517</v>
      </c>
      <c r="G100" s="89"/>
      <c r="H100" s="89"/>
      <c r="I100" s="89"/>
    </row>
    <row r="101" s="86" customFormat="1" ht="14.25" spans="1:9">
      <c r="A101" s="92" t="s">
        <v>25</v>
      </c>
      <c r="B101" s="93"/>
      <c r="C101" s="93">
        <f>TTEST(C96:C98,B96:B98,2,2)</f>
        <v>0.0836752527542799</v>
      </c>
      <c r="D101" s="93">
        <f>TTEST(C96:C98,D96:D98,2,2)</f>
        <v>0.00104624693186314</v>
      </c>
      <c r="E101" s="93">
        <f>TTEST(B96:B98,E96:E98,2,2)</f>
        <v>0.18640377557614</v>
      </c>
      <c r="F101" s="93">
        <f>TTEST(E96:E98,F96:F98,2,2)</f>
        <v>0.000337331009201406</v>
      </c>
      <c r="G101" s="89"/>
      <c r="H101" s="89"/>
      <c r="I101" s="89"/>
    </row>
    <row r="102" s="86" customFormat="1" ht="14.25" spans="1:7">
      <c r="A102" s="103"/>
      <c r="B102" s="93"/>
      <c r="C102" s="93"/>
      <c r="D102" s="93"/>
      <c r="E102" s="93"/>
      <c r="F102" s="93"/>
      <c r="G102" s="89"/>
    </row>
    <row r="103" s="86" customFormat="1" spans="1:7">
      <c r="A103" s="103"/>
      <c r="B103" s="89"/>
      <c r="C103" s="89"/>
      <c r="D103" s="89"/>
      <c r="E103" s="89"/>
      <c r="F103" s="89"/>
      <c r="G103" s="89"/>
    </row>
    <row r="104" s="86" customFormat="1" ht="25.5" spans="1:9">
      <c r="A104" s="88" t="s">
        <v>26</v>
      </c>
      <c r="B104" s="6" t="s">
        <v>3</v>
      </c>
      <c r="C104" s="6" t="s">
        <v>17</v>
      </c>
      <c r="D104" s="6" t="s">
        <v>7</v>
      </c>
      <c r="E104" s="7" t="s">
        <v>13</v>
      </c>
      <c r="F104" s="6" t="s">
        <v>15</v>
      </c>
      <c r="G104" s="89"/>
      <c r="H104" s="89"/>
      <c r="I104" s="89"/>
    </row>
    <row r="105" s="86" customFormat="1" ht="15" spans="1:20">
      <c r="A105" s="90" t="s">
        <v>117</v>
      </c>
      <c r="B105" s="91">
        <v>19617.267</v>
      </c>
      <c r="C105" s="91">
        <v>21266.702</v>
      </c>
      <c r="D105" s="91">
        <v>2837.782</v>
      </c>
      <c r="E105" s="91">
        <v>20374.51</v>
      </c>
      <c r="F105" s="91">
        <v>27588.803</v>
      </c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</row>
    <row r="106" s="86" customFormat="1" ht="15" spans="1:8">
      <c r="A106" s="90" t="str">
        <f>A105</f>
        <v>Bcl-2</v>
      </c>
      <c r="B106" s="91">
        <v>18447.1585</v>
      </c>
      <c r="C106" s="91">
        <v>20318.2573</v>
      </c>
      <c r="D106" s="91">
        <v>2710.9664</v>
      </c>
      <c r="E106" s="91">
        <v>19478.2672</v>
      </c>
      <c r="F106" s="91">
        <v>25968.5282</v>
      </c>
      <c r="G106" s="89"/>
      <c r="H106" s="89"/>
    </row>
    <row r="107" s="86" customFormat="1" ht="15" spans="1:8">
      <c r="A107" s="90" t="str">
        <f>A106</f>
        <v>Bcl-2</v>
      </c>
      <c r="B107" s="91">
        <v>20529.0715</v>
      </c>
      <c r="C107" s="91">
        <v>22011.3429</v>
      </c>
      <c r="D107" s="91">
        <v>2950.8028</v>
      </c>
      <c r="E107" s="91">
        <v>20987.7158</v>
      </c>
      <c r="F107" s="91">
        <v>28988.5095</v>
      </c>
      <c r="G107" s="89"/>
      <c r="H107" s="89"/>
    </row>
    <row r="108" s="86" customFormat="1" ht="15" spans="1:9">
      <c r="A108" s="90" t="str">
        <f t="shared" ref="A108:F108" si="73">A2</f>
        <v>GAPDH</v>
      </c>
      <c r="B108" s="90">
        <f t="shared" si="73"/>
        <v>31470.146</v>
      </c>
      <c r="C108" s="90">
        <f t="shared" si="73"/>
        <v>30198.024</v>
      </c>
      <c r="D108" s="90">
        <f t="shared" si="73"/>
        <v>31127.974</v>
      </c>
      <c r="E108" s="90">
        <f t="shared" si="73"/>
        <v>30974.853</v>
      </c>
      <c r="F108" s="90">
        <f t="shared" si="73"/>
        <v>31700.024</v>
      </c>
      <c r="G108" s="89"/>
      <c r="H108" s="89"/>
      <c r="I108" s="89"/>
    </row>
    <row r="109" s="86" customFormat="1" ht="15" spans="1:6">
      <c r="A109" s="90" t="str">
        <f t="shared" ref="A109:F109" si="74">A3</f>
        <v>GAPDH</v>
      </c>
      <c r="B109" s="90">
        <f t="shared" si="74"/>
        <v>33053.7892</v>
      </c>
      <c r="C109" s="90">
        <f t="shared" si="74"/>
        <v>31750.043</v>
      </c>
      <c r="D109" s="90">
        <f t="shared" si="74"/>
        <v>32654.3266</v>
      </c>
      <c r="E109" s="90">
        <f t="shared" si="74"/>
        <v>32394.4629</v>
      </c>
      <c r="F109" s="90">
        <f t="shared" si="74"/>
        <v>33282.2176</v>
      </c>
    </row>
    <row r="110" s="86" customFormat="1" ht="15" spans="1:9">
      <c r="A110" s="90" t="str">
        <f t="shared" ref="A110:F110" si="75">A4</f>
        <v>GAPDH</v>
      </c>
      <c r="B110" s="90">
        <f t="shared" si="75"/>
        <v>29901.9915</v>
      </c>
      <c r="C110" s="90">
        <f t="shared" si="75"/>
        <v>28644.6029</v>
      </c>
      <c r="D110" s="90">
        <f t="shared" si="75"/>
        <v>29648.7788</v>
      </c>
      <c r="E110" s="90">
        <f t="shared" si="75"/>
        <v>29394.4719</v>
      </c>
      <c r="F110" s="90">
        <f t="shared" si="75"/>
        <v>30216.2425</v>
      </c>
      <c r="G110" s="89"/>
      <c r="H110" s="89"/>
      <c r="I110" s="89"/>
    </row>
    <row r="111" s="86" customFormat="1" ht="15" spans="1:9">
      <c r="A111" s="92" t="s">
        <v>118</v>
      </c>
      <c r="B111" s="98">
        <f t="shared" ref="B111:F111" si="76">B105/B108</f>
        <v>0.62336116902667</v>
      </c>
      <c r="C111" s="98">
        <f t="shared" si="76"/>
        <v>0.704241509312</v>
      </c>
      <c r="D111" s="98">
        <f t="shared" si="76"/>
        <v>0.0911650080406775</v>
      </c>
      <c r="E111" s="98">
        <f t="shared" si="76"/>
        <v>0.657775841583494</v>
      </c>
      <c r="F111" s="98">
        <f t="shared" si="76"/>
        <v>0.870308583993501</v>
      </c>
      <c r="G111" s="89"/>
      <c r="H111" s="89"/>
      <c r="I111" s="89"/>
    </row>
    <row r="112" s="86" customFormat="1" ht="15" spans="1:9">
      <c r="A112" s="92" t="str">
        <f>A111</f>
        <v>Bcl-2/GAPDH</v>
      </c>
      <c r="B112" s="98">
        <f t="shared" ref="B112:F112" si="77">B106/B109</f>
        <v>0.558095121511818</v>
      </c>
      <c r="C112" s="98">
        <f t="shared" si="77"/>
        <v>0.639944245114881</v>
      </c>
      <c r="D112" s="98">
        <f t="shared" si="77"/>
        <v>0.0830201287935915</v>
      </c>
      <c r="E112" s="98">
        <f t="shared" si="77"/>
        <v>0.601283844715326</v>
      </c>
      <c r="F112" s="98">
        <f t="shared" si="77"/>
        <v>0.780252341118039</v>
      </c>
      <c r="G112" s="89"/>
      <c r="H112" s="89"/>
      <c r="I112" s="89"/>
    </row>
    <row r="113" s="86" customFormat="1" ht="15" spans="1:9">
      <c r="A113" s="92" t="str">
        <f>A112</f>
        <v>Bcl-2/GAPDH</v>
      </c>
      <c r="B113" s="98">
        <f t="shared" ref="B113:F113" si="78">B107/B110</f>
        <v>0.68654529247659</v>
      </c>
      <c r="C113" s="98">
        <f t="shared" si="78"/>
        <v>0.768428976894632</v>
      </c>
      <c r="D113" s="98">
        <f t="shared" si="78"/>
        <v>0.0995252728587931</v>
      </c>
      <c r="E113" s="98">
        <f t="shared" si="78"/>
        <v>0.714002138613009</v>
      </c>
      <c r="F113" s="98">
        <f t="shared" si="78"/>
        <v>0.959368442320384</v>
      </c>
      <c r="G113" s="89"/>
      <c r="H113" s="89"/>
      <c r="I113" s="89"/>
    </row>
    <row r="114" s="86" customFormat="1" ht="15" spans="1:9">
      <c r="A114" s="92" t="s">
        <v>20</v>
      </c>
      <c r="B114" s="98">
        <f t="shared" ref="B114:F114" si="79">AVERAGE(B111:B113)</f>
        <v>0.622667194338359</v>
      </c>
      <c r="C114" s="98">
        <f t="shared" si="79"/>
        <v>0.704204910440504</v>
      </c>
      <c r="D114" s="98">
        <f t="shared" si="79"/>
        <v>0.0912368032310207</v>
      </c>
      <c r="E114" s="98">
        <f t="shared" si="79"/>
        <v>0.65768727497061</v>
      </c>
      <c r="F114" s="98">
        <f t="shared" si="79"/>
        <v>0.869976455810641</v>
      </c>
      <c r="G114" s="89"/>
      <c r="H114" s="89"/>
      <c r="I114" s="89"/>
    </row>
    <row r="115" s="86" customFormat="1" ht="15" spans="1:9">
      <c r="A115" s="99" t="s">
        <v>30</v>
      </c>
      <c r="B115" s="98">
        <f t="shared" ref="B115:B117" si="80">B111/$B$114</f>
        <v>1.00111451943289</v>
      </c>
      <c r="C115" s="98">
        <f t="shared" ref="C115:C117" si="81">C111/$B$114</f>
        <v>1.13100788947187</v>
      </c>
      <c r="D115" s="98">
        <f t="shared" ref="D115:D117" si="82">D111/$B$114</f>
        <v>0.146410488411147</v>
      </c>
      <c r="E115" s="98">
        <f t="shared" ref="E115:E117" si="83">E111/$B$114</f>
        <v>1.05638428933524</v>
      </c>
      <c r="F115" s="98">
        <f t="shared" ref="F115:F117" si="84">F111/$B$114</f>
        <v>1.39771067418813</v>
      </c>
      <c r="G115" s="89"/>
      <c r="H115" s="89"/>
      <c r="I115" s="89"/>
    </row>
    <row r="116" s="86" customFormat="1" ht="15" spans="1:9">
      <c r="A116" s="100"/>
      <c r="B116" s="98">
        <f t="shared" si="80"/>
        <v>0.896297615461891</v>
      </c>
      <c r="C116" s="98">
        <f t="shared" si="81"/>
        <v>1.0277468460417</v>
      </c>
      <c r="D116" s="98">
        <f t="shared" si="82"/>
        <v>0.133329858307066</v>
      </c>
      <c r="E116" s="98">
        <f t="shared" si="83"/>
        <v>0.965658461185265</v>
      </c>
      <c r="F116" s="98">
        <f t="shared" si="84"/>
        <v>1.25308085637485</v>
      </c>
      <c r="G116" s="89"/>
      <c r="H116" s="89"/>
      <c r="I116" s="89"/>
    </row>
    <row r="117" s="86" customFormat="1" ht="15" spans="1:9">
      <c r="A117" s="100"/>
      <c r="B117" s="98">
        <f t="shared" si="80"/>
        <v>1.10258786510522</v>
      </c>
      <c r="C117" s="98">
        <f t="shared" si="81"/>
        <v>1.23409260015883</v>
      </c>
      <c r="D117" s="98">
        <f t="shared" si="82"/>
        <v>0.159837026526743</v>
      </c>
      <c r="E117" s="98">
        <f t="shared" si="83"/>
        <v>1.14668340504385</v>
      </c>
      <c r="F117" s="98">
        <f t="shared" si="84"/>
        <v>1.54074030403963</v>
      </c>
      <c r="G117" s="89"/>
      <c r="H117" s="89"/>
      <c r="I117" s="89"/>
    </row>
    <row r="118" s="86" customFormat="1" ht="15" spans="1:9">
      <c r="A118" s="92" t="s">
        <v>20</v>
      </c>
      <c r="B118" s="98">
        <f t="shared" ref="B118:F118" si="85">AVERAGE(B115:B117)</f>
        <v>1</v>
      </c>
      <c r="C118" s="98">
        <f t="shared" si="85"/>
        <v>1.1309491118908</v>
      </c>
      <c r="D118" s="98">
        <f t="shared" si="85"/>
        <v>0.146525791081652</v>
      </c>
      <c r="E118" s="98">
        <f t="shared" si="85"/>
        <v>1.05624205185478</v>
      </c>
      <c r="F118" s="98">
        <f t="shared" si="85"/>
        <v>1.39717727820087</v>
      </c>
      <c r="G118" s="89"/>
      <c r="H118" s="89"/>
      <c r="I118" s="89"/>
    </row>
    <row r="119" s="86" customFormat="1" ht="14.25" spans="1:9">
      <c r="A119" s="92" t="s">
        <v>24</v>
      </c>
      <c r="B119" s="93">
        <f t="shared" ref="B119:F119" si="86">STDEV(B115:B117)</f>
        <v>0.103149640763561</v>
      </c>
      <c r="C119" s="93">
        <f t="shared" si="86"/>
        <v>0.103172889615662</v>
      </c>
      <c r="D119" s="93">
        <f t="shared" si="86"/>
        <v>0.0132539602680083</v>
      </c>
      <c r="E119" s="93">
        <f t="shared" si="86"/>
        <v>0.0905125557498869</v>
      </c>
      <c r="F119" s="93">
        <f t="shared" si="86"/>
        <v>0.143830465622412</v>
      </c>
      <c r="G119" s="89"/>
      <c r="H119" s="89"/>
      <c r="I119" s="89"/>
    </row>
    <row r="120" s="86" customFormat="1" ht="14.25" spans="1:9">
      <c r="A120" s="92" t="s">
        <v>25</v>
      </c>
      <c r="B120" s="93"/>
      <c r="C120" s="93">
        <f>TTEST(C115:C117,B115:B117,2,2)</f>
        <v>0.195002426138148</v>
      </c>
      <c r="D120" s="93">
        <f>TTEST(C115:C117,D115:D117,2,2)</f>
        <v>8.10888523946179e-5</v>
      </c>
      <c r="E120" s="93">
        <f>TTEST(B115:B117,E115:E117,2,2)</f>
        <v>0.516985074019233</v>
      </c>
      <c r="F120" s="93">
        <f>TTEST(E115:E117,F115:F117,2,2)</f>
        <v>0.0254709812698854</v>
      </c>
      <c r="G120" s="89"/>
      <c r="H120" s="89"/>
      <c r="I120" s="89"/>
    </row>
    <row r="121" s="86" customFormat="1" ht="14.25" spans="1:9">
      <c r="A121" s="92"/>
      <c r="B121" s="93"/>
      <c r="C121" s="93"/>
      <c r="D121" s="93"/>
      <c r="E121" s="93"/>
      <c r="F121" s="93"/>
      <c r="G121" s="89"/>
      <c r="H121" s="89"/>
      <c r="I121" s="89"/>
    </row>
    <row r="122" s="86" customFormat="1" ht="14" customHeight="1" spans="1:7">
      <c r="A122" s="103"/>
      <c r="B122" s="89"/>
      <c r="C122" s="89"/>
      <c r="D122" s="89"/>
      <c r="E122" s="89"/>
      <c r="F122" s="89"/>
      <c r="G122" s="89"/>
    </row>
    <row r="123" s="86" customFormat="1" ht="25.5" spans="1:9">
      <c r="A123" s="88" t="s">
        <v>26</v>
      </c>
      <c r="B123" s="6" t="s">
        <v>3</v>
      </c>
      <c r="C123" s="6" t="s">
        <v>17</v>
      </c>
      <c r="D123" s="6" t="s">
        <v>7</v>
      </c>
      <c r="E123" s="7" t="s">
        <v>13</v>
      </c>
      <c r="F123" s="6" t="s">
        <v>15</v>
      </c>
      <c r="G123" s="89"/>
      <c r="H123" s="89"/>
      <c r="I123" s="89"/>
    </row>
    <row r="124" s="86" customFormat="1" ht="15" spans="1:20">
      <c r="A124" s="90" t="s">
        <v>119</v>
      </c>
      <c r="B124" s="91">
        <v>14201.681</v>
      </c>
      <c r="C124" s="91">
        <v>15163.095</v>
      </c>
      <c r="D124" s="91">
        <v>25946.338</v>
      </c>
      <c r="E124" s="91">
        <v>16489.51</v>
      </c>
      <c r="F124" s="91">
        <v>4976.853</v>
      </c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</row>
    <row r="125" s="86" customFormat="1" ht="15" spans="1:8">
      <c r="A125" s="90" t="str">
        <f>A124</f>
        <v>Bax</v>
      </c>
      <c r="B125" s="91">
        <v>13352.6256</v>
      </c>
      <c r="C125" s="91">
        <v>14223.0497</v>
      </c>
      <c r="D125" s="91">
        <v>24509.557</v>
      </c>
      <c r="E125" s="91">
        <v>15471.3179</v>
      </c>
      <c r="F125" s="91">
        <v>4623.9948</v>
      </c>
      <c r="G125" s="89"/>
      <c r="H125" s="89"/>
    </row>
    <row r="126" s="86" customFormat="1" ht="15" spans="1:8">
      <c r="A126" s="90" t="str">
        <f>A125</f>
        <v>Bax</v>
      </c>
      <c r="B126" s="91">
        <v>14849.5817</v>
      </c>
      <c r="C126" s="91">
        <v>15964.7696</v>
      </c>
      <c r="D126" s="91">
        <v>27251.3936</v>
      </c>
      <c r="E126" s="91">
        <v>17227.9374</v>
      </c>
      <c r="F126" s="91">
        <v>5273.284</v>
      </c>
      <c r="G126" s="89"/>
      <c r="H126" s="89"/>
    </row>
    <row r="127" s="86" customFormat="1" ht="15" spans="1:9">
      <c r="A127" s="90" t="str">
        <f t="shared" ref="A127:F127" si="87">A2</f>
        <v>GAPDH</v>
      </c>
      <c r="B127" s="90">
        <f t="shared" si="87"/>
        <v>31470.146</v>
      </c>
      <c r="C127" s="90">
        <f t="shared" si="87"/>
        <v>30198.024</v>
      </c>
      <c r="D127" s="90">
        <f t="shared" si="87"/>
        <v>31127.974</v>
      </c>
      <c r="E127" s="90">
        <f t="shared" si="87"/>
        <v>30974.853</v>
      </c>
      <c r="F127" s="90">
        <f t="shared" si="87"/>
        <v>31700.024</v>
      </c>
      <c r="G127" s="89"/>
      <c r="H127" s="89"/>
      <c r="I127" s="89"/>
    </row>
    <row r="128" s="86" customFormat="1" ht="15" spans="1:6">
      <c r="A128" s="90" t="str">
        <f t="shared" ref="A128:F128" si="88">A3</f>
        <v>GAPDH</v>
      </c>
      <c r="B128" s="90">
        <f t="shared" si="88"/>
        <v>33053.7892</v>
      </c>
      <c r="C128" s="90">
        <f t="shared" si="88"/>
        <v>31750.043</v>
      </c>
      <c r="D128" s="90">
        <f t="shared" si="88"/>
        <v>32654.3266</v>
      </c>
      <c r="E128" s="90">
        <f t="shared" si="88"/>
        <v>32394.4629</v>
      </c>
      <c r="F128" s="90">
        <f t="shared" si="88"/>
        <v>33282.2176</v>
      </c>
    </row>
    <row r="129" s="86" customFormat="1" ht="15" spans="1:9">
      <c r="A129" s="90" t="str">
        <f t="shared" ref="A129:F129" si="89">A4</f>
        <v>GAPDH</v>
      </c>
      <c r="B129" s="90">
        <f t="shared" si="89"/>
        <v>29901.9915</v>
      </c>
      <c r="C129" s="90">
        <f t="shared" si="89"/>
        <v>28644.6029</v>
      </c>
      <c r="D129" s="90">
        <f t="shared" si="89"/>
        <v>29648.7788</v>
      </c>
      <c r="E129" s="90">
        <f t="shared" si="89"/>
        <v>29394.4719</v>
      </c>
      <c r="F129" s="90">
        <f t="shared" si="89"/>
        <v>30216.2425</v>
      </c>
      <c r="G129" s="89"/>
      <c r="H129" s="89"/>
      <c r="I129" s="89"/>
    </row>
    <row r="130" s="86" customFormat="1" ht="15" spans="1:9">
      <c r="A130" s="92" t="s">
        <v>120</v>
      </c>
      <c r="B130" s="98">
        <f t="shared" ref="B130:F130" si="90">B124/B127</f>
        <v>0.45127470968835</v>
      </c>
      <c r="C130" s="98">
        <f t="shared" si="90"/>
        <v>0.50212209249188</v>
      </c>
      <c r="D130" s="98">
        <f t="shared" si="90"/>
        <v>0.83353764045164</v>
      </c>
      <c r="E130" s="98">
        <f t="shared" si="90"/>
        <v>0.532351517535854</v>
      </c>
      <c r="F130" s="98">
        <f t="shared" si="90"/>
        <v>0.156998398487017</v>
      </c>
      <c r="G130" s="89"/>
      <c r="H130" s="89"/>
      <c r="I130" s="89"/>
    </row>
    <row r="131" s="86" customFormat="1" ht="15" spans="1:9">
      <c r="A131" s="92" t="str">
        <f>A130</f>
        <v>Bax/GAPDH</v>
      </c>
      <c r="B131" s="98">
        <f t="shared" ref="B131:F131" si="91">B125/B128</f>
        <v>0.403966562478108</v>
      </c>
      <c r="C131" s="98">
        <f t="shared" si="91"/>
        <v>0.447969462592539</v>
      </c>
      <c r="D131" s="98">
        <f t="shared" si="91"/>
        <v>0.750576096706278</v>
      </c>
      <c r="E131" s="98">
        <f t="shared" si="91"/>
        <v>0.477591431219562</v>
      </c>
      <c r="F131" s="98">
        <f t="shared" si="91"/>
        <v>0.138932893702372</v>
      </c>
      <c r="G131" s="89"/>
      <c r="H131" s="89"/>
      <c r="I131" s="89"/>
    </row>
    <row r="132" s="86" customFormat="1" ht="15" spans="1:9">
      <c r="A132" s="92" t="str">
        <f>A131</f>
        <v>Bax/GAPDH</v>
      </c>
      <c r="B132" s="98">
        <f t="shared" ref="B132:F132" si="92">B126/B129</f>
        <v>0.496608451647777</v>
      </c>
      <c r="C132" s="98">
        <f t="shared" si="92"/>
        <v>0.557339532886316</v>
      </c>
      <c r="D132" s="98">
        <f t="shared" si="92"/>
        <v>0.919140507736528</v>
      </c>
      <c r="E132" s="98">
        <f t="shared" si="92"/>
        <v>0.586094469007963</v>
      </c>
      <c r="F132" s="98">
        <f t="shared" si="92"/>
        <v>0.174518191664632</v>
      </c>
      <c r="G132" s="89"/>
      <c r="H132" s="89"/>
      <c r="I132" s="89"/>
    </row>
    <row r="133" s="86" customFormat="1" ht="15" spans="1:9">
      <c r="A133" s="92" t="s">
        <v>20</v>
      </c>
      <c r="B133" s="98">
        <f t="shared" ref="B133:F133" si="93">AVERAGE(B130:B132)</f>
        <v>0.450616574604745</v>
      </c>
      <c r="C133" s="98">
        <f t="shared" si="93"/>
        <v>0.502477029323578</v>
      </c>
      <c r="D133" s="98">
        <f t="shared" si="93"/>
        <v>0.834418081631482</v>
      </c>
      <c r="E133" s="98">
        <f t="shared" si="93"/>
        <v>0.532012472587793</v>
      </c>
      <c r="F133" s="98">
        <f t="shared" si="93"/>
        <v>0.156816494618007</v>
      </c>
      <c r="G133" s="89"/>
      <c r="H133" s="89"/>
      <c r="I133" s="89"/>
    </row>
    <row r="134" s="86" customFormat="1" ht="15" spans="1:9">
      <c r="A134" s="99" t="s">
        <v>30</v>
      </c>
      <c r="B134" s="98">
        <f t="shared" ref="B134:B136" si="94">B130/$B$133</f>
        <v>1.00146052125176</v>
      </c>
      <c r="C134" s="98">
        <f t="shared" ref="C134:C136" si="95">C130/$B$133</f>
        <v>1.11430009633426</v>
      </c>
      <c r="D134" s="98">
        <f t="shared" ref="D134:D136" si="96">D130/$B$133</f>
        <v>1.84977137421714</v>
      </c>
      <c r="E134" s="98">
        <f t="shared" ref="E134:E136" si="97">E130/$B$133</f>
        <v>1.18138467943129</v>
      </c>
      <c r="F134" s="98">
        <f t="shared" ref="F134:F136" si="98">F130/$B$133</f>
        <v>0.34840795331314</v>
      </c>
      <c r="G134" s="89"/>
      <c r="H134" s="89"/>
      <c r="I134" s="89"/>
    </row>
    <row r="135" s="86" customFormat="1" ht="15" spans="1:9">
      <c r="A135" s="100"/>
      <c r="B135" s="98">
        <f t="shared" si="94"/>
        <v>0.896475152589413</v>
      </c>
      <c r="C135" s="98">
        <f t="shared" si="95"/>
        <v>0.994125577794097</v>
      </c>
      <c r="D135" s="98">
        <f t="shared" si="96"/>
        <v>1.6656646448583</v>
      </c>
      <c r="E135" s="98">
        <f t="shared" si="97"/>
        <v>1.05986210480269</v>
      </c>
      <c r="F135" s="98">
        <f t="shared" si="98"/>
        <v>0.308317317942056</v>
      </c>
      <c r="G135" s="89"/>
      <c r="H135" s="89"/>
      <c r="I135" s="89"/>
    </row>
    <row r="136" s="86" customFormat="1" ht="15" spans="1:9">
      <c r="A136" s="100"/>
      <c r="B136" s="98">
        <f t="shared" si="94"/>
        <v>1.10206432615883</v>
      </c>
      <c r="C136" s="98">
        <f t="shared" si="95"/>
        <v>1.23683762270658</v>
      </c>
      <c r="D136" s="98">
        <f t="shared" si="96"/>
        <v>2.03973968010996</v>
      </c>
      <c r="E136" s="98">
        <f t="shared" si="97"/>
        <v>1.30065004715384</v>
      </c>
      <c r="F136" s="98">
        <f t="shared" si="98"/>
        <v>0.387287555540338</v>
      </c>
      <c r="G136" s="89"/>
      <c r="H136" s="89"/>
      <c r="I136" s="89"/>
    </row>
    <row r="137" s="86" customFormat="1" ht="15" spans="1:9">
      <c r="A137" s="92" t="s">
        <v>20</v>
      </c>
      <c r="B137" s="98">
        <f t="shared" ref="B137:F137" si="99">AVERAGE(B134:B136)</f>
        <v>1</v>
      </c>
      <c r="C137" s="98">
        <f t="shared" si="99"/>
        <v>1.11508776561164</v>
      </c>
      <c r="D137" s="98">
        <f t="shared" si="99"/>
        <v>1.8517252330618</v>
      </c>
      <c r="E137" s="98">
        <f t="shared" si="99"/>
        <v>1.18063227712927</v>
      </c>
      <c r="F137" s="98">
        <f t="shared" si="99"/>
        <v>0.348004275598511</v>
      </c>
      <c r="G137" s="89"/>
      <c r="H137" s="89"/>
      <c r="I137" s="89"/>
    </row>
    <row r="138" s="86" customFormat="1" ht="14.25" spans="1:9">
      <c r="A138" s="92" t="s">
        <v>24</v>
      </c>
      <c r="B138" s="93">
        <f t="shared" ref="B138:F138" si="100">STDEV(B134:B136)</f>
        <v>0.102802368231397</v>
      </c>
      <c r="C138" s="93">
        <f t="shared" si="100"/>
        <v>0.121357939598396</v>
      </c>
      <c r="D138" s="93">
        <f t="shared" si="100"/>
        <v>0.18704517147716</v>
      </c>
      <c r="E138" s="93">
        <f t="shared" si="100"/>
        <v>0.120395734464904</v>
      </c>
      <c r="F138" s="93">
        <f t="shared" si="100"/>
        <v>0.0394866663996244</v>
      </c>
      <c r="G138" s="89"/>
      <c r="H138" s="89"/>
      <c r="I138" s="89"/>
    </row>
    <row r="139" s="86" customFormat="1" ht="14.25" spans="1:9">
      <c r="A139" s="92" t="s">
        <v>25</v>
      </c>
      <c r="B139" s="93"/>
      <c r="C139" s="93">
        <f>TTEST(C134:C136,B134:B136,2,2)</f>
        <v>0.278348633406021</v>
      </c>
      <c r="D139" s="93">
        <f>TTEST(C134:C136,D134:D136,2,2)</f>
        <v>0.0046155436721552</v>
      </c>
      <c r="E139" s="93">
        <f>TTEST(B134:B136,E134:E136,2,2)</f>
        <v>0.119316547779829</v>
      </c>
      <c r="F139" s="93">
        <f>TTEST(E134:E136,F134:F136,2,2)</f>
        <v>0.000339831769482499</v>
      </c>
      <c r="G139" s="89"/>
      <c r="H139" s="89"/>
      <c r="I139" s="89"/>
    </row>
    <row r="140" s="86" customFormat="1" ht="14.25" spans="1:7">
      <c r="A140" s="103"/>
      <c r="B140" s="93"/>
      <c r="C140" s="93"/>
      <c r="D140" s="93"/>
      <c r="E140" s="93"/>
      <c r="F140" s="93"/>
      <c r="G140" s="89"/>
    </row>
    <row r="141" s="86" customFormat="1" spans="1:7">
      <c r="A141" s="103"/>
      <c r="B141" s="89"/>
      <c r="C141" s="89"/>
      <c r="D141" s="89"/>
      <c r="E141" s="89"/>
      <c r="F141" s="89"/>
      <c r="G141" s="89"/>
    </row>
    <row r="142" s="86" customFormat="1" spans="1:7">
      <c r="A142" s="103"/>
      <c r="B142" s="89"/>
      <c r="C142" s="89"/>
      <c r="D142" s="89"/>
      <c r="E142" s="89"/>
      <c r="F142" s="89"/>
      <c r="G142" s="89"/>
    </row>
    <row r="143" s="86" customFormat="1" spans="1:7">
      <c r="A143" s="103"/>
      <c r="B143" s="89"/>
      <c r="C143" s="89"/>
      <c r="D143" s="89"/>
      <c r="E143" s="89"/>
      <c r="F143" s="89"/>
      <c r="G143" s="89"/>
    </row>
    <row r="144" s="86" customFormat="1" spans="1:7">
      <c r="A144" s="103"/>
      <c r="B144" s="89"/>
      <c r="C144" s="89"/>
      <c r="D144" s="89"/>
      <c r="E144" s="89"/>
      <c r="F144" s="89"/>
      <c r="G144" s="89"/>
    </row>
  </sheetData>
  <mergeCells count="7">
    <mergeCell ref="A20:A22"/>
    <mergeCell ref="A39:A41"/>
    <mergeCell ref="A58:A60"/>
    <mergeCell ref="A77:A79"/>
    <mergeCell ref="A96:A98"/>
    <mergeCell ref="A115:A117"/>
    <mergeCell ref="A134:A13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I37"/>
  <sheetViews>
    <sheetView workbookViewId="0">
      <selection activeCell="K36" sqref="K36"/>
    </sheetView>
  </sheetViews>
  <sheetFormatPr defaultColWidth="8.25" defaultRowHeight="13.5"/>
  <cols>
    <col min="1" max="2" width="9.41666666666667" style="51" customWidth="1"/>
    <col min="3" max="5" width="8.25" style="51"/>
    <col min="6" max="6" width="8.33333333333333" style="51" customWidth="1"/>
    <col min="7" max="7" width="10.25" style="51" customWidth="1"/>
    <col min="8" max="11" width="11.3333333333333" style="51" customWidth="1"/>
    <col min="12" max="12" width="11.1666666666667" style="51" customWidth="1"/>
    <col min="13" max="16384" width="8.25" style="51"/>
  </cols>
  <sheetData>
    <row r="3" s="51" customFormat="1" spans="4:26">
      <c r="D3" s="51" t="s">
        <v>121</v>
      </c>
      <c r="O3" s="51" t="s">
        <v>122</v>
      </c>
      <c r="Z3" s="51" t="s">
        <v>123</v>
      </c>
    </row>
    <row r="5" s="51" customFormat="1" ht="15" spans="4:35">
      <c r="D5" s="71"/>
      <c r="E5" s="72">
        <v>0</v>
      </c>
      <c r="F5" s="72">
        <v>30</v>
      </c>
      <c r="G5" s="72">
        <v>40</v>
      </c>
      <c r="H5" s="72">
        <v>50</v>
      </c>
      <c r="I5" s="72">
        <v>60</v>
      </c>
      <c r="J5" s="72">
        <v>65</v>
      </c>
      <c r="K5" s="72">
        <v>70</v>
      </c>
      <c r="L5" s="72">
        <v>80</v>
      </c>
      <c r="M5" s="82" t="s">
        <v>124</v>
      </c>
      <c r="O5" s="71"/>
      <c r="P5" s="72">
        <v>0</v>
      </c>
      <c r="Q5" s="72">
        <v>30</v>
      </c>
      <c r="R5" s="72">
        <v>40</v>
      </c>
      <c r="S5" s="72">
        <v>50</v>
      </c>
      <c r="T5" s="72">
        <v>60</v>
      </c>
      <c r="U5" s="72">
        <v>65</v>
      </c>
      <c r="V5" s="72">
        <v>70</v>
      </c>
      <c r="W5" s="72">
        <v>80</v>
      </c>
      <c r="X5" s="82" t="s">
        <v>124</v>
      </c>
      <c r="Z5" s="71"/>
      <c r="AA5" s="72" t="s">
        <v>125</v>
      </c>
      <c r="AB5" s="72">
        <v>30</v>
      </c>
      <c r="AC5" s="72">
        <v>40</v>
      </c>
      <c r="AD5" s="72">
        <v>50</v>
      </c>
      <c r="AE5" s="72">
        <v>60</v>
      </c>
      <c r="AF5" s="72">
        <v>65</v>
      </c>
      <c r="AG5" s="72">
        <v>70</v>
      </c>
      <c r="AH5" s="72">
        <v>80</v>
      </c>
      <c r="AI5" s="72" t="s">
        <v>126</v>
      </c>
    </row>
    <row r="6" s="51" customFormat="1" ht="15" spans="4:35">
      <c r="D6" s="73">
        <v>1</v>
      </c>
      <c r="E6" s="73">
        <v>0.6685</v>
      </c>
      <c r="F6" s="73">
        <v>0.6827</v>
      </c>
      <c r="G6" s="73">
        <v>0.5809</v>
      </c>
      <c r="H6" s="73">
        <v>0.6508</v>
      </c>
      <c r="I6" s="73">
        <v>0.5017</v>
      </c>
      <c r="J6" s="83">
        <v>0.3882</v>
      </c>
      <c r="K6" s="83">
        <v>0.3107</v>
      </c>
      <c r="L6" s="83">
        <v>0.2714</v>
      </c>
      <c r="M6" s="83">
        <v>0.1899</v>
      </c>
      <c r="O6" s="73">
        <v>1</v>
      </c>
      <c r="P6" s="73">
        <v>0.9885</v>
      </c>
      <c r="Q6" s="73">
        <v>0.8056</v>
      </c>
      <c r="R6" s="73">
        <v>0.7394</v>
      </c>
      <c r="S6" s="73">
        <v>0.817</v>
      </c>
      <c r="T6" s="73">
        <v>0.6192</v>
      </c>
      <c r="U6" s="83">
        <v>0.6271</v>
      </c>
      <c r="V6" s="83">
        <v>0.4356</v>
      </c>
      <c r="W6" s="83">
        <v>0.3605</v>
      </c>
      <c r="X6" s="83">
        <v>0.1963</v>
      </c>
      <c r="Z6" s="73">
        <v>1</v>
      </c>
      <c r="AA6" s="73">
        <v>1.4932</v>
      </c>
      <c r="AB6" s="73">
        <v>1.4759</v>
      </c>
      <c r="AC6" s="73">
        <v>1.443</v>
      </c>
      <c r="AD6" s="73">
        <v>1.0378</v>
      </c>
      <c r="AE6" s="73">
        <v>0.7504</v>
      </c>
      <c r="AF6" s="83">
        <v>0.6885</v>
      </c>
      <c r="AG6" s="83">
        <v>0.442</v>
      </c>
      <c r="AH6" s="83">
        <v>0.3499</v>
      </c>
      <c r="AI6" s="83">
        <v>0.168</v>
      </c>
    </row>
    <row r="7" s="51" customFormat="1" ht="15" spans="4:35">
      <c r="D7" s="73">
        <v>2</v>
      </c>
      <c r="E7" s="73">
        <v>0.6573</v>
      </c>
      <c r="F7" s="73">
        <v>0.6823</v>
      </c>
      <c r="G7" s="73">
        <v>0.6108</v>
      </c>
      <c r="H7" s="73">
        <v>0.5143</v>
      </c>
      <c r="I7" s="73">
        <v>0.4772</v>
      </c>
      <c r="J7" s="83">
        <v>0.4018</v>
      </c>
      <c r="K7" s="83">
        <v>0.238</v>
      </c>
      <c r="L7" s="83">
        <v>0.2584</v>
      </c>
      <c r="M7" s="83">
        <v>0.123</v>
      </c>
      <c r="O7" s="73">
        <v>2</v>
      </c>
      <c r="P7" s="73">
        <v>0.8673</v>
      </c>
      <c r="Q7" s="73">
        <v>0.7947</v>
      </c>
      <c r="R7" s="73">
        <v>0.777</v>
      </c>
      <c r="S7" s="73">
        <v>0.8904</v>
      </c>
      <c r="T7" s="73">
        <v>0.6825</v>
      </c>
      <c r="U7" s="83">
        <v>0.5366</v>
      </c>
      <c r="V7" s="83">
        <v>0.3988</v>
      </c>
      <c r="W7" s="83">
        <v>0.3411</v>
      </c>
      <c r="X7" s="83">
        <v>0.1294</v>
      </c>
      <c r="Z7" s="73">
        <v>2</v>
      </c>
      <c r="AA7" s="73">
        <v>1.4109</v>
      </c>
      <c r="AB7" s="73">
        <v>1.2154</v>
      </c>
      <c r="AC7" s="73">
        <v>0.9907</v>
      </c>
      <c r="AD7" s="73">
        <v>0.9637</v>
      </c>
      <c r="AE7" s="73">
        <v>0.8863</v>
      </c>
      <c r="AF7" s="83">
        <v>0.7673</v>
      </c>
      <c r="AG7" s="83">
        <v>0.486</v>
      </c>
      <c r="AH7" s="83">
        <v>0.3772</v>
      </c>
      <c r="AI7" s="83">
        <v>0.1226</v>
      </c>
    </row>
    <row r="8" s="51" customFormat="1" ht="15" spans="4:35">
      <c r="D8" s="73">
        <v>3</v>
      </c>
      <c r="E8" s="73">
        <v>0.6163</v>
      </c>
      <c r="F8" s="73">
        <v>0.4902</v>
      </c>
      <c r="G8" s="73">
        <v>0.6908</v>
      </c>
      <c r="H8" s="73">
        <v>0.5026</v>
      </c>
      <c r="I8" s="73">
        <v>0.5334</v>
      </c>
      <c r="J8" s="83">
        <v>0.4392</v>
      </c>
      <c r="K8" s="83">
        <v>0.3044</v>
      </c>
      <c r="L8" s="83">
        <v>0.215</v>
      </c>
      <c r="M8" s="83">
        <v>0.0816</v>
      </c>
      <c r="O8" s="73">
        <v>3</v>
      </c>
      <c r="P8" s="73">
        <v>0.9663</v>
      </c>
      <c r="Q8" s="73">
        <v>0.9627</v>
      </c>
      <c r="R8" s="73">
        <v>0.675</v>
      </c>
      <c r="S8" s="73">
        <v>0.7209</v>
      </c>
      <c r="T8" s="73">
        <v>0.5529</v>
      </c>
      <c r="U8" s="83">
        <v>0.5021</v>
      </c>
      <c r="V8" s="83">
        <v>0.3926</v>
      </c>
      <c r="W8" s="83">
        <v>0.2651</v>
      </c>
      <c r="X8" s="83">
        <v>0.0838</v>
      </c>
      <c r="Z8" s="73">
        <v>3</v>
      </c>
      <c r="AA8" s="73">
        <v>1.2393</v>
      </c>
      <c r="AB8" s="73">
        <v>1.1415</v>
      </c>
      <c r="AC8" s="73">
        <v>0.9211</v>
      </c>
      <c r="AD8" s="73">
        <v>0.8464</v>
      </c>
      <c r="AE8" s="73">
        <v>0.6994</v>
      </c>
      <c r="AF8" s="83">
        <v>0.6663</v>
      </c>
      <c r="AG8" s="83">
        <v>0.4285</v>
      </c>
      <c r="AH8" s="83">
        <v>0.2488</v>
      </c>
      <c r="AI8" s="83">
        <v>0.0839</v>
      </c>
    </row>
    <row r="9" s="51" customFormat="1" ht="15" spans="4:35">
      <c r="D9" s="73">
        <v>4</v>
      </c>
      <c r="E9" s="73">
        <v>0.6611</v>
      </c>
      <c r="F9" s="73">
        <v>0.5607</v>
      </c>
      <c r="G9" s="73">
        <v>0.4718</v>
      </c>
      <c r="H9" s="73">
        <v>0.5415</v>
      </c>
      <c r="I9" s="73">
        <v>0.5611</v>
      </c>
      <c r="J9" s="83">
        <v>0.4422</v>
      </c>
      <c r="K9" s="83">
        <v>0.3464</v>
      </c>
      <c r="L9" s="83">
        <v>0.2934</v>
      </c>
      <c r="M9" s="83">
        <v>0.155</v>
      </c>
      <c r="O9" s="73">
        <v>4</v>
      </c>
      <c r="P9" s="73">
        <v>0.8111</v>
      </c>
      <c r="Q9" s="73">
        <v>0.8925</v>
      </c>
      <c r="R9" s="73">
        <v>0.9228</v>
      </c>
      <c r="S9" s="73">
        <v>0.8554</v>
      </c>
      <c r="T9" s="73">
        <v>0.7794</v>
      </c>
      <c r="U9" s="83">
        <v>0.5091</v>
      </c>
      <c r="V9" s="83">
        <v>0.3474</v>
      </c>
      <c r="W9" s="83">
        <v>0.3132</v>
      </c>
      <c r="X9" s="83">
        <v>0.1599</v>
      </c>
      <c r="Z9" s="73">
        <v>4</v>
      </c>
      <c r="AA9" s="73">
        <v>1.1989</v>
      </c>
      <c r="AB9" s="73">
        <v>1.0709</v>
      </c>
      <c r="AC9" s="73">
        <v>1.0123</v>
      </c>
      <c r="AD9" s="73">
        <v>0.7796</v>
      </c>
      <c r="AE9" s="73">
        <v>0.6429</v>
      </c>
      <c r="AF9" s="83">
        <v>0.5111</v>
      </c>
      <c r="AG9" s="83">
        <v>0.5655</v>
      </c>
      <c r="AH9" s="83">
        <v>0.4346</v>
      </c>
      <c r="AI9" s="83">
        <v>0.1399</v>
      </c>
    </row>
    <row r="10" s="51" customFormat="1" ht="15" spans="4:35">
      <c r="D10" s="73">
        <v>5</v>
      </c>
      <c r="E10" s="73">
        <v>0.5338</v>
      </c>
      <c r="F10" s="73">
        <v>0.6276</v>
      </c>
      <c r="G10" s="73">
        <v>0.5381</v>
      </c>
      <c r="H10" s="73">
        <v>0.4581</v>
      </c>
      <c r="I10" s="73">
        <v>0.4672</v>
      </c>
      <c r="J10" s="83">
        <v>0.3468</v>
      </c>
      <c r="K10" s="83">
        <v>0.3451</v>
      </c>
      <c r="L10" s="83">
        <v>0.2157</v>
      </c>
      <c r="M10" s="83">
        <v>0.1166</v>
      </c>
      <c r="O10" s="73">
        <v>5</v>
      </c>
      <c r="P10" s="73">
        <v>0.7238</v>
      </c>
      <c r="Q10" s="73">
        <v>0.8024</v>
      </c>
      <c r="R10" s="73">
        <v>0.8233</v>
      </c>
      <c r="S10" s="73">
        <v>0.8116</v>
      </c>
      <c r="T10" s="73">
        <v>0.6004</v>
      </c>
      <c r="U10" s="83">
        <v>0.4266</v>
      </c>
      <c r="V10" s="83">
        <v>0.3265</v>
      </c>
      <c r="W10" s="83">
        <v>0.2755</v>
      </c>
      <c r="X10" s="83">
        <v>0.1141</v>
      </c>
      <c r="Z10" s="73">
        <v>5</v>
      </c>
      <c r="AA10" s="73">
        <v>1.4089</v>
      </c>
      <c r="AB10" s="73">
        <v>1.1288</v>
      </c>
      <c r="AC10" s="73">
        <v>1.057</v>
      </c>
      <c r="AD10" s="73">
        <v>1.0645</v>
      </c>
      <c r="AE10" s="73">
        <v>0.5409</v>
      </c>
      <c r="AF10" s="83">
        <v>0.6838</v>
      </c>
      <c r="AG10" s="83">
        <v>0.4269</v>
      </c>
      <c r="AH10" s="83">
        <v>0.3595</v>
      </c>
      <c r="AI10" s="83">
        <v>0.1035</v>
      </c>
    </row>
    <row r="11" s="51" customFormat="1" ht="15" spans="4:35">
      <c r="D11" s="73">
        <v>6</v>
      </c>
      <c r="E11" s="73">
        <v>0.5208</v>
      </c>
      <c r="F11" s="73">
        <v>0.6577</v>
      </c>
      <c r="G11" s="73">
        <v>0.6507</v>
      </c>
      <c r="H11" s="73">
        <v>0.5943</v>
      </c>
      <c r="I11" s="73">
        <v>0.4363</v>
      </c>
      <c r="J11" s="83">
        <v>0.4142</v>
      </c>
      <c r="K11" s="83">
        <v>0.3428</v>
      </c>
      <c r="L11" s="83">
        <v>0.301</v>
      </c>
      <c r="M11" s="83">
        <v>0.0964</v>
      </c>
      <c r="O11" s="73">
        <v>6</v>
      </c>
      <c r="P11" s="73">
        <v>0.9708</v>
      </c>
      <c r="Q11" s="73">
        <v>1.1638</v>
      </c>
      <c r="R11" s="73">
        <v>0.9254</v>
      </c>
      <c r="S11" s="73">
        <v>0.6747</v>
      </c>
      <c r="T11" s="73">
        <v>0.7395</v>
      </c>
      <c r="U11" s="83">
        <v>0.5558</v>
      </c>
      <c r="V11" s="83">
        <v>0.3352</v>
      </c>
      <c r="W11" s="83">
        <v>0.2472</v>
      </c>
      <c r="X11" s="83">
        <v>0.0979</v>
      </c>
      <c r="Z11" s="73">
        <v>6</v>
      </c>
      <c r="AA11" s="73">
        <v>1.2855</v>
      </c>
      <c r="AB11" s="73">
        <v>1.1773</v>
      </c>
      <c r="AC11" s="73">
        <v>1.0758</v>
      </c>
      <c r="AD11" s="73">
        <v>0.8005</v>
      </c>
      <c r="AE11" s="73">
        <v>0.7788</v>
      </c>
      <c r="AF11" s="83">
        <v>0.6708</v>
      </c>
      <c r="AG11" s="83">
        <v>0.3075</v>
      </c>
      <c r="AH11" s="83">
        <v>0.3831</v>
      </c>
      <c r="AI11" s="83">
        <v>0.089</v>
      </c>
    </row>
    <row r="12" s="51" customFormat="1" ht="15" spans="4:35">
      <c r="D12" s="73" t="s">
        <v>27</v>
      </c>
      <c r="E12" s="74">
        <f t="shared" ref="E12:M12" si="0">AVERAGE(E6:E11)</f>
        <v>0.609633333333333</v>
      </c>
      <c r="F12" s="74">
        <f t="shared" si="0"/>
        <v>0.616866666666667</v>
      </c>
      <c r="G12" s="74">
        <f t="shared" si="0"/>
        <v>0.590516666666667</v>
      </c>
      <c r="H12" s="74">
        <f t="shared" si="0"/>
        <v>0.5436</v>
      </c>
      <c r="I12" s="74">
        <f t="shared" si="0"/>
        <v>0.49615</v>
      </c>
      <c r="J12" s="74">
        <f t="shared" si="0"/>
        <v>0.4054</v>
      </c>
      <c r="K12" s="74">
        <f t="shared" si="0"/>
        <v>0.314566666666667</v>
      </c>
      <c r="L12" s="74">
        <f t="shared" si="0"/>
        <v>0.25915</v>
      </c>
      <c r="M12" s="74">
        <f t="shared" si="0"/>
        <v>0.127083333333333</v>
      </c>
      <c r="O12" s="73" t="s">
        <v>27</v>
      </c>
      <c r="P12" s="74">
        <f t="shared" ref="P12:X12" si="1">AVERAGE(P6:P11)</f>
        <v>0.887966666666667</v>
      </c>
      <c r="Q12" s="74">
        <f t="shared" si="1"/>
        <v>0.903616666666667</v>
      </c>
      <c r="R12" s="74">
        <f t="shared" si="1"/>
        <v>0.810483333333333</v>
      </c>
      <c r="S12" s="74">
        <f t="shared" si="1"/>
        <v>0.795</v>
      </c>
      <c r="T12" s="74">
        <f t="shared" si="1"/>
        <v>0.662316666666667</v>
      </c>
      <c r="U12" s="74">
        <f t="shared" si="1"/>
        <v>0.526216666666667</v>
      </c>
      <c r="V12" s="74">
        <f t="shared" si="1"/>
        <v>0.372683333333333</v>
      </c>
      <c r="W12" s="74">
        <f t="shared" si="1"/>
        <v>0.300433333333333</v>
      </c>
      <c r="X12" s="74">
        <f t="shared" si="1"/>
        <v>0.130233333333333</v>
      </c>
      <c r="Z12" s="73" t="s">
        <v>27</v>
      </c>
      <c r="AA12" s="74">
        <f t="shared" ref="AA12:AI12" si="2">AVERAGE(AA6:AA11)</f>
        <v>1.33945</v>
      </c>
      <c r="AB12" s="74">
        <f t="shared" si="2"/>
        <v>1.20163333333333</v>
      </c>
      <c r="AC12" s="74">
        <f t="shared" si="2"/>
        <v>1.08331666666667</v>
      </c>
      <c r="AD12" s="74">
        <f t="shared" si="2"/>
        <v>0.915416666666667</v>
      </c>
      <c r="AE12" s="74">
        <f t="shared" si="2"/>
        <v>0.71645</v>
      </c>
      <c r="AF12" s="74">
        <f t="shared" si="2"/>
        <v>0.664633333333333</v>
      </c>
      <c r="AG12" s="74">
        <f t="shared" si="2"/>
        <v>0.442733333333333</v>
      </c>
      <c r="AH12" s="74">
        <f t="shared" si="2"/>
        <v>0.35885</v>
      </c>
      <c r="AI12" s="74">
        <f t="shared" si="2"/>
        <v>0.117816666666667</v>
      </c>
    </row>
    <row r="13" s="51" customFormat="1" ht="15" spans="4:35">
      <c r="D13" s="73" t="s">
        <v>28</v>
      </c>
      <c r="E13" s="74">
        <f t="shared" ref="E13:M13" si="3">STDEV(E6:E11)</f>
        <v>0.0664420248537525</v>
      </c>
      <c r="F13" s="74">
        <f t="shared" si="3"/>
        <v>0.0769379663538533</v>
      </c>
      <c r="G13" s="74">
        <f t="shared" si="3"/>
        <v>0.0787703349406784</v>
      </c>
      <c r="H13" s="74">
        <f t="shared" si="3"/>
        <v>0.0691613765045202</v>
      </c>
      <c r="I13" s="74">
        <f t="shared" si="3"/>
        <v>0.0456422939826648</v>
      </c>
      <c r="J13" s="74">
        <f t="shared" si="3"/>
        <v>0.0355440009002926</v>
      </c>
      <c r="K13" s="74">
        <f t="shared" si="3"/>
        <v>0.0417696859775922</v>
      </c>
      <c r="L13" s="74">
        <f t="shared" si="3"/>
        <v>0.0371812721675846</v>
      </c>
      <c r="M13" s="74">
        <f t="shared" si="3"/>
        <v>0.0396536211040892</v>
      </c>
      <c r="O13" s="73" t="s">
        <v>28</v>
      </c>
      <c r="P13" s="74">
        <f t="shared" ref="P13:X13" si="4">STDEV(P6:P11)</f>
        <v>0.106198600116323</v>
      </c>
      <c r="Q13" s="74">
        <f t="shared" si="4"/>
        <v>0.143544215023339</v>
      </c>
      <c r="R13" s="74">
        <f t="shared" si="4"/>
        <v>0.100513529769214</v>
      </c>
      <c r="S13" s="74">
        <f t="shared" si="4"/>
        <v>0.081819044237879</v>
      </c>
      <c r="T13" s="74">
        <f t="shared" si="4"/>
        <v>0.0868767728835888</v>
      </c>
      <c r="U13" s="74">
        <f t="shared" si="4"/>
        <v>0.0662699152456578</v>
      </c>
      <c r="V13" s="74">
        <f t="shared" si="4"/>
        <v>0.0429287976382599</v>
      </c>
      <c r="W13" s="74">
        <f t="shared" si="4"/>
        <v>0.0450081622227199</v>
      </c>
      <c r="X13" s="74">
        <f t="shared" si="4"/>
        <v>0.0417310276253373</v>
      </c>
      <c r="Z13" s="73" t="s">
        <v>28</v>
      </c>
      <c r="AA13" s="74">
        <f t="shared" ref="AA13:AI13" si="5">STDEV(AA6:AA11)</f>
        <v>0.115119411916497</v>
      </c>
      <c r="AB13" s="74">
        <f t="shared" si="5"/>
        <v>0.142839597684489</v>
      </c>
      <c r="AC13" s="74">
        <f t="shared" si="5"/>
        <v>0.184421597614452</v>
      </c>
      <c r="AD13" s="74">
        <f t="shared" si="5"/>
        <v>0.123247805930437</v>
      </c>
      <c r="AE13" s="74">
        <f t="shared" si="5"/>
        <v>0.11866528978602</v>
      </c>
      <c r="AF13" s="74">
        <f t="shared" si="5"/>
        <v>0.0837743556624977</v>
      </c>
      <c r="AG13" s="74">
        <f t="shared" si="5"/>
        <v>0.0844813983470128</v>
      </c>
      <c r="AH13" s="74">
        <f t="shared" si="5"/>
        <v>0.0614074506880069</v>
      </c>
      <c r="AI13" s="74">
        <f t="shared" si="5"/>
        <v>0.0322943596726529</v>
      </c>
    </row>
    <row r="14" s="51" customFormat="1" ht="15" spans="4:35">
      <c r="D14" s="73" t="s">
        <v>25</v>
      </c>
      <c r="E14" s="74"/>
      <c r="F14" s="74">
        <f>TTEST(E6:E11,F6:F11,2,2)</f>
        <v>0.865113200988666</v>
      </c>
      <c r="G14" s="74">
        <f>TTEST(E6:E11,G6:G11,2,2)</f>
        <v>0.659243746104964</v>
      </c>
      <c r="H14" s="74">
        <f>TTEST(E6:E11,H6:H11,2,2)</f>
        <v>0.122588030856563</v>
      </c>
      <c r="I14" s="74">
        <f>TTEST(E6:E11,I6:I11,2,2)</f>
        <v>0.00624221476009431</v>
      </c>
      <c r="J14" s="74">
        <f>TTEST(E6:E11,J6:J11,2,2)</f>
        <v>5.78781773390567e-5</v>
      </c>
      <c r="K14" s="84">
        <f>TTEST(E6:E11,K6:K11,2,2)</f>
        <v>3.36336942756144e-6</v>
      </c>
      <c r="L14" s="84">
        <f>TTEST(E6:E11,L6:L11,2,2)</f>
        <v>5.23487315200677e-7</v>
      </c>
      <c r="M14" s="74"/>
      <c r="O14" s="73" t="s">
        <v>25</v>
      </c>
      <c r="P14" s="74"/>
      <c r="Q14" s="74">
        <f>TTEST(P6:P11,Q6:Q11,2,2)</f>
        <v>0.834324625467885</v>
      </c>
      <c r="R14" s="74">
        <f>TTEST(P6:P11,R6:R11,2,2)</f>
        <v>0.223431873928739</v>
      </c>
      <c r="S14" s="74">
        <f>TTEST(P6:P11,S6:S11,2,2)</f>
        <v>0.120233604795099</v>
      </c>
      <c r="T14" s="74">
        <f>TTEST(P6:P11,T6:T11,2,2)</f>
        <v>0.0024056026942552</v>
      </c>
      <c r="U14" s="74">
        <f>TTEST(P6:P11,U6:U11,2,2)</f>
        <v>3.38048272717417e-5</v>
      </c>
      <c r="V14" s="84">
        <f>TTEST(P6:P11,V6:V11,2,2)</f>
        <v>6.48794500096243e-7</v>
      </c>
      <c r="W14" s="84">
        <f>TTEST(P6:P11,W6:W11,2,2)</f>
        <v>2.02276168933865e-7</v>
      </c>
      <c r="X14" s="74"/>
      <c r="Z14" s="73" t="s">
        <v>127</v>
      </c>
      <c r="AA14" s="74"/>
      <c r="AB14" s="74">
        <f>TTEST(AA6:AA11,AB6:AB11,2,2)</f>
        <v>0.0955782659450544</v>
      </c>
      <c r="AC14" s="74">
        <f>TTEST(AA6:AA11,AC6:AC11,2,2)</f>
        <v>0.0162214321599589</v>
      </c>
      <c r="AD14" s="74">
        <f>TTEST(AA6:AA11,AD6:AD11,2,2)</f>
        <v>0.000107086534731363</v>
      </c>
      <c r="AE14" s="74">
        <f>TTEST(AA6:AA11,AE6:AE11,2,2)</f>
        <v>3.29544937603826e-6</v>
      </c>
      <c r="AF14" s="74">
        <f>TTEST(AA6:AA11,AF6:AF11,2,2)</f>
        <v>3.98387482077472e-7</v>
      </c>
      <c r="AG14" s="84">
        <f>TTEST(AA6:AA11,AG6:AG11,2,2)</f>
        <v>2.74422669653456e-8</v>
      </c>
      <c r="AH14" s="84">
        <f>TTEST(AA6:AA11,AH6:AH11,2,2)</f>
        <v>4.8168008485147e-9</v>
      </c>
      <c r="AI14" s="74"/>
    </row>
    <row r="15" s="51" customFormat="1" ht="15" spans="4:13">
      <c r="D15" s="75"/>
      <c r="E15" s="75"/>
      <c r="F15" s="75"/>
      <c r="G15" s="75"/>
      <c r="H15" s="75"/>
      <c r="I15" s="75"/>
      <c r="J15" s="75"/>
      <c r="K15" s="75"/>
      <c r="L15" s="75"/>
      <c r="M15" s="75"/>
    </row>
    <row r="16" s="51" customFormat="1" ht="15" spans="4:13">
      <c r="D16" s="75"/>
      <c r="E16" s="75"/>
      <c r="F16" s="75"/>
      <c r="G16" s="75"/>
      <c r="H16" s="75"/>
      <c r="I16" s="75"/>
      <c r="J16" s="75"/>
      <c r="K16" s="75"/>
      <c r="L16" s="75"/>
      <c r="M16" s="75"/>
    </row>
    <row r="17" s="51" customFormat="1" ht="15" spans="4:34">
      <c r="D17" s="76"/>
      <c r="E17" s="72">
        <v>0</v>
      </c>
      <c r="F17" s="72">
        <v>30</v>
      </c>
      <c r="G17" s="72">
        <v>40</v>
      </c>
      <c r="H17" s="72">
        <v>50</v>
      </c>
      <c r="I17" s="72">
        <v>60</v>
      </c>
      <c r="J17" s="72">
        <v>65</v>
      </c>
      <c r="K17" s="72">
        <v>70</v>
      </c>
      <c r="L17" s="72">
        <v>80</v>
      </c>
      <c r="M17" s="75"/>
      <c r="O17" s="76"/>
      <c r="P17" s="72">
        <v>0</v>
      </c>
      <c r="Q17" s="72">
        <v>30</v>
      </c>
      <c r="R17" s="72">
        <v>40</v>
      </c>
      <c r="S17" s="72">
        <v>50</v>
      </c>
      <c r="T17" s="72">
        <v>60</v>
      </c>
      <c r="U17" s="72">
        <v>65</v>
      </c>
      <c r="V17" s="72">
        <v>70</v>
      </c>
      <c r="W17" s="72">
        <v>80</v>
      </c>
      <c r="Z17" s="76"/>
      <c r="AA17" s="72" t="s">
        <v>125</v>
      </c>
      <c r="AB17" s="72">
        <v>30</v>
      </c>
      <c r="AC17" s="72">
        <v>40</v>
      </c>
      <c r="AD17" s="72">
        <v>50</v>
      </c>
      <c r="AE17" s="72">
        <v>60</v>
      </c>
      <c r="AF17" s="72">
        <v>65</v>
      </c>
      <c r="AG17" s="72">
        <v>70</v>
      </c>
      <c r="AH17" s="72">
        <v>80</v>
      </c>
    </row>
    <row r="18" s="51" customFormat="1" ht="15" spans="4:34">
      <c r="D18" s="73">
        <v>1</v>
      </c>
      <c r="E18" s="77">
        <f t="shared" ref="E18:E23" si="6">(E6-$M$12)/($E$12-$M$12)</f>
        <v>1.12199081269644</v>
      </c>
      <c r="F18" s="77">
        <f t="shared" ref="F18:F23" si="7">(F6-$M$12)/($E$12-$M$12)</f>
        <v>1.15141781507961</v>
      </c>
      <c r="G18" s="77">
        <f t="shared" ref="G18:G23" si="8">(G6-$M$12)/($E$12-$M$12)</f>
        <v>0.940455220529824</v>
      </c>
      <c r="H18" s="77">
        <f t="shared" ref="H18:H23" si="9">(H6-$M$12)/($E$12-$M$12)</f>
        <v>1.08531067592305</v>
      </c>
      <c r="I18" s="77">
        <f t="shared" ref="I18:I23" si="10">(I6-$M$12)/($E$12-$M$12)</f>
        <v>0.776327150899734</v>
      </c>
      <c r="J18" s="77">
        <f t="shared" ref="J18:J23" si="11">(J6-$M$12)/($E$12-$M$12)</f>
        <v>0.541118364245501</v>
      </c>
      <c r="K18" s="77">
        <f t="shared" ref="K18:K23" si="12">(K6-$M$12)/($E$12-$M$12)</f>
        <v>0.380513245604946</v>
      </c>
      <c r="L18" s="77">
        <f t="shared" ref="L18:L23" si="13">(L6-$M$12)/($E$12-$M$12)</f>
        <v>0.299070908023348</v>
      </c>
      <c r="M18" s="75"/>
      <c r="O18" s="73">
        <v>1</v>
      </c>
      <c r="P18" s="77">
        <v>1.13267640330811</v>
      </c>
      <c r="Q18" s="77">
        <v>0.891298609889143</v>
      </c>
      <c r="R18" s="77">
        <v>0.803932781981348</v>
      </c>
      <c r="S18" s="77">
        <v>0.906343480556044</v>
      </c>
      <c r="T18" s="77">
        <v>0.645301777230336</v>
      </c>
      <c r="U18" s="77">
        <v>0.655727608657399</v>
      </c>
      <c r="V18" s="77">
        <v>0.4030001759634</v>
      </c>
      <c r="W18" s="77">
        <v>0.303888791131445</v>
      </c>
      <c r="Z18" s="73">
        <v>1</v>
      </c>
      <c r="AA18" s="77">
        <v>1.12585609429998</v>
      </c>
      <c r="AB18" s="77">
        <v>1.11169472564054</v>
      </c>
      <c r="AC18" s="77">
        <v>1.0847635679009</v>
      </c>
      <c r="AD18" s="77">
        <v>0.753076482305111</v>
      </c>
      <c r="AE18" s="77">
        <v>0.517817675789244</v>
      </c>
      <c r="AF18" s="77">
        <v>0.467147807580016</v>
      </c>
      <c r="AG18" s="77">
        <v>0.265368768588502</v>
      </c>
      <c r="AH18" s="77">
        <v>0.189977898441977</v>
      </c>
    </row>
    <row r="19" s="51" customFormat="1" ht="15" spans="4:34">
      <c r="D19" s="73">
        <v>2</v>
      </c>
      <c r="E19" s="77">
        <f t="shared" si="6"/>
        <v>1.09878078264774</v>
      </c>
      <c r="F19" s="77">
        <f t="shared" si="7"/>
        <v>1.15058888543502</v>
      </c>
      <c r="G19" s="77">
        <f t="shared" si="8"/>
        <v>1.00241771146341</v>
      </c>
      <c r="H19" s="77">
        <f t="shared" si="9"/>
        <v>0.802438434704521</v>
      </c>
      <c r="I19" s="77">
        <f t="shared" si="10"/>
        <v>0.725555210168204</v>
      </c>
      <c r="J19" s="77">
        <f t="shared" si="11"/>
        <v>0.569301972161779</v>
      </c>
      <c r="K19" s="77">
        <f t="shared" si="12"/>
        <v>0.229855282699548</v>
      </c>
      <c r="L19" s="77">
        <f t="shared" si="13"/>
        <v>0.272130694573965</v>
      </c>
      <c r="M19" s="75"/>
      <c r="O19" s="73">
        <v>2</v>
      </c>
      <c r="P19" s="77">
        <v>0.972725673060003</v>
      </c>
      <c r="Q19" s="77">
        <v>0.87691360197079</v>
      </c>
      <c r="R19" s="77">
        <v>0.85355446067218</v>
      </c>
      <c r="S19" s="77">
        <v>1.00321133204293</v>
      </c>
      <c r="T19" s="77">
        <v>0.728840401196551</v>
      </c>
      <c r="U19" s="77">
        <v>0.536292451170157</v>
      </c>
      <c r="V19" s="77">
        <v>0.354434277670245</v>
      </c>
      <c r="W19" s="77">
        <v>0.278286116487771</v>
      </c>
      <c r="Z19" s="73">
        <v>2</v>
      </c>
      <c r="AA19" s="77">
        <v>1.05848727113973</v>
      </c>
      <c r="AB19" s="77">
        <v>0.898455619525771</v>
      </c>
      <c r="AC19" s="77">
        <v>0.714521542197604</v>
      </c>
      <c r="AD19" s="77">
        <v>0.692419984174193</v>
      </c>
      <c r="AE19" s="77">
        <v>0.629062184507081</v>
      </c>
      <c r="AF19" s="77">
        <v>0.531651613959453</v>
      </c>
      <c r="AG19" s="77">
        <v>0.301386122404431</v>
      </c>
      <c r="AH19" s="77">
        <v>0.212325029332315</v>
      </c>
    </row>
    <row r="20" s="51" customFormat="1" ht="15" spans="4:34">
      <c r="D20" s="73">
        <v>3</v>
      </c>
      <c r="E20" s="77">
        <f t="shared" si="6"/>
        <v>1.01381549407661</v>
      </c>
      <c r="F20" s="77">
        <f t="shared" si="7"/>
        <v>0.752495423617587</v>
      </c>
      <c r="G20" s="77">
        <f t="shared" si="8"/>
        <v>1.16820364038269</v>
      </c>
      <c r="H20" s="77">
        <f t="shared" si="9"/>
        <v>0.778192242600076</v>
      </c>
      <c r="I20" s="77">
        <f t="shared" si="10"/>
        <v>0.842019825234</v>
      </c>
      <c r="J20" s="77">
        <f t="shared" si="11"/>
        <v>0.646806893931544</v>
      </c>
      <c r="K20" s="77">
        <f t="shared" si="12"/>
        <v>0.367457603702552</v>
      </c>
      <c r="L20" s="77">
        <f t="shared" si="13"/>
        <v>0.182191828135254</v>
      </c>
      <c r="M20" s="75"/>
      <c r="O20" s="73">
        <v>3</v>
      </c>
      <c r="P20" s="77">
        <v>1.10337849727257</v>
      </c>
      <c r="Q20" s="77">
        <v>1.09862748548302</v>
      </c>
      <c r="R20" s="77">
        <v>0.718942459968327</v>
      </c>
      <c r="S20" s="77">
        <v>0.779517860285061</v>
      </c>
      <c r="T20" s="77">
        <v>0.557803976772831</v>
      </c>
      <c r="U20" s="77">
        <v>0.490761921520324</v>
      </c>
      <c r="V20" s="77">
        <v>0.346251979588246</v>
      </c>
      <c r="W20" s="77">
        <v>0.177986978708429</v>
      </c>
      <c r="Z20" s="73">
        <v>3</v>
      </c>
      <c r="AA20" s="77">
        <v>0.918019591257606</v>
      </c>
      <c r="AB20" s="77">
        <v>0.837962836639472</v>
      </c>
      <c r="AC20" s="77">
        <v>0.657548637070588</v>
      </c>
      <c r="AD20" s="77">
        <v>0.596400993205817</v>
      </c>
      <c r="AE20" s="77">
        <v>0.476070288411689</v>
      </c>
      <c r="AF20" s="77">
        <v>0.448975415427433</v>
      </c>
      <c r="AG20" s="77">
        <v>0.254317989576796</v>
      </c>
      <c r="AH20" s="77">
        <v>0.107219842287648</v>
      </c>
    </row>
    <row r="21" s="51" customFormat="1" ht="15" spans="4:34">
      <c r="D21" s="73">
        <v>4</v>
      </c>
      <c r="E21" s="77">
        <f t="shared" si="6"/>
        <v>1.10665561427141</v>
      </c>
      <c r="F21" s="77">
        <f t="shared" si="7"/>
        <v>0.898594273477705</v>
      </c>
      <c r="G21" s="77">
        <f t="shared" si="8"/>
        <v>0.714364659966152</v>
      </c>
      <c r="H21" s="77">
        <f t="shared" si="9"/>
        <v>0.858805650537077</v>
      </c>
      <c r="I21" s="77">
        <f t="shared" si="10"/>
        <v>0.899423203122302</v>
      </c>
      <c r="J21" s="77">
        <f t="shared" si="11"/>
        <v>0.653023866266017</v>
      </c>
      <c r="K21" s="77">
        <f t="shared" si="12"/>
        <v>0.454495216385176</v>
      </c>
      <c r="L21" s="77">
        <f t="shared" si="13"/>
        <v>0.344662038476151</v>
      </c>
      <c r="M21" s="75"/>
      <c r="O21" s="73">
        <v>4</v>
      </c>
      <c r="P21" s="77">
        <v>0.898557100123174</v>
      </c>
      <c r="Q21" s="77">
        <v>1.00598275558684</v>
      </c>
      <c r="R21" s="77">
        <v>1.04597043814887</v>
      </c>
      <c r="S21" s="77">
        <v>0.957020939644554</v>
      </c>
      <c r="T21" s="77">
        <v>0.856721801865212</v>
      </c>
      <c r="U21" s="77">
        <v>0.5</v>
      </c>
      <c r="V21" s="77">
        <v>0.286600387119479</v>
      </c>
      <c r="W21" s="77">
        <v>0.241465775118775</v>
      </c>
      <c r="Z21" s="73">
        <v>4</v>
      </c>
      <c r="AA21" s="77">
        <v>0.884949111844798</v>
      </c>
      <c r="AB21" s="77">
        <v>0.780171355289367</v>
      </c>
      <c r="AC21" s="77">
        <v>0.732202788616333</v>
      </c>
      <c r="AD21" s="77">
        <v>0.541720101503452</v>
      </c>
      <c r="AE21" s="77">
        <v>0.429820731807143</v>
      </c>
      <c r="AF21" s="77">
        <v>0.321932385603973</v>
      </c>
      <c r="AG21" s="77">
        <v>0.366462932140031</v>
      </c>
      <c r="AH21" s="77">
        <v>0.259311304537641</v>
      </c>
    </row>
    <row r="22" s="51" customFormat="1" ht="15" spans="4:34">
      <c r="D22" s="73">
        <v>5</v>
      </c>
      <c r="E22" s="77">
        <f t="shared" si="6"/>
        <v>0.842848754878596</v>
      </c>
      <c r="F22" s="77">
        <f t="shared" si="7"/>
        <v>1.03723275653646</v>
      </c>
      <c r="G22" s="77">
        <f t="shared" si="8"/>
        <v>0.851759748558008</v>
      </c>
      <c r="H22" s="77">
        <f t="shared" si="9"/>
        <v>0.685973819638725</v>
      </c>
      <c r="I22" s="77">
        <f t="shared" si="10"/>
        <v>0.704831969053293</v>
      </c>
      <c r="J22" s="77">
        <f t="shared" si="11"/>
        <v>0.455324146029772</v>
      </c>
      <c r="K22" s="77">
        <f t="shared" si="12"/>
        <v>0.451801195040238</v>
      </c>
      <c r="L22" s="77">
        <f t="shared" si="13"/>
        <v>0.183642455013297</v>
      </c>
      <c r="M22" s="75"/>
      <c r="O22" s="73">
        <v>5</v>
      </c>
      <c r="P22" s="77">
        <v>0.783345064226641</v>
      </c>
      <c r="Q22" s="77">
        <v>0.887075488298434</v>
      </c>
      <c r="R22" s="77">
        <v>0.914657751187753</v>
      </c>
      <c r="S22" s="77">
        <v>0.899216962871723</v>
      </c>
      <c r="T22" s="77">
        <v>0.62049093788492</v>
      </c>
      <c r="U22" s="77">
        <v>0.39112264648953</v>
      </c>
      <c r="V22" s="77">
        <v>0.25901812423016</v>
      </c>
      <c r="W22" s="77">
        <v>0.191712123878233</v>
      </c>
      <c r="Z22" s="73">
        <v>5</v>
      </c>
      <c r="AA22" s="77">
        <v>1.05685011869355</v>
      </c>
      <c r="AB22" s="77">
        <v>0.827566918606238</v>
      </c>
      <c r="AC22" s="77">
        <v>0.768793145788425</v>
      </c>
      <c r="AD22" s="77">
        <v>0.774932467461595</v>
      </c>
      <c r="AE22" s="77">
        <v>0.346325957052034</v>
      </c>
      <c r="AF22" s="77">
        <v>0.463300499331496</v>
      </c>
      <c r="AG22" s="77">
        <v>0.253008267619853</v>
      </c>
      <c r="AH22" s="77">
        <v>0.197836230183634</v>
      </c>
    </row>
    <row r="23" s="51" customFormat="1" ht="15" spans="4:34">
      <c r="D23" s="73">
        <v>6</v>
      </c>
      <c r="E23" s="77">
        <f t="shared" si="6"/>
        <v>0.815908541429213</v>
      </c>
      <c r="F23" s="77">
        <f t="shared" si="7"/>
        <v>1.09960971229234</v>
      </c>
      <c r="G23" s="77">
        <f t="shared" si="8"/>
        <v>1.0851034435119</v>
      </c>
      <c r="H23" s="77">
        <f t="shared" si="9"/>
        <v>0.968224363623804</v>
      </c>
      <c r="I23" s="77">
        <f t="shared" si="10"/>
        <v>0.64079715400822</v>
      </c>
      <c r="J23" s="77">
        <f t="shared" si="11"/>
        <v>0.594998791144268</v>
      </c>
      <c r="K23" s="77">
        <f t="shared" si="12"/>
        <v>0.447034849583808</v>
      </c>
      <c r="L23" s="77">
        <f t="shared" si="13"/>
        <v>0.360411701723483</v>
      </c>
      <c r="M23" s="75"/>
      <c r="O23" s="73">
        <v>6</v>
      </c>
      <c r="P23" s="77">
        <v>1.1093172620095</v>
      </c>
      <c r="Q23" s="77">
        <v>1.36402428294915</v>
      </c>
      <c r="R23" s="77">
        <v>1.04940172444132</v>
      </c>
      <c r="S23" s="77">
        <v>0.718546542319198</v>
      </c>
      <c r="T23" s="77">
        <v>0.804064754531058</v>
      </c>
      <c r="U23" s="77">
        <v>0.561631180714412</v>
      </c>
      <c r="V23" s="77">
        <v>0.270499736054901</v>
      </c>
      <c r="W23" s="77">
        <v>0.154363892310399</v>
      </c>
      <c r="Z23" s="73">
        <v>6</v>
      </c>
      <c r="AA23" s="77">
        <v>0.955837812764332</v>
      </c>
      <c r="AB23" s="77">
        <v>0.867267865426069</v>
      </c>
      <c r="AC23" s="77">
        <v>0.784182378782504</v>
      </c>
      <c r="AD23" s="77">
        <v>0.558828344566018</v>
      </c>
      <c r="AE23" s="77">
        <v>0.54106524052498</v>
      </c>
      <c r="AF23" s="77">
        <v>0.452659008431335</v>
      </c>
      <c r="AG23" s="77">
        <v>0.15527026658299</v>
      </c>
      <c r="AH23" s="77">
        <v>0.217154629048542</v>
      </c>
    </row>
    <row r="24" s="51" customFormat="1" ht="15" spans="4:34">
      <c r="D24" s="73" t="s">
        <v>27</v>
      </c>
      <c r="E24" s="78">
        <f t="shared" ref="E24:L24" si="14">AVERAGE(E18:E23)</f>
        <v>1</v>
      </c>
      <c r="F24" s="78">
        <f t="shared" si="14"/>
        <v>1.01498981107312</v>
      </c>
      <c r="G24" s="78">
        <f t="shared" si="14"/>
        <v>0.960384070735329</v>
      </c>
      <c r="H24" s="78">
        <f t="shared" si="14"/>
        <v>0.863157531171209</v>
      </c>
      <c r="I24" s="78">
        <f t="shared" si="14"/>
        <v>0.764825752080959</v>
      </c>
      <c r="J24" s="78">
        <f t="shared" si="14"/>
        <v>0.576762338963147</v>
      </c>
      <c r="K24" s="78">
        <f t="shared" si="14"/>
        <v>0.388526232169378</v>
      </c>
      <c r="L24" s="78">
        <f t="shared" si="14"/>
        <v>0.273684937657583</v>
      </c>
      <c r="M24" s="75"/>
      <c r="O24" s="73" t="s">
        <v>27</v>
      </c>
      <c r="P24" s="78">
        <v>1</v>
      </c>
      <c r="Q24" s="78">
        <v>1.02065370402956</v>
      </c>
      <c r="R24" s="78">
        <v>0.897743269399965</v>
      </c>
      <c r="S24" s="78">
        <v>0.877309519619919</v>
      </c>
      <c r="T24" s="78">
        <v>0.702203941580151</v>
      </c>
      <c r="U24" s="78">
        <v>0.522589301425304</v>
      </c>
      <c r="V24" s="78">
        <v>0.319967446771072</v>
      </c>
      <c r="W24" s="78">
        <v>0.224617279605842</v>
      </c>
      <c r="Z24" s="73" t="s">
        <v>27</v>
      </c>
      <c r="AA24" s="78">
        <v>1</v>
      </c>
      <c r="AB24" s="78">
        <v>0.887186553521242</v>
      </c>
      <c r="AC24" s="78">
        <v>0.790335343392726</v>
      </c>
      <c r="AD24" s="78">
        <v>0.652896395536031</v>
      </c>
      <c r="AE24" s="78">
        <v>0.490027013015362</v>
      </c>
      <c r="AF24" s="78">
        <v>0.447611121722284</v>
      </c>
      <c r="AG24" s="78">
        <v>0.265969057818767</v>
      </c>
      <c r="AH24" s="78">
        <v>0.197304155638626</v>
      </c>
    </row>
    <row r="25" s="51" customFormat="1" ht="15" spans="4:34">
      <c r="D25" s="73" t="s">
        <v>28</v>
      </c>
      <c r="E25" s="78">
        <f t="shared" ref="E25:L25" si="15">STDEV(E18:E23)</f>
        <v>0.137689410120718</v>
      </c>
      <c r="F25" s="78">
        <f t="shared" si="15"/>
        <v>0.159440402764176</v>
      </c>
      <c r="G25" s="78">
        <f t="shared" si="15"/>
        <v>0.163237664367793</v>
      </c>
      <c r="H25" s="78">
        <f t="shared" si="15"/>
        <v>0.143324788114227</v>
      </c>
      <c r="I25" s="78">
        <f t="shared" si="15"/>
        <v>0.0945856263240385</v>
      </c>
      <c r="J25" s="78">
        <f t="shared" si="15"/>
        <v>0.0736586900845354</v>
      </c>
      <c r="K25" s="78">
        <f t="shared" si="15"/>
        <v>0.0865603273807735</v>
      </c>
      <c r="L25" s="78">
        <f t="shared" si="15"/>
        <v>0.0770516468087962</v>
      </c>
      <c r="M25" s="75"/>
      <c r="O25" s="73" t="s">
        <v>28</v>
      </c>
      <c r="P25" s="78">
        <v>0.140153000329478</v>
      </c>
      <c r="Q25" s="78">
        <v>0.189438960527018</v>
      </c>
      <c r="R25" s="78">
        <v>0.132650268039609</v>
      </c>
      <c r="S25" s="78">
        <v>0.107978678828805</v>
      </c>
      <c r="T25" s="78">
        <v>0.114653492279943</v>
      </c>
      <c r="U25" s="78">
        <v>0.0874580968401254</v>
      </c>
      <c r="V25" s="78">
        <v>0.0566542288029121</v>
      </c>
      <c r="W25" s="78">
        <v>0.0593984192627837</v>
      </c>
      <c r="Z25" s="73" t="s">
        <v>28</v>
      </c>
      <c r="AA25" s="78">
        <v>0.0942340134108679</v>
      </c>
      <c r="AB25" s="78">
        <v>0.116925098380166</v>
      </c>
      <c r="AC25" s="78">
        <v>0.150963134831334</v>
      </c>
      <c r="AD25" s="78">
        <v>0.100887723482581</v>
      </c>
      <c r="AE25" s="78">
        <v>0.0971365847248379</v>
      </c>
      <c r="AF25" s="78">
        <v>0.0685756956499479</v>
      </c>
      <c r="AG25" s="78">
        <v>0.0691544639802011</v>
      </c>
      <c r="AH25" s="78">
        <v>0.0502666790537315</v>
      </c>
    </row>
    <row r="26" s="51" customFormat="1" ht="15" spans="4:34">
      <c r="D26" s="73" t="s">
        <v>25</v>
      </c>
      <c r="E26" s="78"/>
      <c r="F26" s="79">
        <f>TTEST(E18:E23,F18:F23,2,2)</f>
        <v>0.865113200988667</v>
      </c>
      <c r="G26" s="79">
        <f>TTEST(E18:E23,G18:G23,2,2)</f>
        <v>0.659243746104963</v>
      </c>
      <c r="H26" s="79">
        <f>TTEST(E18:E23,H18:H23,2,2)</f>
        <v>0.122588030856563</v>
      </c>
      <c r="I26" s="79">
        <f>TTEST(E18:E23,I18:I23,2,2)</f>
        <v>0.00624221476009434</v>
      </c>
      <c r="J26" s="79">
        <f>TTEST(E18:E23,J18:J23,2,2)</f>
        <v>5.78781773390566e-5</v>
      </c>
      <c r="K26" s="85">
        <f>TTEST(E18:E23,K18:K23,2,2)</f>
        <v>3.36336942756144e-6</v>
      </c>
      <c r="L26" s="85">
        <f>TTEST(E18:E23,L18:L23,2,2)</f>
        <v>5.23487315200677e-7</v>
      </c>
      <c r="M26" s="75"/>
      <c r="O26" s="73" t="s">
        <v>25</v>
      </c>
      <c r="P26" s="78"/>
      <c r="Q26" s="85">
        <v>0.834324625467884</v>
      </c>
      <c r="R26" s="79">
        <v>0.223431873928739</v>
      </c>
      <c r="S26" s="79">
        <v>0.120233604795099</v>
      </c>
      <c r="T26" s="79">
        <v>0.00240560269425521</v>
      </c>
      <c r="U26" s="79">
        <v>3.38048272717417e-5</v>
      </c>
      <c r="V26" s="85">
        <v>6.48794500096244e-7</v>
      </c>
      <c r="W26" s="85">
        <v>2.02276168933865e-7</v>
      </c>
      <c r="Z26" s="73" t="s">
        <v>127</v>
      </c>
      <c r="AA26" s="78"/>
      <c r="AB26" s="79">
        <v>0.0955782659450538</v>
      </c>
      <c r="AC26" s="79">
        <v>0.0162214321599589</v>
      </c>
      <c r="AD26" s="79">
        <v>0.000107086534731362</v>
      </c>
      <c r="AE26" s="79">
        <v>3.29544937603824e-6</v>
      </c>
      <c r="AF26" s="79">
        <v>3.98387482077472e-7</v>
      </c>
      <c r="AG26" s="85">
        <v>2.74422669653455e-8</v>
      </c>
      <c r="AH26" s="85">
        <v>4.8168008485147e-9</v>
      </c>
    </row>
    <row r="27" s="51" customFormat="1" ht="15" spans="4:13">
      <c r="D27" s="75"/>
      <c r="E27" s="75"/>
      <c r="F27" s="75"/>
      <c r="G27" s="75"/>
      <c r="H27" s="75"/>
      <c r="I27" s="75"/>
      <c r="J27" s="75"/>
      <c r="K27" s="75"/>
      <c r="L27" s="75"/>
      <c r="M27" s="75"/>
    </row>
    <row r="28" s="51" customFormat="1" spans="4:7">
      <c r="D28" s="80"/>
      <c r="E28" s="80"/>
      <c r="F28" s="80"/>
      <c r="G28" s="80"/>
    </row>
    <row r="29" s="51" customFormat="1" spans="4:7">
      <c r="D29" s="80"/>
      <c r="E29" s="80"/>
      <c r="F29" s="80"/>
      <c r="G29" s="80"/>
    </row>
    <row r="30" s="51" customFormat="1" spans="4:7">
      <c r="D30" s="80"/>
      <c r="E30" s="80"/>
      <c r="F30" s="80"/>
      <c r="G30" s="80"/>
    </row>
    <row r="31" s="51" customFormat="1" spans="1:7">
      <c r="A31" s="81"/>
      <c r="B31" s="81"/>
      <c r="D31" s="80"/>
      <c r="E31" s="80"/>
      <c r="F31" s="80"/>
      <c r="G31" s="80"/>
    </row>
    <row r="32" s="51" customFormat="1" spans="1:7">
      <c r="A32" s="81"/>
      <c r="B32" s="81"/>
      <c r="D32" s="80"/>
      <c r="E32" s="80"/>
      <c r="F32" s="80"/>
      <c r="G32" s="80"/>
    </row>
    <row r="33" s="51" customFormat="1" spans="1:7">
      <c r="A33" s="81"/>
      <c r="B33" s="81"/>
      <c r="D33" s="80"/>
      <c r="E33" s="80"/>
      <c r="F33" s="80"/>
      <c r="G33" s="80"/>
    </row>
    <row r="34" s="51" customFormat="1" spans="1:7">
      <c r="A34" s="81"/>
      <c r="B34" s="81"/>
      <c r="D34" s="80"/>
      <c r="E34" s="80"/>
      <c r="F34" s="80"/>
      <c r="G34" s="80"/>
    </row>
    <row r="35" s="51" customFormat="1" spans="1:6">
      <c r="A35" s="81"/>
      <c r="B35" s="81"/>
      <c r="E35" s="80"/>
      <c r="F35" s="80"/>
    </row>
    <row r="36" s="51" customFormat="1" spans="1:6">
      <c r="A36" s="81"/>
      <c r="B36" s="81"/>
      <c r="E36" s="80"/>
      <c r="F36" s="80"/>
    </row>
    <row r="37" s="51" customFormat="1" spans="1:2">
      <c r="A37" s="81"/>
      <c r="B37" s="81"/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O20"/>
  <sheetViews>
    <sheetView workbookViewId="0">
      <selection activeCell="L40" sqref="L40"/>
    </sheetView>
  </sheetViews>
  <sheetFormatPr defaultColWidth="9" defaultRowHeight="13.5"/>
  <cols>
    <col min="1" max="6" width="9" style="62"/>
    <col min="7" max="7" width="16" style="62" customWidth="1"/>
    <col min="8" max="12" width="9" style="62"/>
    <col min="13" max="13" width="13.5" style="62" customWidth="1"/>
    <col min="14" max="14" width="14.875" style="62" customWidth="1"/>
    <col min="15" max="15" width="17.375" style="62" customWidth="1"/>
    <col min="16" max="16384" width="9" style="62"/>
  </cols>
  <sheetData>
    <row r="2" s="62" customFormat="1" spans="2:15">
      <c r="B2" s="63"/>
      <c r="C2" s="63" t="s">
        <v>128</v>
      </c>
      <c r="D2" s="63" t="s">
        <v>129</v>
      </c>
      <c r="E2" s="63" t="s">
        <v>130</v>
      </c>
      <c r="F2" s="63" t="s">
        <v>131</v>
      </c>
      <c r="G2" s="63" t="s">
        <v>132</v>
      </c>
      <c r="K2" s="3"/>
      <c r="L2" s="65"/>
      <c r="M2" s="65"/>
      <c r="N2" s="65"/>
      <c r="O2" s="65"/>
    </row>
    <row r="3" s="62" customFormat="1" spans="2:15">
      <c r="B3" s="63">
        <v>1</v>
      </c>
      <c r="C3" s="63">
        <v>2.17</v>
      </c>
      <c r="D3" s="63">
        <v>2.55</v>
      </c>
      <c r="E3" s="63">
        <v>8.33</v>
      </c>
      <c r="F3" s="63">
        <v>87</v>
      </c>
      <c r="G3" s="63">
        <f t="shared" ref="G3:G14" si="0">D3+E3</f>
        <v>10.88</v>
      </c>
      <c r="K3" s="53" t="s">
        <v>133</v>
      </c>
      <c r="L3" s="53" t="s">
        <v>3</v>
      </c>
      <c r="M3" s="53" t="s">
        <v>134</v>
      </c>
      <c r="N3" s="53" t="s">
        <v>135</v>
      </c>
      <c r="O3" s="53" t="s">
        <v>136</v>
      </c>
    </row>
    <row r="4" s="62" customFormat="1" spans="2:15">
      <c r="B4" s="63">
        <v>2</v>
      </c>
      <c r="C4" s="63">
        <v>1.2</v>
      </c>
      <c r="D4" s="63">
        <v>1.69</v>
      </c>
      <c r="E4" s="63">
        <v>7.66</v>
      </c>
      <c r="F4" s="63">
        <v>89.4</v>
      </c>
      <c r="G4" s="63">
        <f t="shared" si="0"/>
        <v>9.35</v>
      </c>
      <c r="K4" s="66">
        <v>1</v>
      </c>
      <c r="L4" s="67">
        <v>10.88</v>
      </c>
      <c r="M4" s="67">
        <v>13.68</v>
      </c>
      <c r="N4" s="68">
        <v>14.38</v>
      </c>
      <c r="O4" s="67">
        <v>19.07</v>
      </c>
    </row>
    <row r="5" s="62" customFormat="1" spans="2:15">
      <c r="B5" s="63">
        <v>3</v>
      </c>
      <c r="C5" s="63">
        <v>0.99</v>
      </c>
      <c r="D5" s="63">
        <v>1.72</v>
      </c>
      <c r="E5" s="63">
        <v>7.33</v>
      </c>
      <c r="F5" s="63">
        <v>90</v>
      </c>
      <c r="G5" s="63">
        <f t="shared" si="0"/>
        <v>9.05</v>
      </c>
      <c r="K5" s="66">
        <v>2</v>
      </c>
      <c r="L5" s="67">
        <v>9.35</v>
      </c>
      <c r="M5" s="67">
        <v>11.06</v>
      </c>
      <c r="N5" s="67">
        <v>16.4</v>
      </c>
      <c r="O5" s="67">
        <v>22.42</v>
      </c>
    </row>
    <row r="6" s="62" customFormat="1" spans="2:15">
      <c r="B6" s="63">
        <v>4</v>
      </c>
      <c r="C6" s="63">
        <v>2.24</v>
      </c>
      <c r="D6" s="63">
        <v>3.18</v>
      </c>
      <c r="E6" s="63">
        <v>10.5</v>
      </c>
      <c r="F6" s="63">
        <v>84</v>
      </c>
      <c r="G6" s="63">
        <f t="shared" si="0"/>
        <v>13.68</v>
      </c>
      <c r="K6" s="66">
        <v>3</v>
      </c>
      <c r="L6" s="67">
        <v>9.05</v>
      </c>
      <c r="M6" s="67">
        <v>11.7</v>
      </c>
      <c r="N6" s="67">
        <v>17.88</v>
      </c>
      <c r="O6" s="67">
        <v>25.3</v>
      </c>
    </row>
    <row r="7" s="62" customFormat="1" spans="2:15">
      <c r="B7" s="63">
        <v>5</v>
      </c>
      <c r="C7" s="63">
        <v>1.18</v>
      </c>
      <c r="D7" s="63">
        <v>1.94</v>
      </c>
      <c r="E7" s="63">
        <v>9.12</v>
      </c>
      <c r="F7" s="63">
        <v>87.8</v>
      </c>
      <c r="G7" s="63">
        <f t="shared" si="0"/>
        <v>11.06</v>
      </c>
      <c r="K7" s="66" t="s">
        <v>27</v>
      </c>
      <c r="L7" s="10">
        <f t="shared" ref="L7:O7" si="1">AVERAGE(L4:L6)</f>
        <v>9.76</v>
      </c>
      <c r="M7" s="10">
        <f t="shared" si="1"/>
        <v>12.1466666666667</v>
      </c>
      <c r="N7" s="10">
        <f t="shared" si="1"/>
        <v>16.22</v>
      </c>
      <c r="O7" s="10">
        <f t="shared" si="1"/>
        <v>22.2633333333333</v>
      </c>
    </row>
    <row r="8" s="62" customFormat="1" spans="2:15">
      <c r="B8" s="63">
        <v>6</v>
      </c>
      <c r="C8" s="63">
        <v>1.4</v>
      </c>
      <c r="D8" s="63">
        <v>2.13</v>
      </c>
      <c r="E8" s="63">
        <v>9.57</v>
      </c>
      <c r="F8" s="63">
        <v>86.9</v>
      </c>
      <c r="G8" s="63">
        <f t="shared" si="0"/>
        <v>11.7</v>
      </c>
      <c r="K8" s="66" t="s">
        <v>28</v>
      </c>
      <c r="L8" s="10">
        <f t="shared" ref="L8:O8" si="2">STDEV(L4:L6)</f>
        <v>0.981478476585198</v>
      </c>
      <c r="M8" s="10">
        <f t="shared" si="2"/>
        <v>1.36591849439611</v>
      </c>
      <c r="N8" s="10">
        <f t="shared" si="2"/>
        <v>1.7569291391516</v>
      </c>
      <c r="O8" s="10">
        <f t="shared" si="2"/>
        <v>3.11795338857612</v>
      </c>
    </row>
    <row r="9" s="62" customFormat="1" spans="2:15">
      <c r="B9" s="63">
        <v>7</v>
      </c>
      <c r="C9" s="63">
        <v>2.07</v>
      </c>
      <c r="D9" s="63">
        <v>3.08</v>
      </c>
      <c r="E9" s="63">
        <v>11.3</v>
      </c>
      <c r="F9" s="63">
        <v>83.6</v>
      </c>
      <c r="G9" s="63">
        <f t="shared" si="0"/>
        <v>14.38</v>
      </c>
      <c r="K9" s="69" t="s">
        <v>25</v>
      </c>
      <c r="L9" s="70"/>
      <c r="M9" s="11">
        <f>TTEST(L4:L6,M4:M6,2,2)</f>
        <v>0.0698620934210504</v>
      </c>
      <c r="N9" s="11">
        <f>TTEST(L4:L6,N4:N6,2,2)</f>
        <v>0.00512395223738831</v>
      </c>
      <c r="O9" s="11">
        <f>TTEST(L4:L6,O4:O6,2,2)</f>
        <v>0.00269219708638033</v>
      </c>
    </row>
    <row r="10" s="62" customFormat="1" spans="2:15">
      <c r="B10" s="63">
        <v>8</v>
      </c>
      <c r="C10" s="63">
        <v>2.21</v>
      </c>
      <c r="D10" s="63">
        <v>3.7</v>
      </c>
      <c r="E10" s="63">
        <v>12.7</v>
      </c>
      <c r="F10" s="63">
        <v>81.4</v>
      </c>
      <c r="G10" s="63">
        <f t="shared" si="0"/>
        <v>16.4</v>
      </c>
      <c r="N10" s="11">
        <f>TTEST(M4:M6,N4:N6,2,2)</f>
        <v>0.0338488957104047</v>
      </c>
      <c r="O10" s="11">
        <f>TTEST(M4:M6,O4:O6,2,2)</f>
        <v>0.00675560857563753</v>
      </c>
    </row>
    <row r="11" s="62" customFormat="1" spans="2:7">
      <c r="B11" s="63">
        <v>9</v>
      </c>
      <c r="C11" s="63">
        <v>2.86</v>
      </c>
      <c r="D11" s="63">
        <v>4.78</v>
      </c>
      <c r="E11" s="63">
        <v>13.1</v>
      </c>
      <c r="F11" s="63">
        <v>79.2</v>
      </c>
      <c r="G11" s="63">
        <f t="shared" si="0"/>
        <v>17.88</v>
      </c>
    </row>
    <row r="12" s="62" customFormat="1" spans="2:7">
      <c r="B12" s="63">
        <v>10</v>
      </c>
      <c r="C12" s="63">
        <v>2.62</v>
      </c>
      <c r="D12" s="63">
        <v>4.97</v>
      </c>
      <c r="E12" s="63">
        <v>14.1</v>
      </c>
      <c r="F12" s="63">
        <v>78.3</v>
      </c>
      <c r="G12" s="63">
        <f t="shared" si="0"/>
        <v>19.07</v>
      </c>
    </row>
    <row r="13" s="62" customFormat="1" spans="2:7">
      <c r="B13" s="63">
        <v>11</v>
      </c>
      <c r="C13" s="63">
        <v>2.98</v>
      </c>
      <c r="D13" s="63">
        <v>6.02</v>
      </c>
      <c r="E13" s="63">
        <v>16.4</v>
      </c>
      <c r="F13" s="63">
        <v>74.6</v>
      </c>
      <c r="G13" s="63">
        <f t="shared" si="0"/>
        <v>22.42</v>
      </c>
    </row>
    <row r="14" s="62" customFormat="1" spans="2:7">
      <c r="B14" s="63">
        <v>12</v>
      </c>
      <c r="C14" s="63">
        <v>3.79</v>
      </c>
      <c r="D14" s="63">
        <v>8.1</v>
      </c>
      <c r="E14" s="63">
        <v>17.2</v>
      </c>
      <c r="F14" s="63">
        <v>70.9</v>
      </c>
      <c r="G14" s="63">
        <f t="shared" si="0"/>
        <v>25.3</v>
      </c>
    </row>
    <row r="15" s="62" customFormat="1" spans="2:7">
      <c r="B15" s="63"/>
      <c r="C15" s="64"/>
      <c r="D15" s="64"/>
      <c r="E15" s="64"/>
      <c r="F15" s="64"/>
      <c r="G15" s="63"/>
    </row>
    <row r="16" s="62" customFormat="1" spans="2:7">
      <c r="B16" s="63"/>
      <c r="C16" s="64"/>
      <c r="D16" s="64"/>
      <c r="E16" s="64"/>
      <c r="F16" s="64"/>
      <c r="G16" s="63"/>
    </row>
    <row r="17" s="62" customFormat="1" spans="2:7">
      <c r="B17" s="63"/>
      <c r="C17" s="64"/>
      <c r="D17" s="64"/>
      <c r="E17" s="64"/>
      <c r="F17" s="64"/>
      <c r="G17" s="63"/>
    </row>
    <row r="18" s="62" customFormat="1" spans="2:7">
      <c r="B18" s="63"/>
      <c r="C18" s="64"/>
      <c r="D18" s="64"/>
      <c r="E18" s="64"/>
      <c r="F18" s="64"/>
      <c r="G18" s="63"/>
    </row>
    <row r="19" s="62" customFormat="1" spans="2:7">
      <c r="B19" s="63"/>
      <c r="C19" s="64"/>
      <c r="D19" s="64"/>
      <c r="E19" s="64"/>
      <c r="F19" s="64"/>
      <c r="G19" s="63"/>
    </row>
    <row r="20" s="62" customFormat="1" spans="2:7">
      <c r="B20" s="63"/>
      <c r="C20" s="64"/>
      <c r="D20" s="64"/>
      <c r="E20" s="64"/>
      <c r="F20" s="64"/>
      <c r="G20" s="63"/>
    </row>
  </sheetData>
  <mergeCells count="1">
    <mergeCell ref="K2:O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Figure 2A</vt:lpstr>
      <vt:lpstr>Figure 2B</vt:lpstr>
      <vt:lpstr>Figure 2C</vt:lpstr>
      <vt:lpstr>Figure 2D</vt:lpstr>
      <vt:lpstr>Figure 2E</vt:lpstr>
      <vt:lpstr>Figure 3A</vt:lpstr>
      <vt:lpstr>Figure 3B</vt:lpstr>
      <vt:lpstr>Figure 4A</vt:lpstr>
      <vt:lpstr>Figure 4B-4C</vt:lpstr>
      <vt:lpstr>Figure 4D</vt:lpstr>
      <vt:lpstr>Figure 5A</vt:lpstr>
      <vt:lpstr>Figure 5B</vt:lpstr>
      <vt:lpstr>Figure 5C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2023-07-24T07:38:00Z</dcterms:created>
  <dcterms:modified xsi:type="dcterms:W3CDTF">2023-08-04T01:29:18Z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2E46A7B8FBFC4E63A303E9D28EE561D6_12</vt:lpwstr>
  </property>
  <property fmtid="{D5CDD505-2E9C-101B-9397-08002B2CF9AE}" pid="3" name="KSOProductBuildVer">
    <vt:lpwstr>2052-11.1.0.14309</vt:lpwstr>
  </property>
</Properties>
</file>