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iduSyncdisk\投稿\PeerJ\original data\Figure 3\"/>
    </mc:Choice>
  </mc:AlternateContent>
  <bookViews>
    <workbookView xWindow="-108" yWindow="-108" windowWidth="23256" windowHeight="12720" activeTab="1"/>
  </bookViews>
  <sheets>
    <sheet name="Insulin" sheetId="6" r:id="rId1"/>
    <sheet name="HOMA-IR-HOMA-β" sheetId="4" r:id="rId2"/>
  </sheets>
  <definedNames>
    <definedName name="MethodPointer1">284211296</definedName>
    <definedName name="MethodPointer2">0</definedName>
  </definedNames>
  <calcPr calcId="152511"/>
</workbook>
</file>

<file path=xl/calcChain.xml><?xml version="1.0" encoding="utf-8"?>
<calcChain xmlns="http://schemas.openxmlformats.org/spreadsheetml/2006/main">
  <c r="O14" i="6" l="1"/>
  <c r="O56" i="6"/>
  <c r="O49" i="6"/>
  <c r="O48" i="6"/>
  <c r="O46" i="6"/>
  <c r="O44" i="6"/>
  <c r="O31" i="6"/>
  <c r="O30" i="6"/>
  <c r="O29" i="6"/>
  <c r="O27" i="6"/>
  <c r="O26" i="6"/>
  <c r="O20" i="6"/>
  <c r="O19" i="6"/>
  <c r="O17" i="6"/>
  <c r="O16" i="6"/>
  <c r="O57" i="6"/>
  <c r="O55" i="6"/>
  <c r="O54" i="6"/>
  <c r="O53" i="6"/>
  <c r="O52" i="6"/>
  <c r="O51" i="6"/>
  <c r="O50" i="6"/>
  <c r="O45" i="6"/>
  <c r="O43" i="6"/>
  <c r="O42" i="6"/>
  <c r="O41" i="6"/>
  <c r="O40" i="6"/>
  <c r="O39" i="6"/>
  <c r="O38" i="6"/>
  <c r="O37" i="6"/>
  <c r="O35" i="6"/>
  <c r="O34" i="6"/>
  <c r="O33" i="6"/>
  <c r="O32" i="6"/>
  <c r="O28" i="6"/>
  <c r="O23" i="6"/>
  <c r="O22" i="6"/>
  <c r="O21" i="6"/>
  <c r="O18" i="6"/>
  <c r="O15" i="6"/>
  <c r="G74" i="6"/>
  <c r="G75" i="6"/>
  <c r="G76" i="6"/>
  <c r="G77" i="6"/>
  <c r="G78" i="6"/>
  <c r="G79" i="6"/>
  <c r="G80" i="6"/>
  <c r="G73" i="6"/>
  <c r="F73" i="6"/>
  <c r="F80" i="6"/>
  <c r="F79" i="6"/>
  <c r="F78" i="6"/>
  <c r="F77" i="6"/>
  <c r="F76" i="6"/>
  <c r="F75" i="6"/>
  <c r="F74" i="6"/>
  <c r="Q4" i="6"/>
  <c r="Q5" i="6"/>
  <c r="Q6" i="6"/>
  <c r="Q7" i="6"/>
  <c r="Q8" i="6"/>
  <c r="Q9" i="6"/>
  <c r="Q10" i="6"/>
  <c r="P4" i="6"/>
  <c r="P5" i="6"/>
  <c r="P6" i="6"/>
  <c r="P7" i="6"/>
  <c r="P8" i="6"/>
  <c r="P9" i="6"/>
  <c r="P10" i="6"/>
  <c r="O7" i="6"/>
  <c r="O4" i="6"/>
  <c r="O5" i="6"/>
  <c r="O6" i="6"/>
  <c r="O8" i="6"/>
  <c r="O9" i="6"/>
  <c r="O10" i="6"/>
  <c r="O3" i="6"/>
  <c r="P3" i="6"/>
  <c r="Q3" i="6"/>
  <c r="N4" i="6"/>
  <c r="N5" i="6"/>
  <c r="N6" i="6"/>
  <c r="N7" i="6"/>
  <c r="N8" i="6"/>
  <c r="N9" i="6"/>
  <c r="N10" i="6"/>
  <c r="N3" i="6"/>
  <c r="M5" i="6"/>
  <c r="M6" i="6"/>
  <c r="M7" i="6"/>
  <c r="M8" i="6"/>
  <c r="M9" i="6"/>
  <c r="M10" i="6"/>
  <c r="M4" i="6"/>
  <c r="F4" i="6"/>
  <c r="F5" i="6"/>
  <c r="F6" i="6"/>
  <c r="F7" i="6"/>
  <c r="F8" i="6"/>
  <c r="F9" i="6"/>
  <c r="F10" i="6"/>
  <c r="F3" i="6"/>
  <c r="P2" i="4"/>
  <c r="L6" i="4"/>
  <c r="P6" i="4" s="1"/>
  <c r="L7" i="4"/>
  <c r="P7" i="4" s="1"/>
  <c r="L14" i="4"/>
  <c r="P14" i="4" s="1"/>
  <c r="L15" i="4"/>
  <c r="P15" i="4" s="1"/>
  <c r="L22" i="4"/>
  <c r="P22" i="4" s="1"/>
  <c r="L23" i="4"/>
  <c r="P23" i="4" s="1"/>
  <c r="L30" i="4"/>
  <c r="P30" i="4" s="1"/>
  <c r="L31" i="4"/>
  <c r="P31" i="4" s="1"/>
  <c r="L38" i="4"/>
  <c r="P38" i="4" s="1"/>
  <c r="L39" i="4"/>
  <c r="P39" i="4" s="1"/>
  <c r="K4" i="4"/>
  <c r="L4" i="4" s="1"/>
  <c r="K5" i="4"/>
  <c r="L5" i="4" s="1"/>
  <c r="K6" i="4"/>
  <c r="K7" i="4"/>
  <c r="K12" i="4"/>
  <c r="L12" i="4" s="1"/>
  <c r="K13" i="4"/>
  <c r="L13" i="4" s="1"/>
  <c r="K14" i="4"/>
  <c r="K15" i="4"/>
  <c r="K20" i="4"/>
  <c r="L20" i="4" s="1"/>
  <c r="K21" i="4"/>
  <c r="L21" i="4" s="1"/>
  <c r="K22" i="4"/>
  <c r="K23" i="4"/>
  <c r="K28" i="4"/>
  <c r="L28" i="4" s="1"/>
  <c r="K29" i="4"/>
  <c r="L29" i="4" s="1"/>
  <c r="K30" i="4"/>
  <c r="K31" i="4"/>
  <c r="K36" i="4"/>
  <c r="L36" i="4" s="1"/>
  <c r="K37" i="4"/>
  <c r="L37" i="4" s="1"/>
  <c r="K38" i="4"/>
  <c r="K39" i="4"/>
  <c r="K44" i="4"/>
  <c r="L44" i="4" s="1"/>
  <c r="J3" i="4"/>
  <c r="K3" i="4" s="1"/>
  <c r="L3" i="4" s="1"/>
  <c r="J4" i="4"/>
  <c r="J5" i="4"/>
  <c r="J6" i="4"/>
  <c r="J7" i="4"/>
  <c r="J8" i="4"/>
  <c r="K8" i="4" s="1"/>
  <c r="L8" i="4" s="1"/>
  <c r="J9" i="4"/>
  <c r="K9" i="4" s="1"/>
  <c r="L9" i="4" s="1"/>
  <c r="J10" i="4"/>
  <c r="K10" i="4" s="1"/>
  <c r="L10" i="4" s="1"/>
  <c r="J11" i="4"/>
  <c r="K11" i="4" s="1"/>
  <c r="L11" i="4" s="1"/>
  <c r="J12" i="4"/>
  <c r="J13" i="4"/>
  <c r="J14" i="4"/>
  <c r="J15" i="4"/>
  <c r="J16" i="4"/>
  <c r="K16" i="4" s="1"/>
  <c r="L16" i="4" s="1"/>
  <c r="J17" i="4"/>
  <c r="K17" i="4" s="1"/>
  <c r="L17" i="4" s="1"/>
  <c r="J18" i="4"/>
  <c r="K18" i="4" s="1"/>
  <c r="L18" i="4" s="1"/>
  <c r="J19" i="4"/>
  <c r="K19" i="4" s="1"/>
  <c r="L19" i="4" s="1"/>
  <c r="J20" i="4"/>
  <c r="J21" i="4"/>
  <c r="J22" i="4"/>
  <c r="J23" i="4"/>
  <c r="J24" i="4"/>
  <c r="K24" i="4" s="1"/>
  <c r="L24" i="4" s="1"/>
  <c r="J25" i="4"/>
  <c r="K25" i="4" s="1"/>
  <c r="L25" i="4" s="1"/>
  <c r="J26" i="4"/>
  <c r="K26" i="4" s="1"/>
  <c r="L26" i="4" s="1"/>
  <c r="J27" i="4"/>
  <c r="K27" i="4" s="1"/>
  <c r="L27" i="4" s="1"/>
  <c r="J28" i="4"/>
  <c r="J29" i="4"/>
  <c r="J30" i="4"/>
  <c r="J31" i="4"/>
  <c r="J32" i="4"/>
  <c r="K32" i="4" s="1"/>
  <c r="L32" i="4" s="1"/>
  <c r="J33" i="4"/>
  <c r="K33" i="4" s="1"/>
  <c r="L33" i="4" s="1"/>
  <c r="J34" i="4"/>
  <c r="K34" i="4" s="1"/>
  <c r="L34" i="4" s="1"/>
  <c r="J35" i="4"/>
  <c r="K35" i="4" s="1"/>
  <c r="L35" i="4" s="1"/>
  <c r="J36" i="4"/>
  <c r="J37" i="4"/>
  <c r="J38" i="4"/>
  <c r="J39" i="4"/>
  <c r="J40" i="4"/>
  <c r="K40" i="4" s="1"/>
  <c r="L40" i="4" s="1"/>
  <c r="J41" i="4"/>
  <c r="K41" i="4" s="1"/>
  <c r="L41" i="4" s="1"/>
  <c r="J42" i="4"/>
  <c r="K42" i="4" s="1"/>
  <c r="L42" i="4" s="1"/>
  <c r="J43" i="4"/>
  <c r="K43" i="4" s="1"/>
  <c r="L43" i="4" s="1"/>
  <c r="J44" i="4"/>
  <c r="L2" i="4"/>
  <c r="N2" i="4" s="1"/>
  <c r="J2" i="4"/>
  <c r="K2" i="4" s="1"/>
  <c r="N43" i="4" l="1"/>
  <c r="P43" i="4"/>
  <c r="N35" i="4"/>
  <c r="P35" i="4"/>
  <c r="N27" i="4"/>
  <c r="P27" i="4"/>
  <c r="N19" i="4"/>
  <c r="P19" i="4"/>
  <c r="N42" i="4"/>
  <c r="P42" i="4"/>
  <c r="N34" i="4"/>
  <c r="P34" i="4"/>
  <c r="N26" i="4"/>
  <c r="P26" i="4"/>
  <c r="N18" i="4"/>
  <c r="P18" i="4"/>
  <c r="N10" i="4"/>
  <c r="P10" i="4"/>
  <c r="N44" i="4"/>
  <c r="P44" i="4"/>
  <c r="N28" i="4"/>
  <c r="P28" i="4"/>
  <c r="N12" i="4"/>
  <c r="P12" i="4"/>
  <c r="P13" i="4"/>
  <c r="N13" i="4"/>
  <c r="N33" i="4"/>
  <c r="P33" i="4"/>
  <c r="P17" i="4"/>
  <c r="N17" i="4"/>
  <c r="P40" i="4"/>
  <c r="N40" i="4"/>
  <c r="P32" i="4"/>
  <c r="N32" i="4"/>
  <c r="P24" i="4"/>
  <c r="N24" i="4"/>
  <c r="P16" i="4"/>
  <c r="N16" i="4"/>
  <c r="P8" i="4"/>
  <c r="N8" i="4"/>
  <c r="N11" i="4"/>
  <c r="P11" i="4"/>
  <c r="P37" i="4"/>
  <c r="N37" i="4"/>
  <c r="P21" i="4"/>
  <c r="N21" i="4"/>
  <c r="P5" i="4"/>
  <c r="N5" i="4"/>
  <c r="P29" i="4"/>
  <c r="N29" i="4"/>
  <c r="N25" i="4"/>
  <c r="P25" i="4"/>
  <c r="N36" i="4"/>
  <c r="P36" i="4"/>
  <c r="N20" i="4"/>
  <c r="P20" i="4"/>
  <c r="N4" i="4"/>
  <c r="P4" i="4"/>
  <c r="N3" i="4"/>
  <c r="P3" i="4"/>
  <c r="P41" i="4"/>
  <c r="N41" i="4"/>
  <c r="P9" i="4"/>
  <c r="N9" i="4"/>
  <c r="N39" i="4"/>
  <c r="N31" i="4"/>
  <c r="N23" i="4"/>
  <c r="N15" i="4"/>
  <c r="N7" i="4"/>
  <c r="N38" i="4"/>
  <c r="N30" i="4"/>
  <c r="N22" i="4"/>
  <c r="N14" i="4"/>
  <c r="N6" i="4"/>
</calcChain>
</file>

<file path=xl/sharedStrings.xml><?xml version="1.0" encoding="utf-8"?>
<sst xmlns="http://schemas.openxmlformats.org/spreadsheetml/2006/main" count="92" uniqueCount="66">
  <si>
    <t>sd7</t>
  </si>
  <si>
    <t>sd6</t>
  </si>
  <si>
    <t>sd5</t>
  </si>
  <si>
    <t>sd4</t>
  </si>
  <si>
    <t>sd3</t>
  </si>
  <si>
    <t>sd2</t>
  </si>
  <si>
    <t>sd1</t>
  </si>
  <si>
    <t>sd0</t>
    <phoneticPr fontId="0" type="noConversion"/>
  </si>
  <si>
    <t>==================================================================</t>
  </si>
  <si>
    <t>------------------------------------------------------------------</t>
  </si>
  <si>
    <t>A    =        7.26535</t>
  </si>
  <si>
    <t>B    =       -1.13393</t>
  </si>
  <si>
    <t>C    =      424.25469</t>
  </si>
  <si>
    <t>D    =        0.00334</t>
  </si>
  <si>
    <t>r^2  =        1.00000</t>
  </si>
  <si>
    <t xml:space="preserve">      6.2500      0.0605                        0.0636      0.0031</t>
  </si>
  <si>
    <t xml:space="preserve">     12.5000      0.1380                        0.1344     -0.0036</t>
  </si>
  <si>
    <t xml:space="preserve">     25.0000      0.2855                        0.2849     -0.0006</t>
  </si>
  <si>
    <t xml:space="preserve">     50.0000      0.5930                        0.5938      0.0008</t>
  </si>
  <si>
    <t xml:space="preserve">    100.0000      1.1835                        1.1844      0.0009</t>
  </si>
  <si>
    <t xml:space="preserve">    200.0000      2.1745                        2.1737     -0.0008</t>
  </si>
  <si>
    <t xml:space="preserve">    400.0000      3.5130                        3.5132      0.0002</t>
  </si>
  <si>
    <t xml:space="preserve">    400.0000      3.6190                        3.6225      0.0035</t>
  </si>
  <si>
    <t xml:space="preserve">    200.0000      2.3905                        2.3764     -0.0141</t>
  </si>
  <si>
    <t xml:space="preserve">    100.0000      1.2475                        1.2715      0.0240</t>
  </si>
  <si>
    <t xml:space="preserve">     50.0000      0.6110                        0.5995     -0.0115</t>
  </si>
  <si>
    <t xml:space="preserve">     25.0000      0.2925                        0.2798     -0.0127</t>
  </si>
  <si>
    <t xml:space="preserve">     12.5000      0.1510                        0.1456     -0.0054</t>
  </si>
  <si>
    <t xml:space="preserve">      6.2500      0.0760                        0.0921      0.0161</t>
  </si>
  <si>
    <t>r^2  =        0.99987</t>
  </si>
  <si>
    <t>D    =        0.05829</t>
  </si>
  <si>
    <t>C    =      243.41736</t>
  </si>
  <si>
    <t>B    =       -1.38127</t>
  </si>
  <si>
    <t>A    =        5.41725</t>
  </si>
  <si>
    <t>sd0</t>
  </si>
  <si>
    <t>Control</t>
    <phoneticPr fontId="0" type="noConversion"/>
  </si>
  <si>
    <t>CUMS</t>
    <phoneticPr fontId="0" type="noConversion"/>
  </si>
  <si>
    <t>T2DM</t>
    <phoneticPr fontId="0" type="noConversion"/>
  </si>
  <si>
    <t>T2DM+CUMS</t>
    <phoneticPr fontId="0" type="noConversion"/>
  </si>
  <si>
    <t>Y value</t>
    <phoneticPr fontId="4" type="noConversion"/>
  </si>
  <si>
    <t>X value</t>
    <phoneticPr fontId="4" type="noConversion"/>
  </si>
  <si>
    <t>Concentration(pg/ml)</t>
    <phoneticPr fontId="0" type="noConversion"/>
  </si>
  <si>
    <t>Standard1</t>
    <phoneticPr fontId="0" type="noConversion"/>
  </si>
  <si>
    <t>Standard2</t>
    <phoneticPr fontId="0" type="noConversion"/>
  </si>
  <si>
    <t>Standard average</t>
    <phoneticPr fontId="0" type="noConversion"/>
  </si>
  <si>
    <t>Insulin(pg/ml)</t>
    <phoneticPr fontId="4" type="noConversion"/>
  </si>
  <si>
    <t>Insulin(ug/l)</t>
    <phoneticPr fontId="4" type="noConversion"/>
  </si>
  <si>
    <t>Insulin(pmol/l)</t>
    <phoneticPr fontId="4" type="noConversion"/>
  </si>
  <si>
    <t>Insulin(μU/ml)</t>
    <phoneticPr fontId="4" type="noConversion"/>
  </si>
  <si>
    <t>serum glucrose(mmol/L)</t>
    <phoneticPr fontId="4" type="noConversion"/>
  </si>
  <si>
    <t>HOMA-IR</t>
    <phoneticPr fontId="4" type="noConversion"/>
  </si>
  <si>
    <t>HOMA-β</t>
    <phoneticPr fontId="4" type="noConversion"/>
  </si>
  <si>
    <t>x value</t>
    <phoneticPr fontId="4" type="noConversion"/>
  </si>
  <si>
    <t>Y value</t>
    <phoneticPr fontId="4" type="noConversion"/>
  </si>
  <si>
    <r>
      <t>Formular</t>
    </r>
    <r>
      <rPr>
        <sz val="10"/>
        <rFont val="Arial"/>
        <family val="2"/>
      </rPr>
      <t>: y = (A - D) / [1 + (x/C)^B] + D</t>
    </r>
    <phoneticPr fontId="4" type="noConversion"/>
  </si>
  <si>
    <t xml:space="preserve">           X    Y-value    Y-average CV(%)    Y-calculaion value      Y-residual error</t>
    <phoneticPr fontId="4" type="noConversion"/>
  </si>
  <si>
    <r>
      <rPr>
        <sz val="10"/>
        <rFont val="Arial"/>
        <family val="2"/>
      </rPr>
      <t xml:space="preserve">total </t>
    </r>
    <r>
      <rPr>
        <sz val="10"/>
        <rFont val="宋体"/>
        <family val="3"/>
        <charset val="134"/>
      </rPr>
      <t>data</t>
    </r>
    <r>
      <rPr>
        <sz val="10"/>
        <rFont val="Arial"/>
        <family val="2"/>
      </rPr>
      <t xml:space="preserve">  7</t>
    </r>
    <phoneticPr fontId="4" type="noConversion"/>
  </si>
  <si>
    <t>x value</t>
    <phoneticPr fontId="4" type="noConversion"/>
  </si>
  <si>
    <t>Y value</t>
    <phoneticPr fontId="4" type="noConversion"/>
  </si>
  <si>
    <t>Four-parameter Logistic Curve Fitting</t>
    <phoneticPr fontId="4" type="noConversion"/>
  </si>
  <si>
    <t xml:space="preserve">           X    Y-value    Y-average CV(%)    Y-calculation value      Y-residual error</t>
    <phoneticPr fontId="4" type="noConversion"/>
  </si>
  <si>
    <r>
      <t>number of data</t>
    </r>
    <r>
      <rPr>
        <sz val="10"/>
        <rFont val="Arial"/>
        <family val="2"/>
      </rPr>
      <t xml:space="preserve">  7</t>
    </r>
    <phoneticPr fontId="4" type="noConversion"/>
  </si>
  <si>
    <t>Residual Sum of Squares  0.00003</t>
    <phoneticPr fontId="4" type="noConversion"/>
  </si>
  <si>
    <t>Residual Sum of Squares  0.00137</t>
    <phoneticPr fontId="4" type="noConversion"/>
  </si>
  <si>
    <t>Four-parameter Logistic Curve Fitting</t>
    <phoneticPr fontId="4" type="noConversion"/>
  </si>
  <si>
    <r>
      <t>Formular</t>
    </r>
    <r>
      <rPr>
        <sz val="10"/>
        <rFont val="Arial"/>
        <family val="2"/>
      </rPr>
      <t>: y = (A - D) / [1 + (x/C)^B] + D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</si>
</sst>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10"/>
      <name val="宋体"/>
      <family val="3"/>
      <charset val="134"/>
    </font>
    <font>
      <sz val="10"/>
      <color rgb="FF000000"/>
      <name val="Arial"/>
      <family val="2"/>
    </font>
    <font>
      <sz val="10"/>
      <name val="宋体"/>
      <family val="2"/>
      <charset val="134"/>
    </font>
    <font>
      <sz val="9"/>
      <name val="宋体"/>
      <family val="3"/>
      <charset val="134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/>
    <xf numFmtId="0" fontId="5" fillId="0" borderId="0" xfId="0" applyFont="1"/>
    <xf numFmtId="0" fontId="0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13</xdr:row>
      <xdr:rowOff>0</xdr:rowOff>
    </xdr:from>
    <xdr:ext cx="4019634" cy="3794760"/>
    <xdr:pic>
      <xdr:nvPicPr>
        <xdr:cNvPr id="2" name="图片 1">
          <a:extLst>
            <a:ext uri="{FF2B5EF4-FFF2-40B4-BE49-F238E27FC236}">
              <a16:creationId xmlns:a16="http://schemas.microsoft.com/office/drawing/2014/main" xmlns="" id="{B561DF83-0269-4EE8-9660-27BDBAD6E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2194560"/>
          <a:ext cx="4019634" cy="3794760"/>
        </a:xfrm>
        <a:prstGeom prst="rect">
          <a:avLst/>
        </a:prstGeom>
      </xdr:spPr>
    </xdr:pic>
    <xdr:clientData/>
  </xdr:oneCellAnchor>
  <xdr:twoCellAnchor editAs="oneCell">
    <xdr:from>
      <xdr:col>2</xdr:col>
      <xdr:colOff>68580</xdr:colOff>
      <xdr:row>82</xdr:row>
      <xdr:rowOff>160020</xdr:rowOff>
    </xdr:from>
    <xdr:to>
      <xdr:col>8</xdr:col>
      <xdr:colOff>496694</xdr:colOff>
      <xdr:row>105</xdr:row>
      <xdr:rowOff>161443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xmlns="" id="{7D5908B0-C4B1-413A-B696-D31ADB16E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87780" y="14333220"/>
          <a:ext cx="4085714" cy="38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35"/>
  <sheetViews>
    <sheetView workbookViewId="0">
      <selection activeCell="K49" sqref="K49"/>
    </sheetView>
  </sheetViews>
  <sheetFormatPr defaultRowHeight="13.2" x14ac:dyDescent="0.25"/>
  <cols>
    <col min="1" max="9" width="8.88671875" style="2"/>
    <col min="10" max="10" width="12.109375" style="2" customWidth="1"/>
    <col min="11" max="11" width="8.88671875" style="2"/>
    <col min="12" max="12" width="18.109375" style="2" customWidth="1"/>
    <col min="13" max="14" width="8.88671875" style="2"/>
    <col min="15" max="15" width="18.109375" style="2" customWidth="1"/>
    <col min="16" max="16" width="8.88671875" style="2"/>
    <col min="17" max="17" width="12.109375" style="2" customWidth="1"/>
    <col min="18" max="16384" width="8.88671875" style="2"/>
  </cols>
  <sheetData>
    <row r="2" spans="3:17" ht="33.6" customHeight="1" x14ac:dyDescent="0.25">
      <c r="D2" s="1" t="s">
        <v>42</v>
      </c>
      <c r="E2" s="1" t="s">
        <v>43</v>
      </c>
      <c r="F2" s="3" t="s">
        <v>44</v>
      </c>
      <c r="G2" s="1" t="s">
        <v>35</v>
      </c>
      <c r="H2" s="1" t="s">
        <v>36</v>
      </c>
      <c r="I2" s="1" t="s">
        <v>37</v>
      </c>
      <c r="J2" s="1" t="s">
        <v>38</v>
      </c>
      <c r="L2" s="2" t="s">
        <v>41</v>
      </c>
      <c r="N2" s="1" t="s">
        <v>35</v>
      </c>
      <c r="O2" s="1" t="s">
        <v>36</v>
      </c>
      <c r="P2" s="1" t="s">
        <v>37</v>
      </c>
      <c r="Q2" s="1" t="s">
        <v>38</v>
      </c>
    </row>
    <row r="3" spans="3:17" x14ac:dyDescent="0.25">
      <c r="C3" s="2" t="s">
        <v>34</v>
      </c>
      <c r="D3" s="2">
        <v>3.3999999999999996E-2</v>
      </c>
      <c r="E3" s="2">
        <v>0.04</v>
      </c>
      <c r="F3" s="2">
        <f>AVERAGE(D3:E3)</f>
        <v>3.6999999999999998E-2</v>
      </c>
      <c r="G3" s="2">
        <v>0.44400000000000001</v>
      </c>
      <c r="H3" s="2">
        <v>0.623</v>
      </c>
      <c r="I3" s="2">
        <v>0.80699999999999994</v>
      </c>
      <c r="J3" s="2">
        <v>0.41500000000000004</v>
      </c>
      <c r="M3" s="1"/>
      <c r="N3" s="1">
        <f>G3-$F$3</f>
        <v>0.40700000000000003</v>
      </c>
      <c r="O3" s="1">
        <f>H3-$F$3</f>
        <v>0.58599999999999997</v>
      </c>
      <c r="P3" s="1">
        <f t="shared" ref="P3:Q10" si="0">I3-$F$3</f>
        <v>0.76999999999999991</v>
      </c>
      <c r="Q3" s="1">
        <f t="shared" si="0"/>
        <v>0.37800000000000006</v>
      </c>
    </row>
    <row r="4" spans="3:17" x14ac:dyDescent="0.25">
      <c r="C4" s="2" t="s">
        <v>6</v>
      </c>
      <c r="D4" s="2">
        <v>0.10699999999999998</v>
      </c>
      <c r="E4" s="2">
        <v>0.11899999999999999</v>
      </c>
      <c r="F4" s="2">
        <f t="shared" ref="F4:F10" si="1">AVERAGE(D4:E4)</f>
        <v>0.11299999999999999</v>
      </c>
      <c r="G4" s="2">
        <v>0.54899999999999993</v>
      </c>
      <c r="H4" s="2">
        <v>0.622</v>
      </c>
      <c r="I4" s="2">
        <v>0.40800000000000003</v>
      </c>
      <c r="J4" s="2">
        <v>0.629</v>
      </c>
      <c r="L4" s="2">
        <v>6.25</v>
      </c>
      <c r="M4" s="1">
        <f>F4-$F$3</f>
        <v>7.5999999999999984E-2</v>
      </c>
      <c r="N4" s="1">
        <f t="shared" ref="N4:N10" si="2">G4-$F$3</f>
        <v>0.5119999999999999</v>
      </c>
      <c r="O4" s="1">
        <f t="shared" ref="O4:O10" si="3">H4-$F$3</f>
        <v>0.58499999999999996</v>
      </c>
      <c r="P4" s="1">
        <f t="shared" si="0"/>
        <v>0.37100000000000005</v>
      </c>
      <c r="Q4" s="1">
        <f t="shared" si="0"/>
        <v>0.59199999999999997</v>
      </c>
    </row>
    <row r="5" spans="3:17" x14ac:dyDescent="0.25">
      <c r="C5" s="2" t="s">
        <v>5</v>
      </c>
      <c r="D5" s="2">
        <v>0.186</v>
      </c>
      <c r="E5" s="2">
        <v>0.19</v>
      </c>
      <c r="F5" s="2">
        <f t="shared" si="1"/>
        <v>0.188</v>
      </c>
      <c r="G5" s="2">
        <v>0.60399999999999998</v>
      </c>
      <c r="H5" s="2">
        <v>0.60499999999999998</v>
      </c>
      <c r="I5" s="2">
        <v>0.58299999999999996</v>
      </c>
      <c r="J5" s="2">
        <v>0.91699999999999993</v>
      </c>
      <c r="L5" s="2">
        <v>12.5</v>
      </c>
      <c r="M5" s="1">
        <f t="shared" ref="M5:M10" si="4">F5-$F$3</f>
        <v>0.151</v>
      </c>
      <c r="N5" s="1">
        <f t="shared" si="2"/>
        <v>0.56699999999999995</v>
      </c>
      <c r="O5" s="1">
        <f t="shared" si="3"/>
        <v>0.56799999999999995</v>
      </c>
      <c r="P5" s="1">
        <f t="shared" si="0"/>
        <v>0.54599999999999993</v>
      </c>
      <c r="Q5" s="1">
        <f t="shared" si="0"/>
        <v>0.87999999999999989</v>
      </c>
    </row>
    <row r="6" spans="3:17" x14ac:dyDescent="0.25">
      <c r="C6" s="2" t="s">
        <v>4</v>
      </c>
      <c r="D6" s="2">
        <v>0.32900000000000001</v>
      </c>
      <c r="E6" s="2">
        <v>0.33</v>
      </c>
      <c r="F6" s="2">
        <f t="shared" si="1"/>
        <v>0.32950000000000002</v>
      </c>
      <c r="G6" s="2">
        <v>0.47000000000000003</v>
      </c>
      <c r="H6" s="2">
        <v>0.74399999999999999</v>
      </c>
      <c r="I6" s="2">
        <v>0.44</v>
      </c>
      <c r="J6" s="2">
        <v>0.45800000000000002</v>
      </c>
      <c r="L6" s="2">
        <v>25</v>
      </c>
      <c r="M6" s="1">
        <f t="shared" si="4"/>
        <v>0.29250000000000004</v>
      </c>
      <c r="N6" s="1">
        <f t="shared" si="2"/>
        <v>0.43300000000000005</v>
      </c>
      <c r="O6" s="1">
        <f t="shared" si="3"/>
        <v>0.70699999999999996</v>
      </c>
      <c r="P6" s="1">
        <f t="shared" si="0"/>
        <v>0.40300000000000002</v>
      </c>
      <c r="Q6" s="1">
        <f t="shared" si="0"/>
        <v>0.42100000000000004</v>
      </c>
    </row>
    <row r="7" spans="3:17" x14ac:dyDescent="0.25">
      <c r="C7" s="2" t="s">
        <v>3</v>
      </c>
      <c r="D7" s="2">
        <v>0.63300000000000001</v>
      </c>
      <c r="E7" s="2">
        <v>0.66299999999999992</v>
      </c>
      <c r="F7" s="2">
        <f t="shared" si="1"/>
        <v>0.64799999999999991</v>
      </c>
      <c r="G7" s="2">
        <v>0.42200000000000004</v>
      </c>
      <c r="H7" s="2">
        <v>0.70499999999999996</v>
      </c>
      <c r="I7" s="2">
        <v>0.46</v>
      </c>
      <c r="J7" s="2">
        <v>1.0980000000000001</v>
      </c>
      <c r="L7" s="2">
        <v>50</v>
      </c>
      <c r="M7" s="1">
        <f t="shared" si="4"/>
        <v>0.61099999999999988</v>
      </c>
      <c r="N7" s="1">
        <f t="shared" si="2"/>
        <v>0.38500000000000006</v>
      </c>
      <c r="O7" s="1">
        <f>H7-$F$3</f>
        <v>0.66799999999999993</v>
      </c>
      <c r="P7" s="1">
        <f t="shared" si="0"/>
        <v>0.42300000000000004</v>
      </c>
      <c r="Q7" s="1">
        <f t="shared" si="0"/>
        <v>1.0610000000000002</v>
      </c>
    </row>
    <row r="8" spans="3:17" x14ac:dyDescent="0.25">
      <c r="C8" s="2" t="s">
        <v>2</v>
      </c>
      <c r="D8" s="2">
        <v>1.2729999999999999</v>
      </c>
      <c r="E8" s="2">
        <v>1.296</v>
      </c>
      <c r="F8" s="2">
        <f t="shared" si="1"/>
        <v>1.2845</v>
      </c>
      <c r="G8" s="2">
        <v>0.89400000000000002</v>
      </c>
      <c r="H8" s="2">
        <v>0.92199999999999993</v>
      </c>
      <c r="I8" s="2">
        <v>0.51300000000000001</v>
      </c>
      <c r="J8" s="2">
        <v>0.54899999999999993</v>
      </c>
      <c r="L8" s="2">
        <v>100</v>
      </c>
      <c r="M8" s="1">
        <f t="shared" si="4"/>
        <v>1.2475000000000001</v>
      </c>
      <c r="N8" s="1">
        <f t="shared" si="2"/>
        <v>0.85699999999999998</v>
      </c>
      <c r="O8" s="1">
        <f t="shared" si="3"/>
        <v>0.8849999999999999</v>
      </c>
      <c r="P8" s="1">
        <f t="shared" si="0"/>
        <v>0.47600000000000003</v>
      </c>
      <c r="Q8" s="1">
        <f t="shared" si="0"/>
        <v>0.5119999999999999</v>
      </c>
    </row>
    <row r="9" spans="3:17" x14ac:dyDescent="0.25">
      <c r="C9" s="2" t="s">
        <v>1</v>
      </c>
      <c r="D9" s="2">
        <v>2.4400000000000004</v>
      </c>
      <c r="E9" s="2">
        <v>2.415</v>
      </c>
      <c r="F9" s="2">
        <f t="shared" si="1"/>
        <v>2.4275000000000002</v>
      </c>
      <c r="G9" s="2">
        <v>0.42799999999999999</v>
      </c>
      <c r="H9" s="2">
        <v>0.67199999999999993</v>
      </c>
      <c r="I9" s="2">
        <v>0.72099999999999997</v>
      </c>
      <c r="J9" s="2">
        <v>0.67099999999999993</v>
      </c>
      <c r="L9" s="2">
        <v>200</v>
      </c>
      <c r="M9" s="1">
        <f t="shared" si="4"/>
        <v>2.3905000000000003</v>
      </c>
      <c r="N9" s="1">
        <f t="shared" si="2"/>
        <v>0.39100000000000001</v>
      </c>
      <c r="O9" s="1">
        <f t="shared" si="3"/>
        <v>0.6349999999999999</v>
      </c>
      <c r="P9" s="1">
        <f t="shared" si="0"/>
        <v>0.68399999999999994</v>
      </c>
      <c r="Q9" s="1">
        <f t="shared" si="0"/>
        <v>0.6339999999999999</v>
      </c>
    </row>
    <row r="10" spans="3:17" x14ac:dyDescent="0.25">
      <c r="C10" s="2" t="s">
        <v>0</v>
      </c>
      <c r="D10" s="2">
        <v>3.6740000000000004</v>
      </c>
      <c r="E10" s="2">
        <v>3.6379999999999999</v>
      </c>
      <c r="F10" s="2">
        <f t="shared" si="1"/>
        <v>3.6560000000000001</v>
      </c>
      <c r="G10" s="2">
        <v>0.435</v>
      </c>
      <c r="H10" s="2">
        <v>0.72399999999999998</v>
      </c>
      <c r="I10" s="2">
        <v>0.47200000000000003</v>
      </c>
      <c r="J10" s="2">
        <v>0.58499999999999996</v>
      </c>
      <c r="L10" s="2">
        <v>400</v>
      </c>
      <c r="M10" s="1">
        <f t="shared" si="4"/>
        <v>3.6190000000000002</v>
      </c>
      <c r="N10" s="1">
        <f t="shared" si="2"/>
        <v>0.39800000000000002</v>
      </c>
      <c r="O10" s="1">
        <f t="shared" si="3"/>
        <v>0.68699999999999994</v>
      </c>
      <c r="P10" s="1">
        <f t="shared" si="0"/>
        <v>0.43500000000000005</v>
      </c>
      <c r="Q10" s="1">
        <f t="shared" si="0"/>
        <v>0.54799999999999993</v>
      </c>
    </row>
    <row r="11" spans="3:17" x14ac:dyDescent="0.25">
      <c r="M11" s="1"/>
      <c r="N11" s="1"/>
      <c r="O11" s="1"/>
      <c r="P11" s="1"/>
      <c r="Q11" s="1"/>
    </row>
    <row r="13" spans="3:17" x14ac:dyDescent="0.25">
      <c r="M13" s="2" t="s">
        <v>39</v>
      </c>
      <c r="N13" s="2" t="s">
        <v>40</v>
      </c>
      <c r="O13" s="2" t="s">
        <v>41</v>
      </c>
      <c r="P13" s="4"/>
    </row>
    <row r="14" spans="3:17" x14ac:dyDescent="0.25">
      <c r="M14" s="2">
        <v>0.44</v>
      </c>
      <c r="N14" s="2">
        <v>37.554913999999997</v>
      </c>
      <c r="O14" s="2">
        <f t="shared" ref="O14:O23" si="5">N14*128</f>
        <v>4807.0289919999996</v>
      </c>
    </row>
    <row r="15" spans="3:17" x14ac:dyDescent="0.25">
      <c r="M15" s="2">
        <v>0.40699999999999997</v>
      </c>
      <c r="N15" s="2">
        <v>35.353411000000001</v>
      </c>
      <c r="O15" s="2">
        <f t="shared" si="5"/>
        <v>4525.2366080000002</v>
      </c>
    </row>
    <row r="16" spans="3:17" x14ac:dyDescent="0.25">
      <c r="M16" s="2">
        <v>0.29499999999999998</v>
      </c>
      <c r="N16" s="2">
        <v>25.825513999999998</v>
      </c>
      <c r="O16" s="2">
        <f t="shared" si="5"/>
        <v>3305.6657919999998</v>
      </c>
    </row>
    <row r="17" spans="2:15" x14ac:dyDescent="0.25">
      <c r="M17" s="2">
        <v>0.39100000000000001</v>
      </c>
      <c r="N17" s="2">
        <v>33.600042000000002</v>
      </c>
      <c r="O17" s="2">
        <f t="shared" si="5"/>
        <v>4300.8053760000003</v>
      </c>
    </row>
    <row r="18" spans="2:15" x14ac:dyDescent="0.25">
      <c r="M18" s="2">
        <v>0.433</v>
      </c>
      <c r="N18" s="2">
        <v>37.383288</v>
      </c>
      <c r="O18" s="2">
        <f t="shared" si="5"/>
        <v>4785.060864</v>
      </c>
    </row>
    <row r="19" spans="2:15" x14ac:dyDescent="0.25">
      <c r="M19" s="2">
        <v>0.35</v>
      </c>
      <c r="N19" s="2">
        <v>30.286480999999998</v>
      </c>
      <c r="O19" s="2">
        <f t="shared" si="5"/>
        <v>3876.6695679999998</v>
      </c>
    </row>
    <row r="20" spans="2:15" x14ac:dyDescent="0.25">
      <c r="M20" s="2">
        <v>0.36199999999999999</v>
      </c>
      <c r="N20" s="2">
        <v>31.257027999999998</v>
      </c>
      <c r="O20" s="2">
        <f t="shared" si="5"/>
        <v>4000.8995839999998</v>
      </c>
    </row>
    <row r="21" spans="2:15" x14ac:dyDescent="0.25">
      <c r="M21" s="2">
        <v>0.38500000000000001</v>
      </c>
      <c r="N21" s="2">
        <v>33.617381999999999</v>
      </c>
      <c r="O21" s="2">
        <f t="shared" si="5"/>
        <v>4303.0248959999999</v>
      </c>
    </row>
    <row r="22" spans="2:15" x14ac:dyDescent="0.25">
      <c r="M22" s="2">
        <v>0.39100000000000001</v>
      </c>
      <c r="N22" s="2">
        <v>34.092658</v>
      </c>
      <c r="O22" s="2">
        <f t="shared" si="5"/>
        <v>4363.860224</v>
      </c>
    </row>
    <row r="23" spans="2:15" x14ac:dyDescent="0.25">
      <c r="M23" s="2">
        <v>0.39800000000000002</v>
      </c>
      <c r="N23" s="2">
        <v>34.645398</v>
      </c>
      <c r="O23" s="2">
        <f t="shared" si="5"/>
        <v>4434.610944</v>
      </c>
    </row>
    <row r="24" spans="2:15" x14ac:dyDescent="0.25">
      <c r="B24" s="2" t="s">
        <v>53</v>
      </c>
    </row>
    <row r="26" spans="2:15" x14ac:dyDescent="0.25">
      <c r="M26" s="2">
        <v>0.51200000000000001</v>
      </c>
      <c r="N26" s="2">
        <v>43.369453999999998</v>
      </c>
      <c r="O26" s="2">
        <f t="shared" ref="O26:O35" si="6">N26*128</f>
        <v>5551.2901119999997</v>
      </c>
    </row>
    <row r="27" spans="2:15" x14ac:dyDescent="0.25">
      <c r="M27" s="2">
        <v>0.45600000000000002</v>
      </c>
      <c r="N27" s="2">
        <v>38.846195000000002</v>
      </c>
      <c r="O27" s="2">
        <f t="shared" si="6"/>
        <v>4972.3129600000002</v>
      </c>
    </row>
    <row r="28" spans="2:15" x14ac:dyDescent="0.25">
      <c r="M28" s="2">
        <v>0.58599999999999997</v>
      </c>
      <c r="N28" s="2">
        <v>48.993101000000003</v>
      </c>
      <c r="O28" s="2">
        <f t="shared" si="6"/>
        <v>6271.1169280000004</v>
      </c>
    </row>
    <row r="29" spans="2:15" x14ac:dyDescent="0.25">
      <c r="M29" s="2">
        <v>0.63600000000000001</v>
      </c>
      <c r="N29" s="2">
        <v>53.436070999999998</v>
      </c>
      <c r="O29" s="2">
        <f t="shared" si="6"/>
        <v>6839.8170879999998</v>
      </c>
    </row>
    <row r="30" spans="2:15" x14ac:dyDescent="0.25">
      <c r="M30" s="2">
        <v>0.57099999999999995</v>
      </c>
      <c r="N30" s="2">
        <v>48.147779999999997</v>
      </c>
      <c r="O30" s="2">
        <f t="shared" si="6"/>
        <v>6162.9158399999997</v>
      </c>
    </row>
    <row r="31" spans="2:15" x14ac:dyDescent="0.25">
      <c r="M31" s="2">
        <v>0.57699999999999996</v>
      </c>
      <c r="N31" s="2">
        <v>48.634746</v>
      </c>
      <c r="O31" s="2">
        <f t="shared" si="6"/>
        <v>6225.247488</v>
      </c>
    </row>
    <row r="32" spans="2:15" x14ac:dyDescent="0.25">
      <c r="M32" s="2">
        <v>0.58499999999999996</v>
      </c>
      <c r="N32" s="2">
        <v>48.918539000000003</v>
      </c>
      <c r="O32" s="2">
        <f t="shared" si="6"/>
        <v>6261.5729920000003</v>
      </c>
    </row>
    <row r="33" spans="3:15" x14ac:dyDescent="0.25">
      <c r="M33" s="2">
        <v>0.56799999999999995</v>
      </c>
      <c r="N33" s="2">
        <v>47.649006999999997</v>
      </c>
      <c r="O33" s="2">
        <f t="shared" si="6"/>
        <v>6099.0728959999997</v>
      </c>
    </row>
    <row r="34" spans="3:15" x14ac:dyDescent="0.25">
      <c r="M34" s="2">
        <v>0.66800000000000004</v>
      </c>
      <c r="N34" s="2">
        <v>55.071961000000002</v>
      </c>
      <c r="O34" s="2">
        <f t="shared" si="6"/>
        <v>7049.2110080000002</v>
      </c>
    </row>
    <row r="35" spans="3:15" x14ac:dyDescent="0.25">
      <c r="M35" s="2">
        <v>0.63500000000000001</v>
      </c>
      <c r="N35" s="2">
        <v>52.632987</v>
      </c>
      <c r="O35" s="2">
        <f t="shared" si="6"/>
        <v>6737.022336</v>
      </c>
    </row>
    <row r="37" spans="3:15" x14ac:dyDescent="0.25">
      <c r="F37" s="2" t="s">
        <v>52</v>
      </c>
      <c r="M37" s="2">
        <v>0.77</v>
      </c>
      <c r="N37" s="2">
        <v>62.573874000000004</v>
      </c>
      <c r="O37" s="2">
        <f t="shared" ref="O37:O46" si="7">N37*128</f>
        <v>8009.4558720000005</v>
      </c>
    </row>
    <row r="38" spans="3:15" x14ac:dyDescent="0.25">
      <c r="M38" s="2">
        <v>0.371</v>
      </c>
      <c r="N38" s="2">
        <v>32.502737000000003</v>
      </c>
      <c r="O38" s="2">
        <f t="shared" si="7"/>
        <v>4160.3503360000004</v>
      </c>
    </row>
    <row r="39" spans="3:15" x14ac:dyDescent="0.25">
      <c r="M39" s="2">
        <v>0.54600000000000004</v>
      </c>
      <c r="N39" s="2">
        <v>46.000045999999998</v>
      </c>
      <c r="O39" s="2">
        <f t="shared" si="7"/>
        <v>5888.0058879999997</v>
      </c>
    </row>
    <row r="40" spans="3:15" x14ac:dyDescent="0.25">
      <c r="C40" s="5" t="s">
        <v>59</v>
      </c>
      <c r="M40" s="2">
        <v>0.40300000000000002</v>
      </c>
      <c r="N40" s="2">
        <v>35.039099</v>
      </c>
      <c r="O40" s="2">
        <f t="shared" si="7"/>
        <v>4485.004672</v>
      </c>
    </row>
    <row r="41" spans="3:15" x14ac:dyDescent="0.25">
      <c r="M41" s="2">
        <v>0.42299999999999999</v>
      </c>
      <c r="N41" s="2">
        <v>36.605164000000002</v>
      </c>
      <c r="O41" s="2">
        <f t="shared" si="7"/>
        <v>4685.4609920000003</v>
      </c>
    </row>
    <row r="42" spans="3:15" x14ac:dyDescent="0.25">
      <c r="C42" s="2" t="s">
        <v>8</v>
      </c>
      <c r="M42" s="2">
        <v>0.47599999999999998</v>
      </c>
      <c r="N42" s="2">
        <v>40.696635000000001</v>
      </c>
      <c r="O42" s="2">
        <f t="shared" si="7"/>
        <v>5209.1692800000001</v>
      </c>
    </row>
    <row r="43" spans="3:15" x14ac:dyDescent="0.25">
      <c r="C43" s="5" t="s">
        <v>54</v>
      </c>
      <c r="M43" s="2">
        <v>0.68400000000000005</v>
      </c>
      <c r="N43" s="2">
        <v>56.251758000000002</v>
      </c>
      <c r="O43" s="2">
        <f t="shared" si="7"/>
        <v>7200.2250240000003</v>
      </c>
    </row>
    <row r="44" spans="3:15" x14ac:dyDescent="0.25">
      <c r="C44" s="2" t="s">
        <v>9</v>
      </c>
      <c r="M44" s="2">
        <v>0.36199999999999999</v>
      </c>
      <c r="N44" s="2">
        <v>31.257027999999998</v>
      </c>
      <c r="O44" s="2">
        <f t="shared" si="7"/>
        <v>4000.8995839999998</v>
      </c>
    </row>
    <row r="45" spans="3:15" x14ac:dyDescent="0.25">
      <c r="C45" s="2" t="s">
        <v>33</v>
      </c>
      <c r="M45" s="2">
        <v>0.435</v>
      </c>
      <c r="N45" s="2">
        <v>37.538542999999997</v>
      </c>
      <c r="O45" s="2">
        <f t="shared" si="7"/>
        <v>4804.9335039999996</v>
      </c>
    </row>
    <row r="46" spans="3:15" x14ac:dyDescent="0.25">
      <c r="C46" s="2" t="s">
        <v>32</v>
      </c>
      <c r="M46" s="2">
        <v>0.38300000000000001</v>
      </c>
      <c r="N46" s="2">
        <v>32.953975</v>
      </c>
      <c r="O46" s="2">
        <f t="shared" si="7"/>
        <v>4218.1088</v>
      </c>
    </row>
    <row r="47" spans="3:15" x14ac:dyDescent="0.25">
      <c r="C47" s="2" t="s">
        <v>31</v>
      </c>
    </row>
    <row r="48" spans="3:15" x14ac:dyDescent="0.25">
      <c r="C48" s="2" t="s">
        <v>30</v>
      </c>
      <c r="M48" s="2">
        <v>0.52100000000000002</v>
      </c>
      <c r="N48" s="2">
        <v>44.097309000000003</v>
      </c>
      <c r="O48" s="2">
        <f t="shared" ref="O48:O57" si="8">N48*128</f>
        <v>5644.4555520000004</v>
      </c>
    </row>
    <row r="49" spans="3:15" x14ac:dyDescent="0.25">
      <c r="C49" s="2" t="s">
        <v>29</v>
      </c>
      <c r="M49" s="2">
        <v>0.60799999999999998</v>
      </c>
      <c r="N49" s="2">
        <v>51.154406999999999</v>
      </c>
      <c r="O49" s="2">
        <f t="shared" si="8"/>
        <v>6547.7640959999999</v>
      </c>
    </row>
    <row r="50" spans="3:15" x14ac:dyDescent="0.25">
      <c r="C50" s="2" t="s">
        <v>8</v>
      </c>
      <c r="M50" s="2">
        <v>0.59199999999999997</v>
      </c>
      <c r="N50" s="2">
        <v>49.440216999999997</v>
      </c>
      <c r="O50" s="2">
        <f t="shared" si="8"/>
        <v>6328.3477759999996</v>
      </c>
    </row>
    <row r="51" spans="3:15" x14ac:dyDescent="0.25">
      <c r="M51" s="2">
        <v>0.88</v>
      </c>
      <c r="N51" s="2">
        <v>70.649929</v>
      </c>
      <c r="O51" s="2">
        <f t="shared" si="8"/>
        <v>9043.190912</v>
      </c>
    </row>
    <row r="52" spans="3:15" x14ac:dyDescent="0.25">
      <c r="M52" s="2">
        <v>0.42099999999999999</v>
      </c>
      <c r="N52" s="2">
        <v>36.449159999999999</v>
      </c>
      <c r="O52" s="2">
        <f t="shared" si="8"/>
        <v>4665.4924799999999</v>
      </c>
    </row>
    <row r="53" spans="3:15" x14ac:dyDescent="0.25">
      <c r="M53" s="2">
        <v>1.0609999999999999</v>
      </c>
      <c r="N53" s="2">
        <v>84.043397999999996</v>
      </c>
      <c r="O53" s="2">
        <f t="shared" si="8"/>
        <v>10757.554944</v>
      </c>
    </row>
    <row r="54" spans="3:15" x14ac:dyDescent="0.25">
      <c r="C54" s="2" t="s">
        <v>8</v>
      </c>
      <c r="M54" s="2">
        <v>0.51200000000000001</v>
      </c>
      <c r="N54" s="2">
        <v>43.436089000000003</v>
      </c>
      <c r="O54" s="2">
        <f t="shared" si="8"/>
        <v>5559.8193920000003</v>
      </c>
    </row>
    <row r="55" spans="3:15" x14ac:dyDescent="0.25">
      <c r="C55" s="2" t="s">
        <v>55</v>
      </c>
      <c r="M55" s="2">
        <v>0.63400000000000001</v>
      </c>
      <c r="N55" s="2">
        <v>52.558942000000002</v>
      </c>
      <c r="O55" s="2">
        <f t="shared" si="8"/>
        <v>6727.5445760000002</v>
      </c>
    </row>
    <row r="56" spans="3:15" x14ac:dyDescent="0.25">
      <c r="C56" s="2" t="s">
        <v>9</v>
      </c>
      <c r="M56" s="2">
        <v>0.45700000000000002</v>
      </c>
      <c r="N56" s="2">
        <v>38.926909000000002</v>
      </c>
      <c r="O56" s="2">
        <f t="shared" si="8"/>
        <v>4982.6443520000003</v>
      </c>
    </row>
    <row r="57" spans="3:15" x14ac:dyDescent="0.25">
      <c r="C57" s="2" t="s">
        <v>28</v>
      </c>
      <c r="M57" s="2">
        <v>0.54800000000000004</v>
      </c>
      <c r="N57" s="2">
        <v>46.150255000000001</v>
      </c>
      <c r="O57" s="2">
        <f t="shared" si="8"/>
        <v>5907.2326400000002</v>
      </c>
    </row>
    <row r="58" spans="3:15" x14ac:dyDescent="0.25">
      <c r="C58" s="2" t="s">
        <v>27</v>
      </c>
    </row>
    <row r="59" spans="3:15" x14ac:dyDescent="0.25">
      <c r="C59" s="2" t="s">
        <v>26</v>
      </c>
    </row>
    <row r="60" spans="3:15" x14ac:dyDescent="0.25">
      <c r="C60" s="2" t="s">
        <v>25</v>
      </c>
    </row>
    <row r="61" spans="3:15" x14ac:dyDescent="0.25">
      <c r="C61" s="2" t="s">
        <v>24</v>
      </c>
    </row>
    <row r="62" spans="3:15" x14ac:dyDescent="0.25">
      <c r="C62" s="2" t="s">
        <v>23</v>
      </c>
    </row>
    <row r="63" spans="3:15" x14ac:dyDescent="0.25">
      <c r="C63" s="2" t="s">
        <v>22</v>
      </c>
    </row>
    <row r="64" spans="3:15" x14ac:dyDescent="0.25">
      <c r="C64" s="2" t="s">
        <v>8</v>
      </c>
    </row>
    <row r="65" spans="3:10" x14ac:dyDescent="0.25">
      <c r="C65" s="5" t="s">
        <v>56</v>
      </c>
    </row>
    <row r="66" spans="3:10" x14ac:dyDescent="0.25">
      <c r="C66" s="8" t="s">
        <v>63</v>
      </c>
    </row>
    <row r="72" spans="3:10" ht="26.4" x14ac:dyDescent="0.25">
      <c r="D72" s="1" t="s">
        <v>42</v>
      </c>
      <c r="E72" s="1" t="s">
        <v>43</v>
      </c>
      <c r="F72" s="3" t="s">
        <v>44</v>
      </c>
    </row>
    <row r="73" spans="3:10" x14ac:dyDescent="0.25">
      <c r="C73" s="2" t="s">
        <v>7</v>
      </c>
      <c r="D73" s="1">
        <v>4.2000000000000003E-2</v>
      </c>
      <c r="E73" s="1">
        <v>4.1000000000000002E-2</v>
      </c>
      <c r="F73" s="2">
        <f>AVERAGE(D73:E73)</f>
        <v>4.1500000000000002E-2</v>
      </c>
      <c r="G73" s="2">
        <f>F73-$F$73</f>
        <v>0</v>
      </c>
      <c r="I73" s="2" t="s">
        <v>41</v>
      </c>
    </row>
    <row r="74" spans="3:10" x14ac:dyDescent="0.25">
      <c r="C74" s="2" t="s">
        <v>6</v>
      </c>
      <c r="D74" s="1">
        <v>0.1</v>
      </c>
      <c r="E74" s="1">
        <v>0.104</v>
      </c>
      <c r="F74" s="2">
        <f t="shared" ref="F74:F80" si="9">AVERAGE(D74:E74)</f>
        <v>0.10200000000000001</v>
      </c>
      <c r="G74" s="2">
        <f t="shared" ref="G74:G80" si="10">F74-$F$73</f>
        <v>6.0500000000000005E-2</v>
      </c>
      <c r="I74" s="2">
        <v>6.25</v>
      </c>
      <c r="J74" s="2">
        <v>6.0500000000000005E-2</v>
      </c>
    </row>
    <row r="75" spans="3:10" x14ac:dyDescent="0.25">
      <c r="C75" s="2" t="s">
        <v>5</v>
      </c>
      <c r="D75" s="1">
        <v>0.18099999999999999</v>
      </c>
      <c r="E75" s="1">
        <v>0.17799999999999999</v>
      </c>
      <c r="F75" s="2">
        <f t="shared" si="9"/>
        <v>0.17949999999999999</v>
      </c>
      <c r="G75" s="2">
        <f t="shared" si="10"/>
        <v>0.13799999999999998</v>
      </c>
      <c r="I75" s="2">
        <v>12.5</v>
      </c>
      <c r="J75" s="2">
        <v>0.13799999999999998</v>
      </c>
    </row>
    <row r="76" spans="3:10" x14ac:dyDescent="0.25">
      <c r="C76" s="2" t="s">
        <v>4</v>
      </c>
      <c r="D76" s="1">
        <v>0.33800000000000002</v>
      </c>
      <c r="E76" s="1">
        <v>0.316</v>
      </c>
      <c r="F76" s="2">
        <f t="shared" si="9"/>
        <v>0.32700000000000001</v>
      </c>
      <c r="G76" s="2">
        <f t="shared" si="10"/>
        <v>0.28550000000000003</v>
      </c>
      <c r="I76" s="2">
        <v>25</v>
      </c>
      <c r="J76" s="2">
        <v>0.28550000000000003</v>
      </c>
    </row>
    <row r="77" spans="3:10" x14ac:dyDescent="0.25">
      <c r="C77" s="2" t="s">
        <v>3</v>
      </c>
      <c r="D77" s="1">
        <v>0.65200000000000002</v>
      </c>
      <c r="E77" s="1">
        <v>0.61699999999999999</v>
      </c>
      <c r="F77" s="2">
        <f t="shared" si="9"/>
        <v>0.63450000000000006</v>
      </c>
      <c r="G77" s="2">
        <f t="shared" si="10"/>
        <v>0.59300000000000008</v>
      </c>
      <c r="I77" s="2">
        <v>50</v>
      </c>
      <c r="J77" s="2">
        <v>0.59300000000000008</v>
      </c>
    </row>
    <row r="78" spans="3:10" x14ac:dyDescent="0.25">
      <c r="C78" s="2" t="s">
        <v>2</v>
      </c>
      <c r="D78" s="1">
        <v>1.2729999999999999</v>
      </c>
      <c r="E78" s="1">
        <v>1.177</v>
      </c>
      <c r="F78" s="2">
        <f t="shared" si="9"/>
        <v>1.2250000000000001</v>
      </c>
      <c r="G78" s="2">
        <f t="shared" si="10"/>
        <v>1.1835</v>
      </c>
      <c r="I78" s="2">
        <v>100</v>
      </c>
      <c r="J78" s="2">
        <v>1.1835</v>
      </c>
    </row>
    <row r="79" spans="3:10" x14ac:dyDescent="0.25">
      <c r="C79" s="2" t="s">
        <v>1</v>
      </c>
      <c r="D79" s="1">
        <v>2.3069999999999999</v>
      </c>
      <c r="E79" s="1">
        <v>2.125</v>
      </c>
      <c r="F79" s="2">
        <f t="shared" si="9"/>
        <v>2.2160000000000002</v>
      </c>
      <c r="G79" s="2">
        <f t="shared" si="10"/>
        <v>2.1745000000000001</v>
      </c>
      <c r="I79" s="2">
        <v>200</v>
      </c>
      <c r="J79" s="2">
        <v>2.1745000000000001</v>
      </c>
    </row>
    <row r="80" spans="3:10" x14ac:dyDescent="0.25">
      <c r="C80" s="2" t="s">
        <v>0</v>
      </c>
      <c r="D80" s="1">
        <v>3.6920000000000002</v>
      </c>
      <c r="E80" s="1">
        <v>3.4169999999999998</v>
      </c>
      <c r="F80" s="2">
        <f t="shared" si="9"/>
        <v>3.5545</v>
      </c>
      <c r="G80" s="2">
        <f t="shared" si="10"/>
        <v>3.5129999999999999</v>
      </c>
      <c r="I80" s="2">
        <v>400</v>
      </c>
      <c r="J80" s="2">
        <v>3.5129999999999999</v>
      </c>
    </row>
    <row r="95" spans="2:2" x14ac:dyDescent="0.25">
      <c r="B95" s="2" t="s">
        <v>58</v>
      </c>
    </row>
    <row r="107" spans="3:6" x14ac:dyDescent="0.25">
      <c r="F107" s="2" t="s">
        <v>57</v>
      </c>
    </row>
    <row r="109" spans="3:6" x14ac:dyDescent="0.25">
      <c r="C109" s="5" t="s">
        <v>64</v>
      </c>
    </row>
    <row r="111" spans="3:6" x14ac:dyDescent="0.25">
      <c r="C111" s="2" t="s">
        <v>8</v>
      </c>
    </row>
    <row r="112" spans="3:6" x14ac:dyDescent="0.25">
      <c r="C112" s="5" t="s">
        <v>65</v>
      </c>
    </row>
    <row r="113" spans="3:3" x14ac:dyDescent="0.25">
      <c r="C113" s="2" t="s">
        <v>9</v>
      </c>
    </row>
    <row r="114" spans="3:3" x14ac:dyDescent="0.25">
      <c r="C114" s="2" t="s">
        <v>10</v>
      </c>
    </row>
    <row r="115" spans="3:3" x14ac:dyDescent="0.25">
      <c r="C115" s="2" t="s">
        <v>11</v>
      </c>
    </row>
    <row r="116" spans="3:3" x14ac:dyDescent="0.25">
      <c r="C116" s="2" t="s">
        <v>12</v>
      </c>
    </row>
    <row r="117" spans="3:3" x14ac:dyDescent="0.25">
      <c r="C117" s="2" t="s">
        <v>13</v>
      </c>
    </row>
    <row r="118" spans="3:3" x14ac:dyDescent="0.25">
      <c r="C118" s="2" t="s">
        <v>14</v>
      </c>
    </row>
    <row r="119" spans="3:3" x14ac:dyDescent="0.25">
      <c r="C119" s="2" t="s">
        <v>8</v>
      </c>
    </row>
    <row r="123" spans="3:3" x14ac:dyDescent="0.25">
      <c r="C123" s="2" t="s">
        <v>8</v>
      </c>
    </row>
    <row r="124" spans="3:3" x14ac:dyDescent="0.25">
      <c r="C124" s="2" t="s">
        <v>60</v>
      </c>
    </row>
    <row r="125" spans="3:3" x14ac:dyDescent="0.25">
      <c r="C125" s="2" t="s">
        <v>9</v>
      </c>
    </row>
    <row r="126" spans="3:3" x14ac:dyDescent="0.25">
      <c r="C126" s="2" t="s">
        <v>15</v>
      </c>
    </row>
    <row r="127" spans="3:3" x14ac:dyDescent="0.25">
      <c r="C127" s="2" t="s">
        <v>16</v>
      </c>
    </row>
    <row r="128" spans="3:3" x14ac:dyDescent="0.25">
      <c r="C128" s="2" t="s">
        <v>17</v>
      </c>
    </row>
    <row r="129" spans="3:3" x14ac:dyDescent="0.25">
      <c r="C129" s="2" t="s">
        <v>18</v>
      </c>
    </row>
    <row r="130" spans="3:3" x14ac:dyDescent="0.25">
      <c r="C130" s="2" t="s">
        <v>19</v>
      </c>
    </row>
    <row r="131" spans="3:3" x14ac:dyDescent="0.25">
      <c r="C131" s="2" t="s">
        <v>20</v>
      </c>
    </row>
    <row r="132" spans="3:3" x14ac:dyDescent="0.25">
      <c r="C132" s="2" t="s">
        <v>21</v>
      </c>
    </row>
    <row r="133" spans="3:3" x14ac:dyDescent="0.25">
      <c r="C133" s="2" t="s">
        <v>8</v>
      </c>
    </row>
    <row r="134" spans="3:3" x14ac:dyDescent="0.25">
      <c r="C134" s="5" t="s">
        <v>61</v>
      </c>
    </row>
    <row r="135" spans="3:3" x14ac:dyDescent="0.25">
      <c r="C135" s="8" t="s">
        <v>62</v>
      </c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:X44"/>
  <sheetViews>
    <sheetView tabSelected="1" workbookViewId="0">
      <selection activeCell="H17" sqref="H17"/>
    </sheetView>
  </sheetViews>
  <sheetFormatPr defaultRowHeight="13.2" x14ac:dyDescent="0.25"/>
  <cols>
    <col min="1" max="8" width="8.88671875" style="6"/>
    <col min="9" max="12" width="14.109375" style="6" customWidth="1"/>
    <col min="13" max="13" width="20.33203125" style="6" customWidth="1"/>
    <col min="14" max="14" width="18.88671875" style="6" customWidth="1"/>
    <col min="15" max="15" width="8.88671875" style="6"/>
    <col min="16" max="16" width="17.33203125" style="6" customWidth="1"/>
    <col min="17" max="16384" width="8.88671875" style="6"/>
  </cols>
  <sheetData>
    <row r="1" spans="9:17" x14ac:dyDescent="0.25">
      <c r="I1" s="6" t="s">
        <v>45</v>
      </c>
      <c r="J1" s="6" t="s">
        <v>46</v>
      </c>
      <c r="K1" s="6" t="s">
        <v>47</v>
      </c>
      <c r="L1" s="6" t="s">
        <v>48</v>
      </c>
      <c r="M1" s="6" t="s">
        <v>49</v>
      </c>
      <c r="N1" s="6" t="s">
        <v>50</v>
      </c>
      <c r="P1" s="6" t="s">
        <v>51</v>
      </c>
    </row>
    <row r="2" spans="9:17" x14ac:dyDescent="0.25">
      <c r="I2" s="6">
        <v>4807.0289919999996</v>
      </c>
      <c r="J2" s="6">
        <f>I2/1000</f>
        <v>4.8070289919999993</v>
      </c>
      <c r="K2" s="6">
        <f>J2*172.2</f>
        <v>827.77039242239982</v>
      </c>
      <c r="L2" s="6">
        <f>K2/6.965</f>
        <v>118.84714894793967</v>
      </c>
      <c r="M2" s="6">
        <v>6.7</v>
      </c>
      <c r="N2" s="6">
        <f>(L2*M2)/22.5</f>
        <v>35.390039908942036</v>
      </c>
      <c r="O2" s="6">
        <v>35.390039908942036</v>
      </c>
      <c r="P2" s="6">
        <f>20*L2/(M2-3.5)</f>
        <v>742.79468092462287</v>
      </c>
      <c r="Q2" s="6">
        <v>742.79468092462287</v>
      </c>
    </row>
    <row r="3" spans="9:17" x14ac:dyDescent="0.25">
      <c r="I3" s="6">
        <v>4525.2366080000002</v>
      </c>
      <c r="J3" s="6">
        <f t="shared" ref="J3:J44" si="0">I3/1000</f>
        <v>4.5252366080000002</v>
      </c>
      <c r="K3" s="6">
        <f t="shared" ref="K3:K44" si="1">J3*172.2</f>
        <v>779.24574389759994</v>
      </c>
      <c r="L3" s="6">
        <f t="shared" ref="L3:L44" si="2">K3/6.965</f>
        <v>111.88022166512562</v>
      </c>
      <c r="M3" s="6">
        <v>8.9</v>
      </c>
      <c r="N3" s="6">
        <f t="shared" ref="N3:N44" si="3">(L3*M3)/22.5</f>
        <v>44.254843236427469</v>
      </c>
      <c r="O3" s="6">
        <v>44.254843236427469</v>
      </c>
      <c r="P3" s="6">
        <f t="shared" ref="P3:P44" si="4">20*L3/(M3-3.5)</f>
        <v>414.37119135231711</v>
      </c>
      <c r="Q3" s="6">
        <v>414.37119135231711</v>
      </c>
    </row>
    <row r="4" spans="9:17" x14ac:dyDescent="0.25">
      <c r="I4" s="6">
        <v>3305.6657919999998</v>
      </c>
      <c r="J4" s="6">
        <f t="shared" si="0"/>
        <v>3.3056657919999997</v>
      </c>
      <c r="K4" s="6">
        <f t="shared" si="1"/>
        <v>569.23564938239986</v>
      </c>
      <c r="L4" s="6">
        <f t="shared" si="2"/>
        <v>81.728018576080387</v>
      </c>
      <c r="M4" s="6">
        <v>9.6</v>
      </c>
      <c r="N4" s="6">
        <f t="shared" si="3"/>
        <v>34.870621259127631</v>
      </c>
      <c r="O4" s="6">
        <v>34.870621259127631</v>
      </c>
      <c r="P4" s="6">
        <f t="shared" si="4"/>
        <v>267.96071664288655</v>
      </c>
      <c r="Q4" s="6">
        <v>267.96071664288655</v>
      </c>
    </row>
    <row r="5" spans="9:17" x14ac:dyDescent="0.25">
      <c r="I5" s="6">
        <v>4300.8053760000003</v>
      </c>
      <c r="J5" s="6">
        <f t="shared" si="0"/>
        <v>4.3008053760000005</v>
      </c>
      <c r="K5" s="6">
        <f t="shared" si="1"/>
        <v>740.59868574720008</v>
      </c>
      <c r="L5" s="6">
        <f t="shared" si="2"/>
        <v>106.33146959758795</v>
      </c>
      <c r="M5" s="6">
        <v>9.8000000000000007</v>
      </c>
      <c r="N5" s="6">
        <f t="shared" si="3"/>
        <v>46.313262313616086</v>
      </c>
      <c r="O5" s="6">
        <v>46.313262313616086</v>
      </c>
      <c r="P5" s="6">
        <f t="shared" si="4"/>
        <v>337.56022094472365</v>
      </c>
      <c r="Q5" s="6">
        <v>337.56022094472365</v>
      </c>
    </row>
    <row r="6" spans="9:17" x14ac:dyDescent="0.25">
      <c r="I6" s="6">
        <v>4785.060864</v>
      </c>
      <c r="J6" s="6">
        <f t="shared" si="0"/>
        <v>4.7850608640000001</v>
      </c>
      <c r="K6" s="6">
        <f t="shared" si="1"/>
        <v>823.98748078079996</v>
      </c>
      <c r="L6" s="6">
        <f t="shared" si="2"/>
        <v>118.30401734110552</v>
      </c>
      <c r="M6" s="6">
        <v>7.7</v>
      </c>
      <c r="N6" s="6">
        <f t="shared" si="3"/>
        <v>40.486263712289443</v>
      </c>
      <c r="O6" s="6">
        <v>40.486263712289443</v>
      </c>
      <c r="P6" s="6">
        <f t="shared" si="4"/>
        <v>563.35246352907382</v>
      </c>
      <c r="Q6" s="6">
        <v>563.35246352907382</v>
      </c>
    </row>
    <row r="7" spans="9:17" x14ac:dyDescent="0.25">
      <c r="I7" s="6">
        <v>3876.6695679999998</v>
      </c>
      <c r="J7" s="6">
        <f t="shared" si="0"/>
        <v>3.8766695679999996</v>
      </c>
      <c r="K7" s="6">
        <f t="shared" si="1"/>
        <v>667.56249960959985</v>
      </c>
      <c r="L7" s="6">
        <f t="shared" si="2"/>
        <v>95.845297862110527</v>
      </c>
      <c r="M7" s="6">
        <v>12.4</v>
      </c>
      <c r="N7" s="6">
        <f t="shared" si="3"/>
        <v>52.821408599563135</v>
      </c>
      <c r="O7" s="6">
        <v>52.821408599563135</v>
      </c>
      <c r="P7" s="6">
        <f t="shared" si="4"/>
        <v>215.38269182496748</v>
      </c>
      <c r="Q7" s="6">
        <v>215.38269182496748</v>
      </c>
    </row>
    <row r="8" spans="9:17" x14ac:dyDescent="0.25">
      <c r="I8" s="6">
        <v>4000.8995839999998</v>
      </c>
      <c r="J8" s="6">
        <f t="shared" si="0"/>
        <v>4.0008995839999999</v>
      </c>
      <c r="K8" s="6">
        <f t="shared" si="1"/>
        <v>688.95490836479996</v>
      </c>
      <c r="L8" s="6">
        <f t="shared" si="2"/>
        <v>98.916713333065317</v>
      </c>
      <c r="M8" s="6">
        <v>12.5</v>
      </c>
      <c r="N8" s="6">
        <f t="shared" si="3"/>
        <v>54.953729629480726</v>
      </c>
      <c r="O8" s="6">
        <v>54.953729629480726</v>
      </c>
      <c r="P8" s="6">
        <f t="shared" si="4"/>
        <v>219.81491851792293</v>
      </c>
      <c r="Q8" s="6">
        <v>219.81491851792293</v>
      </c>
    </row>
    <row r="9" spans="9:17" x14ac:dyDescent="0.25">
      <c r="I9" s="6">
        <v>4303.0248959999999</v>
      </c>
      <c r="J9" s="6">
        <f t="shared" si="0"/>
        <v>4.3030248960000002</v>
      </c>
      <c r="K9" s="6">
        <f t="shared" si="1"/>
        <v>740.98088709119997</v>
      </c>
      <c r="L9" s="6">
        <f t="shared" si="2"/>
        <v>106.38634416241206</v>
      </c>
      <c r="M9" s="6">
        <v>11.5</v>
      </c>
      <c r="N9" s="6">
        <f t="shared" si="3"/>
        <v>54.375242571899499</v>
      </c>
      <c r="O9" s="6">
        <v>54.375242571899499</v>
      </c>
      <c r="P9" s="6">
        <f t="shared" si="4"/>
        <v>265.96586040603017</v>
      </c>
      <c r="Q9" s="6">
        <v>265.96586040603017</v>
      </c>
    </row>
    <row r="10" spans="9:17" x14ac:dyDescent="0.25">
      <c r="I10" s="6">
        <v>4363.860224</v>
      </c>
      <c r="J10" s="6">
        <f t="shared" si="0"/>
        <v>4.3638602239999997</v>
      </c>
      <c r="K10" s="6">
        <f t="shared" si="1"/>
        <v>751.45673057279987</v>
      </c>
      <c r="L10" s="6">
        <f t="shared" si="2"/>
        <v>107.89041357829144</v>
      </c>
      <c r="M10" s="6">
        <v>16.3</v>
      </c>
      <c r="N10" s="6">
        <f t="shared" si="3"/>
        <v>78.160610725606688</v>
      </c>
      <c r="O10" s="6">
        <v>78.160610725606688</v>
      </c>
      <c r="P10" s="6">
        <f t="shared" si="4"/>
        <v>168.57877121608036</v>
      </c>
      <c r="Q10" s="6">
        <v>168.57877121608036</v>
      </c>
    </row>
    <row r="11" spans="9:17" x14ac:dyDescent="0.25">
      <c r="I11" s="6">
        <v>4434.610944</v>
      </c>
      <c r="J11" s="6">
        <f t="shared" si="0"/>
        <v>4.4346109440000001</v>
      </c>
      <c r="K11" s="6">
        <f t="shared" si="1"/>
        <v>763.64000455680002</v>
      </c>
      <c r="L11" s="6">
        <f t="shared" si="2"/>
        <v>109.63962735919598</v>
      </c>
      <c r="M11" s="6">
        <v>15.2</v>
      </c>
      <c r="N11" s="6">
        <f t="shared" si="3"/>
        <v>74.06765937154573</v>
      </c>
      <c r="O11" s="6">
        <v>74.06765937154573</v>
      </c>
      <c r="P11" s="6">
        <f t="shared" si="4"/>
        <v>187.41816642597607</v>
      </c>
      <c r="Q11" s="6">
        <v>187.41816642597607</v>
      </c>
    </row>
    <row r="12" spans="9:17" x14ac:dyDescent="0.25">
      <c r="J12" s="6">
        <f t="shared" si="0"/>
        <v>0</v>
      </c>
      <c r="K12" s="6">
        <f t="shared" si="1"/>
        <v>0</v>
      </c>
      <c r="L12" s="6">
        <f t="shared" si="2"/>
        <v>0</v>
      </c>
      <c r="N12" s="6">
        <f t="shared" si="3"/>
        <v>0</v>
      </c>
      <c r="O12" s="6">
        <v>0</v>
      </c>
      <c r="P12" s="6">
        <f t="shared" si="4"/>
        <v>0</v>
      </c>
      <c r="Q12" s="6">
        <v>0</v>
      </c>
    </row>
    <row r="13" spans="9:17" x14ac:dyDescent="0.25">
      <c r="I13" s="6">
        <v>5551.2901119999997</v>
      </c>
      <c r="J13" s="6">
        <f t="shared" si="0"/>
        <v>5.5512901119999993</v>
      </c>
      <c r="K13" s="6">
        <f t="shared" si="1"/>
        <v>955.93215728639984</v>
      </c>
      <c r="L13" s="6">
        <f t="shared" si="2"/>
        <v>137.24797663839195</v>
      </c>
      <c r="M13" s="6">
        <v>15.1</v>
      </c>
      <c r="N13" s="6">
        <f t="shared" si="3"/>
        <v>92.108642099543047</v>
      </c>
      <c r="O13" s="6">
        <v>92.108642099543047</v>
      </c>
      <c r="P13" s="6">
        <f t="shared" si="4"/>
        <v>236.63444247998612</v>
      </c>
      <c r="Q13" s="6">
        <v>236.63444247998612</v>
      </c>
    </row>
    <row r="14" spans="9:17" x14ac:dyDescent="0.25">
      <c r="I14" s="6">
        <v>4972.3129600000002</v>
      </c>
      <c r="J14" s="6">
        <f t="shared" si="0"/>
        <v>4.97231296</v>
      </c>
      <c r="K14" s="6">
        <f t="shared" si="1"/>
        <v>856.23229171199989</v>
      </c>
      <c r="L14" s="6">
        <f t="shared" si="2"/>
        <v>122.93356664924622</v>
      </c>
      <c r="M14" s="6">
        <v>16.8</v>
      </c>
      <c r="N14" s="6">
        <f t="shared" si="3"/>
        <v>91.790396431437188</v>
      </c>
      <c r="O14" s="6">
        <v>91.790396431437188</v>
      </c>
      <c r="P14" s="6">
        <f t="shared" si="4"/>
        <v>184.86250623946799</v>
      </c>
      <c r="Q14" s="6">
        <v>184.86250623946799</v>
      </c>
    </row>
    <row r="15" spans="9:17" x14ac:dyDescent="0.25">
      <c r="I15" s="6">
        <v>6271.1169280000004</v>
      </c>
      <c r="J15" s="6">
        <f t="shared" si="0"/>
        <v>6.2711169280000005</v>
      </c>
      <c r="K15" s="6">
        <f t="shared" si="1"/>
        <v>1079.8863350015999</v>
      </c>
      <c r="L15" s="6">
        <f t="shared" si="2"/>
        <v>155.04469992844221</v>
      </c>
      <c r="M15" s="6">
        <v>23</v>
      </c>
      <c r="N15" s="6">
        <f t="shared" si="3"/>
        <v>158.49013770462983</v>
      </c>
      <c r="O15" s="6">
        <v>158.49013770462983</v>
      </c>
      <c r="P15" s="6">
        <f t="shared" si="4"/>
        <v>159.02020505481252</v>
      </c>
      <c r="Q15" s="6">
        <v>159.02020505481252</v>
      </c>
    </row>
    <row r="16" spans="9:17" x14ac:dyDescent="0.25">
      <c r="I16" s="6">
        <v>6839.8170879999998</v>
      </c>
      <c r="J16" s="6">
        <f t="shared" si="0"/>
        <v>6.8398170880000002</v>
      </c>
      <c r="K16" s="6">
        <f t="shared" si="1"/>
        <v>1177.8165025536</v>
      </c>
      <c r="L16" s="6">
        <f t="shared" si="2"/>
        <v>169.10502549226132</v>
      </c>
      <c r="M16" s="6">
        <v>13.6</v>
      </c>
      <c r="N16" s="6">
        <f t="shared" si="3"/>
        <v>102.2145931864335</v>
      </c>
      <c r="O16" s="6">
        <v>102.2145931864335</v>
      </c>
      <c r="P16" s="6">
        <f t="shared" si="4"/>
        <v>334.86143661833927</v>
      </c>
      <c r="Q16" s="6">
        <v>334.86143661833927</v>
      </c>
    </row>
    <row r="17" spans="9:24" x14ac:dyDescent="0.25">
      <c r="I17" s="6">
        <v>6162.9158399999997</v>
      </c>
      <c r="J17" s="6">
        <f t="shared" si="0"/>
        <v>6.1629158399999993</v>
      </c>
      <c r="K17" s="6">
        <f t="shared" si="1"/>
        <v>1061.2541076479997</v>
      </c>
      <c r="L17" s="6">
        <f t="shared" si="2"/>
        <v>152.36957755175877</v>
      </c>
      <c r="M17" s="6">
        <v>16.100000000000001</v>
      </c>
      <c r="N17" s="6">
        <f t="shared" si="3"/>
        <v>109.02889771481406</v>
      </c>
      <c r="O17" s="6">
        <v>109.02889771481406</v>
      </c>
      <c r="P17" s="6">
        <f t="shared" si="4"/>
        <v>241.85647230437897</v>
      </c>
      <c r="Q17" s="6">
        <v>241.85647230437897</v>
      </c>
    </row>
    <row r="18" spans="9:24" x14ac:dyDescent="0.25">
      <c r="I18" s="6">
        <v>6225.247488</v>
      </c>
      <c r="J18" s="6">
        <f t="shared" si="0"/>
        <v>6.2252474879999999</v>
      </c>
      <c r="K18" s="6">
        <f t="shared" si="1"/>
        <v>1071.9876174336</v>
      </c>
      <c r="L18" s="6">
        <f t="shared" si="2"/>
        <v>153.9106414118593</v>
      </c>
      <c r="M18" s="6">
        <v>16.2</v>
      </c>
      <c r="N18" s="6">
        <f t="shared" si="3"/>
        <v>110.81566181653868</v>
      </c>
      <c r="O18" s="6">
        <v>110.81566181653868</v>
      </c>
      <c r="P18" s="6">
        <f t="shared" si="4"/>
        <v>242.37896285332175</v>
      </c>
      <c r="Q18" s="6">
        <v>242.37896285332175</v>
      </c>
    </row>
    <row r="19" spans="9:24" x14ac:dyDescent="0.25">
      <c r="I19" s="6">
        <v>6261.5729920000003</v>
      </c>
      <c r="J19" s="6">
        <f t="shared" si="0"/>
        <v>6.2615729920000005</v>
      </c>
      <c r="K19" s="6">
        <f t="shared" si="1"/>
        <v>1078.2428692224</v>
      </c>
      <c r="L19" s="6">
        <f t="shared" si="2"/>
        <v>154.80873929969849</v>
      </c>
      <c r="M19" s="6">
        <v>11.6</v>
      </c>
      <c r="N19" s="6">
        <f t="shared" si="3"/>
        <v>79.812505594511222</v>
      </c>
      <c r="O19" s="6">
        <v>79.812505594511222</v>
      </c>
      <c r="P19" s="6">
        <f t="shared" si="4"/>
        <v>382.24380073999629</v>
      </c>
      <c r="Q19" s="6">
        <v>382.24380073999629</v>
      </c>
    </row>
    <row r="20" spans="9:24" x14ac:dyDescent="0.25">
      <c r="I20" s="6">
        <v>6099.0728959999997</v>
      </c>
      <c r="J20" s="6">
        <f t="shared" si="0"/>
        <v>6.099072896</v>
      </c>
      <c r="K20" s="6">
        <f t="shared" si="1"/>
        <v>1050.2603526911998</v>
      </c>
      <c r="L20" s="6">
        <f t="shared" si="2"/>
        <v>150.79114898653265</v>
      </c>
      <c r="M20" s="6">
        <v>14.8</v>
      </c>
      <c r="N20" s="6">
        <f t="shared" si="3"/>
        <v>99.187066888919247</v>
      </c>
      <c r="O20" s="6">
        <v>99.187066888919247</v>
      </c>
      <c r="P20" s="6">
        <f t="shared" si="4"/>
        <v>266.88698935669493</v>
      </c>
      <c r="Q20" s="6">
        <v>266.88698935669493</v>
      </c>
    </row>
    <row r="21" spans="9:24" x14ac:dyDescent="0.25">
      <c r="I21" s="6">
        <v>7049.2110080000002</v>
      </c>
      <c r="J21" s="6">
        <f t="shared" si="0"/>
        <v>7.0492110080000003</v>
      </c>
      <c r="K21" s="6">
        <f t="shared" si="1"/>
        <v>1213.8741355775999</v>
      </c>
      <c r="L21" s="6">
        <f t="shared" si="2"/>
        <v>174.28200080080401</v>
      </c>
      <c r="M21" s="6">
        <v>16.3</v>
      </c>
      <c r="N21" s="6">
        <f t="shared" si="3"/>
        <v>126.25762724680469</v>
      </c>
      <c r="O21" s="6">
        <v>126.25762724680469</v>
      </c>
      <c r="P21" s="6">
        <f t="shared" si="4"/>
        <v>272.31562625125622</v>
      </c>
      <c r="Q21" s="6">
        <v>272.31562625125622</v>
      </c>
    </row>
    <row r="22" spans="9:24" x14ac:dyDescent="0.25">
      <c r="I22" s="6">
        <v>6737.022336</v>
      </c>
      <c r="J22" s="6">
        <f t="shared" si="0"/>
        <v>6.7370223359999999</v>
      </c>
      <c r="K22" s="6">
        <f t="shared" si="1"/>
        <v>1160.1152462591999</v>
      </c>
      <c r="L22" s="6">
        <f t="shared" si="2"/>
        <v>166.56356730211056</v>
      </c>
      <c r="M22" s="6">
        <v>15.3</v>
      </c>
      <c r="N22" s="6">
        <f t="shared" si="3"/>
        <v>113.26322576543518</v>
      </c>
      <c r="O22" s="6">
        <v>113.26322576543518</v>
      </c>
      <c r="P22" s="6">
        <f t="shared" si="4"/>
        <v>282.31113102052632</v>
      </c>
      <c r="Q22" s="6">
        <v>282.31113102052632</v>
      </c>
    </row>
    <row r="23" spans="9:24" x14ac:dyDescent="0.25">
      <c r="J23" s="6">
        <f t="shared" si="0"/>
        <v>0</v>
      </c>
      <c r="K23" s="6">
        <f t="shared" si="1"/>
        <v>0</v>
      </c>
      <c r="L23" s="6">
        <f t="shared" si="2"/>
        <v>0</v>
      </c>
      <c r="N23" s="6">
        <f t="shared" si="3"/>
        <v>0</v>
      </c>
      <c r="O23" s="6">
        <v>0</v>
      </c>
      <c r="P23" s="6">
        <f t="shared" si="4"/>
        <v>0</v>
      </c>
      <c r="Q23" s="6">
        <v>0</v>
      </c>
    </row>
    <row r="24" spans="9:24" x14ac:dyDescent="0.25">
      <c r="I24" s="6">
        <v>8009.4558720000005</v>
      </c>
      <c r="J24" s="6">
        <f t="shared" si="0"/>
        <v>8.0094558720000002</v>
      </c>
      <c r="K24" s="6">
        <f t="shared" si="1"/>
        <v>1379.2283011584</v>
      </c>
      <c r="L24" s="6">
        <f t="shared" si="2"/>
        <v>198.02272809165828</v>
      </c>
      <c r="M24" s="6">
        <v>37.799999999999997</v>
      </c>
      <c r="N24" s="6">
        <f t="shared" si="3"/>
        <v>332.67818319398589</v>
      </c>
      <c r="O24" s="6">
        <v>332.67818319398589</v>
      </c>
      <c r="P24" s="6">
        <f t="shared" si="4"/>
        <v>115.46514757531097</v>
      </c>
      <c r="Q24" s="6">
        <v>115.46514757531097</v>
      </c>
    </row>
    <row r="25" spans="9:24" x14ac:dyDescent="0.25">
      <c r="I25" s="6">
        <v>4160.3503360000004</v>
      </c>
      <c r="J25" s="6">
        <f t="shared" si="0"/>
        <v>4.1603503360000005</v>
      </c>
      <c r="K25" s="6">
        <f t="shared" si="1"/>
        <v>716.41232785919999</v>
      </c>
      <c r="L25" s="6">
        <f t="shared" si="2"/>
        <v>102.85891282974875</v>
      </c>
      <c r="M25" s="6">
        <v>34.299999999999997</v>
      </c>
      <c r="N25" s="6">
        <f t="shared" si="3"/>
        <v>156.80269822490584</v>
      </c>
      <c r="O25" s="6">
        <v>156.80269822490584</v>
      </c>
      <c r="P25" s="6">
        <f t="shared" si="4"/>
        <v>66.791501837499183</v>
      </c>
      <c r="Q25" s="6">
        <v>66.791501837499183</v>
      </c>
    </row>
    <row r="26" spans="9:24" ht="13.8" x14ac:dyDescent="0.25">
      <c r="I26" s="6">
        <v>5888.0058879999997</v>
      </c>
      <c r="J26" s="6">
        <f t="shared" si="0"/>
        <v>5.8880058879999995</v>
      </c>
      <c r="K26" s="6">
        <f t="shared" si="1"/>
        <v>1013.9146139135999</v>
      </c>
      <c r="L26" s="6">
        <f t="shared" si="2"/>
        <v>145.5728088892462</v>
      </c>
      <c r="M26" s="6">
        <v>36</v>
      </c>
      <c r="N26" s="6">
        <f t="shared" si="3"/>
        <v>232.91649422279394</v>
      </c>
      <c r="O26" s="6">
        <v>232.91649422279394</v>
      </c>
      <c r="P26" s="6">
        <f t="shared" si="4"/>
        <v>89.583267008766896</v>
      </c>
      <c r="Q26" s="6">
        <v>89.583267008766896</v>
      </c>
      <c r="X26" s="7"/>
    </row>
    <row r="27" spans="9:24" x14ac:dyDescent="0.25">
      <c r="I27" s="6">
        <v>4485.004672</v>
      </c>
      <c r="J27" s="6">
        <f t="shared" si="0"/>
        <v>4.4850046719999996</v>
      </c>
      <c r="K27" s="6">
        <f t="shared" si="1"/>
        <v>772.31780451839984</v>
      </c>
      <c r="L27" s="6">
        <f t="shared" si="2"/>
        <v>110.88554264442209</v>
      </c>
      <c r="M27" s="6">
        <v>40.5</v>
      </c>
      <c r="N27" s="6">
        <f t="shared" si="3"/>
        <v>199.59397675995979</v>
      </c>
      <c r="O27" s="6">
        <v>199.59397675995979</v>
      </c>
      <c r="P27" s="6">
        <f t="shared" si="4"/>
        <v>59.938131159147076</v>
      </c>
      <c r="Q27" s="6">
        <v>59.938131159147076</v>
      </c>
    </row>
    <row r="28" spans="9:24" x14ac:dyDescent="0.25">
      <c r="I28" s="6">
        <v>4685.4609920000003</v>
      </c>
      <c r="J28" s="6">
        <f t="shared" si="0"/>
        <v>4.6854609920000003</v>
      </c>
      <c r="K28" s="6">
        <f t="shared" si="1"/>
        <v>806.83638282239997</v>
      </c>
      <c r="L28" s="6">
        <f t="shared" si="2"/>
        <v>115.8415481439196</v>
      </c>
      <c r="M28" s="6">
        <v>42.2</v>
      </c>
      <c r="N28" s="6">
        <f t="shared" si="3"/>
        <v>217.26725918548476</v>
      </c>
      <c r="O28" s="6">
        <v>217.26725918548476</v>
      </c>
      <c r="P28" s="6">
        <f t="shared" si="4"/>
        <v>59.866433149312442</v>
      </c>
      <c r="Q28" s="6">
        <v>59.866433149312442</v>
      </c>
    </row>
    <row r="29" spans="9:24" x14ac:dyDescent="0.25">
      <c r="I29" s="6">
        <v>5209.1692800000001</v>
      </c>
      <c r="J29" s="6">
        <f t="shared" si="0"/>
        <v>5.2091692800000002</v>
      </c>
      <c r="K29" s="6">
        <f t="shared" si="1"/>
        <v>897.01895001599996</v>
      </c>
      <c r="L29" s="6">
        <f t="shared" si="2"/>
        <v>128.78951184723618</v>
      </c>
      <c r="M29" s="6">
        <v>38.799999999999997</v>
      </c>
      <c r="N29" s="6">
        <f t="shared" si="3"/>
        <v>222.09035820767838</v>
      </c>
      <c r="O29" s="6">
        <v>222.09035820767838</v>
      </c>
      <c r="P29" s="6">
        <f t="shared" si="4"/>
        <v>72.968561953108335</v>
      </c>
      <c r="Q29" s="6">
        <v>72.968561953108335</v>
      </c>
    </row>
    <row r="30" spans="9:24" x14ac:dyDescent="0.25">
      <c r="I30" s="6">
        <v>7200.2250240000003</v>
      </c>
      <c r="J30" s="6">
        <f t="shared" si="0"/>
        <v>7.2002250239999999</v>
      </c>
      <c r="K30" s="6">
        <f t="shared" si="1"/>
        <v>1239.8787491327998</v>
      </c>
      <c r="L30" s="6">
        <f t="shared" si="2"/>
        <v>178.01561365869344</v>
      </c>
      <c r="M30" s="6">
        <v>40.6</v>
      </c>
      <c r="N30" s="6">
        <f t="shared" si="3"/>
        <v>321.21928509079794</v>
      </c>
      <c r="O30" s="6">
        <v>321.21928509079794</v>
      </c>
      <c r="P30" s="6">
        <f t="shared" si="4"/>
        <v>95.965290382044969</v>
      </c>
      <c r="Q30" s="6">
        <v>95.965290382044969</v>
      </c>
    </row>
    <row r="31" spans="9:24" x14ac:dyDescent="0.25">
      <c r="I31" s="6">
        <v>4000.8995839999998</v>
      </c>
      <c r="J31" s="6">
        <f t="shared" si="0"/>
        <v>4.0008995839999999</v>
      </c>
      <c r="K31" s="6">
        <f t="shared" si="1"/>
        <v>688.95490836479996</v>
      </c>
      <c r="L31" s="6">
        <f t="shared" si="2"/>
        <v>98.916713333065317</v>
      </c>
      <c r="M31" s="6">
        <v>38.1</v>
      </c>
      <c r="N31" s="6">
        <f t="shared" si="3"/>
        <v>167.49896791065729</v>
      </c>
      <c r="O31" s="6">
        <v>167.49896791065729</v>
      </c>
      <c r="P31" s="6">
        <f t="shared" si="4"/>
        <v>57.177290943968394</v>
      </c>
      <c r="Q31" s="6">
        <v>57.177290943968394</v>
      </c>
    </row>
    <row r="32" spans="9:24" x14ac:dyDescent="0.25">
      <c r="I32" s="6">
        <v>4804.9335039999996</v>
      </c>
      <c r="J32" s="6">
        <f t="shared" si="0"/>
        <v>4.8049335039999992</v>
      </c>
      <c r="K32" s="6">
        <f t="shared" si="1"/>
        <v>827.40954938879986</v>
      </c>
      <c r="L32" s="6">
        <f t="shared" si="2"/>
        <v>118.79534090291456</v>
      </c>
      <c r="M32" s="6">
        <v>39.9</v>
      </c>
      <c r="N32" s="6">
        <f t="shared" si="3"/>
        <v>210.66373786783515</v>
      </c>
      <c r="O32" s="6">
        <v>210.66373786783515</v>
      </c>
      <c r="P32" s="6">
        <f t="shared" si="4"/>
        <v>65.272165331271736</v>
      </c>
      <c r="Q32" s="6">
        <v>65.272165331271736</v>
      </c>
    </row>
    <row r="33" spans="9:17" x14ac:dyDescent="0.25">
      <c r="I33" s="6">
        <v>4218.1088</v>
      </c>
      <c r="J33" s="6">
        <f t="shared" si="0"/>
        <v>4.2181087999999995</v>
      </c>
      <c r="K33" s="6">
        <f t="shared" si="1"/>
        <v>726.35833535999984</v>
      </c>
      <c r="L33" s="6">
        <f t="shared" si="2"/>
        <v>104.28691103517586</v>
      </c>
      <c r="M33" s="6">
        <v>41.3</v>
      </c>
      <c r="N33" s="6">
        <f t="shared" si="3"/>
        <v>191.42441892234501</v>
      </c>
      <c r="O33" s="6">
        <v>191.42441892234501</v>
      </c>
      <c r="P33" s="6">
        <f t="shared" si="4"/>
        <v>55.178259806971354</v>
      </c>
      <c r="Q33" s="6">
        <v>55.178259806971354</v>
      </c>
    </row>
    <row r="34" spans="9:17" x14ac:dyDescent="0.25">
      <c r="J34" s="6">
        <f t="shared" si="0"/>
        <v>0</v>
      </c>
      <c r="K34" s="6">
        <f t="shared" si="1"/>
        <v>0</v>
      </c>
      <c r="L34" s="6">
        <f t="shared" si="2"/>
        <v>0</v>
      </c>
      <c r="N34" s="6">
        <f t="shared" si="3"/>
        <v>0</v>
      </c>
      <c r="O34" s="6">
        <v>0</v>
      </c>
      <c r="P34" s="6">
        <f t="shared" si="4"/>
        <v>0</v>
      </c>
      <c r="Q34" s="6">
        <v>0</v>
      </c>
    </row>
    <row r="35" spans="9:17" x14ac:dyDescent="0.25">
      <c r="I35" s="6">
        <v>5644.4555520000004</v>
      </c>
      <c r="J35" s="6">
        <f t="shared" si="0"/>
        <v>5.6444555520000002</v>
      </c>
      <c r="K35" s="6">
        <f t="shared" si="1"/>
        <v>971.97524605439992</v>
      </c>
      <c r="L35" s="6">
        <f t="shared" si="2"/>
        <v>139.5513633961809</v>
      </c>
      <c r="M35" s="6">
        <v>37.4</v>
      </c>
      <c r="N35" s="6">
        <f t="shared" si="3"/>
        <v>231.96537737854072</v>
      </c>
      <c r="O35" s="6">
        <v>231.96537737854072</v>
      </c>
      <c r="P35" s="6">
        <f t="shared" si="4"/>
        <v>82.331187844354517</v>
      </c>
      <c r="Q35" s="6">
        <v>82.331187844354517</v>
      </c>
    </row>
    <row r="36" spans="9:17" x14ac:dyDescent="0.25">
      <c r="I36" s="6">
        <v>6547.7640959999999</v>
      </c>
      <c r="J36" s="6">
        <f t="shared" si="0"/>
        <v>6.5477640959999999</v>
      </c>
      <c r="K36" s="6">
        <f t="shared" si="1"/>
        <v>1127.5249773311998</v>
      </c>
      <c r="L36" s="6">
        <f t="shared" si="2"/>
        <v>161.88441885587937</v>
      </c>
      <c r="M36" s="6">
        <v>34.9</v>
      </c>
      <c r="N36" s="6">
        <f t="shared" si="3"/>
        <v>251.10072080311954</v>
      </c>
      <c r="O36" s="6">
        <v>251.10072080311954</v>
      </c>
      <c r="P36" s="6">
        <f t="shared" si="4"/>
        <v>103.11109481266203</v>
      </c>
      <c r="Q36" s="6">
        <v>103.11109481266203</v>
      </c>
    </row>
    <row r="37" spans="9:17" x14ac:dyDescent="0.25">
      <c r="I37" s="6">
        <v>6328.3477759999996</v>
      </c>
      <c r="J37" s="6">
        <f t="shared" si="0"/>
        <v>6.3283477759999993</v>
      </c>
      <c r="K37" s="6">
        <f t="shared" si="1"/>
        <v>1089.7414870271998</v>
      </c>
      <c r="L37" s="6">
        <f t="shared" si="2"/>
        <v>156.4596535573869</v>
      </c>
      <c r="M37" s="6">
        <v>40.200000000000003</v>
      </c>
      <c r="N37" s="6">
        <f t="shared" si="3"/>
        <v>279.54124768919797</v>
      </c>
      <c r="O37" s="6">
        <v>279.54124768919797</v>
      </c>
      <c r="P37" s="6">
        <f t="shared" si="4"/>
        <v>85.264116380047355</v>
      </c>
      <c r="Q37" s="6">
        <v>85.264116380047355</v>
      </c>
    </row>
    <row r="38" spans="9:17" x14ac:dyDescent="0.25">
      <c r="I38" s="6">
        <v>9043.190912</v>
      </c>
      <c r="J38" s="6">
        <f t="shared" si="0"/>
        <v>9.043190912</v>
      </c>
      <c r="K38" s="6">
        <f t="shared" si="1"/>
        <v>1557.2374750463998</v>
      </c>
      <c r="L38" s="6">
        <f t="shared" si="2"/>
        <v>223.58039842733666</v>
      </c>
      <c r="M38" s="6">
        <v>37.700000000000003</v>
      </c>
      <c r="N38" s="6">
        <f t="shared" si="3"/>
        <v>374.62137869824858</v>
      </c>
      <c r="O38" s="6">
        <v>374.62137869824858</v>
      </c>
      <c r="P38" s="6">
        <f t="shared" si="4"/>
        <v>130.74877101013837</v>
      </c>
      <c r="Q38" s="6">
        <v>130.74877101013837</v>
      </c>
    </row>
    <row r="39" spans="9:17" x14ac:dyDescent="0.25">
      <c r="I39" s="6">
        <v>4665.4924799999999</v>
      </c>
      <c r="J39" s="6">
        <f t="shared" si="0"/>
        <v>4.6654924800000002</v>
      </c>
      <c r="K39" s="6">
        <f t="shared" si="1"/>
        <v>803.39780505599992</v>
      </c>
      <c r="L39" s="6">
        <f t="shared" si="2"/>
        <v>115.34785427939697</v>
      </c>
      <c r="M39" s="6">
        <v>41.8</v>
      </c>
      <c r="N39" s="6">
        <f t="shared" si="3"/>
        <v>214.29068039461305</v>
      </c>
      <c r="O39" s="6">
        <v>214.29068039461305</v>
      </c>
      <c r="P39" s="6">
        <f t="shared" si="4"/>
        <v>60.233866464437057</v>
      </c>
      <c r="Q39" s="6">
        <v>60.233866464437057</v>
      </c>
    </row>
    <row r="40" spans="9:17" x14ac:dyDescent="0.25">
      <c r="I40" s="6">
        <v>10757.554944</v>
      </c>
      <c r="J40" s="6">
        <f t="shared" si="0"/>
        <v>10.757554943999999</v>
      </c>
      <c r="K40" s="6">
        <f t="shared" si="1"/>
        <v>1852.4509613567998</v>
      </c>
      <c r="L40" s="6">
        <f t="shared" si="2"/>
        <v>265.96568002251252</v>
      </c>
      <c r="M40" s="6">
        <v>40.4</v>
      </c>
      <c r="N40" s="6">
        <f t="shared" si="3"/>
        <v>477.55615435153351</v>
      </c>
      <c r="O40" s="6">
        <v>477.55615435153351</v>
      </c>
      <c r="P40" s="6">
        <f t="shared" si="4"/>
        <v>144.15484012060298</v>
      </c>
      <c r="Q40" s="6">
        <v>144.15484012060298</v>
      </c>
    </row>
    <row r="41" spans="9:17" x14ac:dyDescent="0.25">
      <c r="I41" s="6">
        <v>5559.8193920000003</v>
      </c>
      <c r="J41" s="6">
        <f t="shared" si="0"/>
        <v>5.5598193920000005</v>
      </c>
      <c r="K41" s="6">
        <f t="shared" si="1"/>
        <v>957.40089930240003</v>
      </c>
      <c r="L41" s="6">
        <f t="shared" si="2"/>
        <v>137.45885129969849</v>
      </c>
      <c r="M41" s="6">
        <v>41.6</v>
      </c>
      <c r="N41" s="6">
        <f t="shared" si="3"/>
        <v>254.14614284744255</v>
      </c>
      <c r="O41" s="6">
        <v>254.14614284744255</v>
      </c>
      <c r="P41" s="6">
        <f t="shared" si="4"/>
        <v>72.156877322676365</v>
      </c>
      <c r="Q41" s="6">
        <v>72.156877322676365</v>
      </c>
    </row>
    <row r="42" spans="9:17" x14ac:dyDescent="0.25">
      <c r="I42" s="6">
        <v>6727.5445760000002</v>
      </c>
      <c r="J42" s="6">
        <f t="shared" si="0"/>
        <v>6.7275445760000006</v>
      </c>
      <c r="K42" s="6">
        <f t="shared" si="1"/>
        <v>1158.4831759872</v>
      </c>
      <c r="L42" s="6">
        <f t="shared" si="2"/>
        <v>166.32924278351757</v>
      </c>
      <c r="M42" s="6">
        <v>51.8</v>
      </c>
      <c r="N42" s="6">
        <f t="shared" si="3"/>
        <v>382.92687894160935</v>
      </c>
      <c r="O42" s="6">
        <v>382.92687894160935</v>
      </c>
      <c r="P42" s="6">
        <f t="shared" si="4"/>
        <v>68.873392456943094</v>
      </c>
      <c r="Q42" s="6">
        <v>68.873392456943094</v>
      </c>
    </row>
    <row r="43" spans="9:17" x14ac:dyDescent="0.25">
      <c r="I43" s="6">
        <v>4982.6443520000003</v>
      </c>
      <c r="J43" s="6">
        <f t="shared" si="0"/>
        <v>4.9826443520000003</v>
      </c>
      <c r="K43" s="6">
        <f t="shared" si="1"/>
        <v>858.01135741439998</v>
      </c>
      <c r="L43" s="6">
        <f t="shared" si="2"/>
        <v>123.18899603939698</v>
      </c>
      <c r="M43" s="6">
        <v>38.799999999999997</v>
      </c>
      <c r="N43" s="6">
        <f t="shared" si="3"/>
        <v>212.43257983682679</v>
      </c>
      <c r="O43" s="6">
        <v>212.43257983682679</v>
      </c>
      <c r="P43" s="6">
        <f t="shared" si="4"/>
        <v>69.795465178128609</v>
      </c>
      <c r="Q43" s="6">
        <v>69.795465178128609</v>
      </c>
    </row>
    <row r="44" spans="9:17" x14ac:dyDescent="0.25">
      <c r="I44" s="6">
        <v>5907.2326400000002</v>
      </c>
      <c r="J44" s="6">
        <f t="shared" si="0"/>
        <v>5.9072326400000001</v>
      </c>
      <c r="K44" s="6">
        <f t="shared" si="1"/>
        <v>1017.2254606079999</v>
      </c>
      <c r="L44" s="6">
        <f t="shared" si="2"/>
        <v>146.04816376281406</v>
      </c>
      <c r="M44" s="6">
        <v>34.9</v>
      </c>
      <c r="N44" s="6">
        <f t="shared" si="3"/>
        <v>226.53692956987604</v>
      </c>
      <c r="O44" s="6">
        <v>226.53692956987604</v>
      </c>
      <c r="P44" s="6">
        <f t="shared" si="4"/>
        <v>93.024308129180937</v>
      </c>
      <c r="Q44" s="6">
        <v>93.024308129180937</v>
      </c>
    </row>
  </sheetData>
  <sortState ref="N18:O30">
    <sortCondition ref="N18:N30"/>
  </sortState>
  <phoneticPr fontId="4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Insulin</vt:lpstr>
      <vt:lpstr>HOMA-IR-HOMA-β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vandercai</cp:lastModifiedBy>
  <dcterms:created xsi:type="dcterms:W3CDTF">2011-01-18T20:51:17Z</dcterms:created>
  <dcterms:modified xsi:type="dcterms:W3CDTF">2023-04-29T08:08:10Z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</Properties>
</file>